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/>
  <mc:AlternateContent xmlns:mc="http://schemas.openxmlformats.org/markup-compatibility/2006">
    <mc:Choice Requires="x15">
      <x15ac:absPath xmlns:x15ac="http://schemas.microsoft.com/office/spreadsheetml/2010/11/ac" url="S:\Mandates\Funds\Fund Reporting\Form PF working files\4.15.22\"/>
    </mc:Choice>
  </mc:AlternateContent>
  <xr:revisionPtr revIDLastSave="0" documentId="13_ncr:1_{20082644-D110-4FC9-B9CC-624104818CD7}" xr6:coauthVersionLast="47" xr6:coauthVersionMax="47" xr10:uidLastSave="{00000000-0000-0000-0000-000000000000}"/>
  <bookViews>
    <workbookView xWindow="-103" yWindow="-103" windowWidth="33120" windowHeight="18120" xr2:uid="{00000000-000D-0000-FFFF-FFFF00000000}"/>
  </bookViews>
  <sheets>
    <sheet name="Calcs" sheetId="2" r:id="rId1"/>
  </sheet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X10" i="2" l="1"/>
  <c r="V10" i="2"/>
  <c r="U10" i="2"/>
  <c r="T10" i="2"/>
  <c r="S10" i="2"/>
  <c r="R10" i="2"/>
  <c r="E47" i="2" l="1"/>
  <c r="E42" i="2"/>
  <c r="E46" i="2" l="1"/>
  <c r="E45" i="2"/>
  <c r="E44" i="2"/>
  <c r="E43" i="2"/>
  <c r="E41" i="2"/>
  <c r="C32" i="2"/>
  <c r="C31" i="2"/>
  <c r="C30" i="2"/>
  <c r="C29" i="2"/>
  <c r="A24" i="2"/>
  <c r="A23" i="2"/>
  <c r="A22" i="2"/>
  <c r="A21" i="2"/>
  <c r="A58" i="2"/>
  <c r="A48" i="2"/>
  <c r="A40" i="2"/>
  <c r="E58" i="2"/>
  <c r="E25" i="2"/>
  <c r="E33" i="2"/>
  <c r="E35" i="2" s="1"/>
  <c r="E48" i="2" l="1"/>
  <c r="E63" i="2" s="1"/>
  <c r="E65" i="2" s="1"/>
  <c r="H4" i="2" s="1"/>
  <c r="H5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MSP</author>
  </authors>
  <commentList>
    <comment ref="E60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MSP:</t>
        </r>
        <r>
          <rPr>
            <sz val="9"/>
            <color indexed="81"/>
            <rFont val="Tahoma"/>
            <family val="2"/>
          </rPr>
          <t xml:space="preserve">
margin recipt owed to repo counterparties
</t>
        </r>
      </text>
    </comment>
  </commentList>
</comments>
</file>

<file path=xl/sharedStrings.xml><?xml version="1.0" encoding="utf-8"?>
<sst xmlns="http://schemas.openxmlformats.org/spreadsheetml/2006/main" count="76" uniqueCount="65">
  <si>
    <t>ASSETS</t>
  </si>
  <si>
    <t>Description</t>
  </si>
  <si>
    <t>Start Date</t>
  </si>
  <si>
    <t>End Date</t>
  </si>
  <si>
    <t>Final CF</t>
  </si>
  <si>
    <t>Invest Amount</t>
  </si>
  <si>
    <t>MAIN ACCOUNTS</t>
  </si>
  <si>
    <t>LIABILITIES</t>
  </si>
  <si>
    <t>Daily Accruals</t>
  </si>
  <si>
    <t>Admin</t>
  </si>
  <si>
    <t>Audit and Tax</t>
  </si>
  <si>
    <t>Custody</t>
  </si>
  <si>
    <t>Org Cost Amort</t>
  </si>
  <si>
    <t>Mgmt Fee</t>
  </si>
  <si>
    <t>Total ASSETs Main Account</t>
  </si>
  <si>
    <t>Amount</t>
  </si>
  <si>
    <t>Total ASSETs Expense Accts</t>
  </si>
  <si>
    <t>OTHER ACCOUNTS</t>
  </si>
  <si>
    <t>Period Start Date</t>
  </si>
  <si>
    <t>Reserve for amounts owed Counterparties</t>
  </si>
  <si>
    <t>Next Valuation Date</t>
  </si>
  <si>
    <t>NAV Date</t>
  </si>
  <si>
    <t>Total to End Date</t>
  </si>
  <si>
    <t>NAV Date Nav</t>
  </si>
  <si>
    <t>Other Reserves</t>
  </si>
  <si>
    <t>Exp Accrual Start Date</t>
  </si>
  <si>
    <t>Additional Admin</t>
  </si>
  <si>
    <t>Main Account</t>
  </si>
  <si>
    <t>Expense Account</t>
  </si>
  <si>
    <t>Mgmt Account</t>
  </si>
  <si>
    <t>Margin account</t>
  </si>
  <si>
    <t>CASH</t>
  </si>
  <si>
    <t>Lucid NAV Calculator</t>
  </si>
  <si>
    <t>TOTAL SERIES ASSETS</t>
  </si>
  <si>
    <t>TOTAL LIABILITIES</t>
  </si>
  <si>
    <t>TOTAL NAV</t>
  </si>
  <si>
    <t>DGCXX</t>
  </si>
  <si>
    <t>DGCXX Equity - MMF Expns</t>
  </si>
  <si>
    <t xml:space="preserve">DGCXX Equity - MMF Mgmt </t>
  </si>
  <si>
    <t>CASH - owed by counterparties</t>
  </si>
  <si>
    <t>DGCXX Equity - Margin Account</t>
  </si>
  <si>
    <t>Previously Accrued Expenses</t>
  </si>
  <si>
    <t>Period Start NAV</t>
  </si>
  <si>
    <t>NAV on Date</t>
  </si>
  <si>
    <t>Return</t>
  </si>
  <si>
    <t>Daycount</t>
  </si>
  <si>
    <t>OrigPortion</t>
  </si>
  <si>
    <t>Mgmt Fee Waiver</t>
  </si>
  <si>
    <t>USG Fund Series Monthly</t>
  </si>
  <si>
    <t>USG Monthly 66351</t>
  </si>
  <si>
    <t>USG Monthly 66202</t>
  </si>
  <si>
    <t>USG Monthly 66408</t>
  </si>
  <si>
    <t>USG Monthly 66409</t>
  </si>
  <si>
    <t>USG Monthly 66418</t>
  </si>
  <si>
    <t>USG Monthly 66420</t>
  </si>
  <si>
    <t>USG Monthly 66423</t>
  </si>
  <si>
    <t>USG Monthly 66369</t>
  </si>
  <si>
    <t>Form PF Stuff</t>
  </si>
  <si>
    <t>NAV</t>
  </si>
  <si>
    <t>TBILLS</t>
  </si>
  <si>
    <t>Margin Posted</t>
  </si>
  <si>
    <t xml:space="preserve">Owned mmfs </t>
  </si>
  <si>
    <t>Margin Held (mmfs)</t>
  </si>
  <si>
    <t>Cash Held</t>
  </si>
  <si>
    <t>Expenses accrued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</si>
</sst>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0%"/>
    <numFmt numFmtId="165" formatCode="0.000000%"/>
    <numFmt numFmtId="166" formatCode="0.000%"/>
    <numFmt numFmtId="167" formatCode="0.00000%"/>
    <numFmt numFmtId="168" formatCode="_(* #,##0_);_(* \(#,##0\);_(* &quot;-&quot;??_);_(@_)"/>
  </numFmts>
  <fonts count="14" x14ac:knownFonts="1">
    <font>
      <sz val="10"/>
      <name val="Arial"/>
    </font>
    <font>
      <sz val="10"/>
      <name val="Arial"/>
      <family val="2"/>
    </font>
    <font>
      <sz val="8"/>
      <color indexed="8"/>
      <name val="MS Sans Serif"/>
    </font>
    <font>
      <b/>
      <sz val="8"/>
      <color indexed="8"/>
      <name val="MS Sans Serif"/>
    </font>
    <font>
      <b/>
      <sz val="18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0000"/>
      <name val="Calibri"/>
      <family val="2"/>
      <scheme val="minor"/>
    </font>
    <font>
      <b/>
      <sz val="9"/>
      <color indexed="8"/>
      <name val="Arial"/>
      <family val="2"/>
    </font>
    <font>
      <b/>
      <sz val="10"/>
      <color indexed="8"/>
      <name val="MS Sans Serif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43" fontId="5" fillId="0" borderId="0" applyFont="0" applyFill="0" applyBorder="0" applyAlignment="0" applyProtection="0"/>
    <xf numFmtId="9" fontId="7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11" fillId="0" borderId="0"/>
    <xf numFmtId="43" fontId="1" fillId="0" borderId="0" applyFont="0" applyFill="0" applyBorder="0" applyAlignment="0" applyProtection="0"/>
  </cellStyleXfs>
  <cellXfs count="92">
    <xf numFmtId="0" fontId="2" fillId="0" borderId="0" xfId="0" applyFont="1"/>
    <xf numFmtId="0" fontId="2" fillId="2" borderId="0" xfId="0" applyFont="1" applyFill="1" applyBorder="1"/>
    <xf numFmtId="0" fontId="0" fillId="2" borderId="1" xfId="0" applyFill="1" applyBorder="1"/>
    <xf numFmtId="0" fontId="4" fillId="2" borderId="2" xfId="0" applyFont="1" applyFill="1" applyBorder="1"/>
    <xf numFmtId="0" fontId="0" fillId="2" borderId="2" xfId="0" applyFill="1" applyBorder="1"/>
    <xf numFmtId="0" fontId="0" fillId="2" borderId="0" xfId="0" applyFill="1"/>
    <xf numFmtId="0" fontId="0" fillId="2" borderId="0" xfId="0" quotePrefix="1" applyFill="1"/>
    <xf numFmtId="0" fontId="1" fillId="2" borderId="0" xfId="0" quotePrefix="1" applyFont="1" applyFill="1"/>
    <xf numFmtId="0" fontId="1" fillId="2" borderId="0" xfId="0" applyFont="1" applyFill="1"/>
    <xf numFmtId="15" fontId="0" fillId="2" borderId="0" xfId="0" quotePrefix="1" applyNumberFormat="1" applyFill="1"/>
    <xf numFmtId="0" fontId="6" fillId="2" borderId="0" xfId="0" applyFont="1" applyFill="1"/>
    <xf numFmtId="15" fontId="1" fillId="2" borderId="0" xfId="0" applyNumberFormat="1" applyFont="1" applyFill="1"/>
    <xf numFmtId="43" fontId="1" fillId="2" borderId="0" xfId="1" applyFont="1" applyFill="1"/>
    <xf numFmtId="0" fontId="3" fillId="0" borderId="0" xfId="0" applyFont="1" applyBorder="1" applyAlignment="1">
      <alignment horizontal="center"/>
    </xf>
    <xf numFmtId="0" fontId="1" fillId="2" borderId="4" xfId="0" applyFont="1" applyFill="1" applyBorder="1"/>
    <xf numFmtId="43" fontId="1" fillId="2" borderId="4" xfId="1" applyFont="1" applyFill="1" applyBorder="1"/>
    <xf numFmtId="43" fontId="6" fillId="2" borderId="0" xfId="1" applyFont="1" applyFill="1"/>
    <xf numFmtId="0" fontId="1" fillId="2" borderId="4" xfId="0" applyFont="1" applyFill="1" applyBorder="1" applyAlignment="1">
      <alignment horizontal="center"/>
    </xf>
    <xf numFmtId="0" fontId="6" fillId="2" borderId="5" xfId="0" applyFont="1" applyFill="1" applyBorder="1"/>
    <xf numFmtId="43" fontId="6" fillId="2" borderId="9" xfId="1" applyFont="1" applyFill="1" applyBorder="1"/>
    <xf numFmtId="0" fontId="1" fillId="2" borderId="0" xfId="0" applyFont="1" applyFill="1" applyBorder="1" applyAlignment="1">
      <alignment horizontal="center"/>
    </xf>
    <xf numFmtId="43" fontId="6" fillId="2" borderId="0" xfId="1" applyFont="1" applyFill="1" applyBorder="1"/>
    <xf numFmtId="0" fontId="0" fillId="2" borderId="3" xfId="0" applyFill="1" applyBorder="1"/>
    <xf numFmtId="0" fontId="3" fillId="0" borderId="3" xfId="0" applyFont="1" applyBorder="1" applyAlignment="1">
      <alignment horizontal="center"/>
    </xf>
    <xf numFmtId="0" fontId="1" fillId="2" borderId="3" xfId="0" applyFont="1" applyFill="1" applyBorder="1"/>
    <xf numFmtId="43" fontId="1" fillId="2" borderId="3" xfId="1" applyFont="1" applyFill="1" applyBorder="1"/>
    <xf numFmtId="0" fontId="6" fillId="2" borderId="3" xfId="0" applyFont="1" applyFill="1" applyBorder="1"/>
    <xf numFmtId="43" fontId="1" fillId="3" borderId="0" xfId="1" applyFont="1" applyFill="1"/>
    <xf numFmtId="43" fontId="1" fillId="2" borderId="0" xfId="0" applyNumberFormat="1" applyFont="1" applyFill="1"/>
    <xf numFmtId="44" fontId="0" fillId="2" borderId="0" xfId="0" applyNumberFormat="1" applyFill="1"/>
    <xf numFmtId="164" fontId="1" fillId="2" borderId="0" xfId="1" applyNumberFormat="1" applyFont="1" applyFill="1"/>
    <xf numFmtId="8" fontId="1" fillId="2" borderId="0" xfId="0" applyNumberFormat="1" applyFont="1" applyFill="1"/>
    <xf numFmtId="0" fontId="6" fillId="2" borderId="1" xfId="0" applyFont="1" applyFill="1" applyBorder="1"/>
    <xf numFmtId="43" fontId="6" fillId="2" borderId="1" xfId="1" applyFont="1" applyFill="1" applyBorder="1"/>
    <xf numFmtId="43" fontId="1" fillId="2" borderId="1" xfId="1" applyFont="1" applyFill="1" applyBorder="1"/>
    <xf numFmtId="0" fontId="1" fillId="2" borderId="10" xfId="0" applyFont="1" applyFill="1" applyBorder="1"/>
    <xf numFmtId="0" fontId="1" fillId="2" borderId="1" xfId="0" applyFont="1" applyFill="1" applyBorder="1"/>
    <xf numFmtId="43" fontId="1" fillId="2" borderId="1" xfId="0" applyNumberFormat="1" applyFont="1" applyFill="1" applyBorder="1"/>
    <xf numFmtId="0" fontId="1" fillId="2" borderId="0" xfId="0" applyFont="1" applyFill="1" applyBorder="1"/>
    <xf numFmtId="2" fontId="1" fillId="2" borderId="0" xfId="0" applyNumberFormat="1" applyFont="1" applyFill="1"/>
    <xf numFmtId="43" fontId="2" fillId="2" borderId="0" xfId="0" applyNumberFormat="1" applyFont="1" applyFill="1" applyBorder="1"/>
    <xf numFmtId="165" fontId="1" fillId="2" borderId="0" xfId="2" applyNumberFormat="1" applyFont="1" applyFill="1"/>
    <xf numFmtId="43" fontId="6" fillId="2" borderId="5" xfId="1" applyFont="1" applyFill="1" applyBorder="1"/>
    <xf numFmtId="8" fontId="1" fillId="2" borderId="0" xfId="0" applyNumberFormat="1" applyFont="1" applyFill="1" applyBorder="1"/>
    <xf numFmtId="0" fontId="6" fillId="2" borderId="0" xfId="0" applyFont="1" applyFill="1" applyBorder="1" applyAlignment="1">
      <alignment horizontal="right"/>
    </xf>
    <xf numFmtId="43" fontId="6" fillId="2" borderId="0" xfId="0" applyNumberFormat="1" applyFont="1" applyFill="1"/>
    <xf numFmtId="0" fontId="1" fillId="2" borderId="7" xfId="0" applyFont="1" applyFill="1" applyBorder="1" applyAlignment="1">
      <alignment horizontal="center"/>
    </xf>
    <xf numFmtId="44" fontId="0" fillId="2" borderId="0" xfId="3" applyNumberFormat="1" applyFont="1" applyFill="1"/>
    <xf numFmtId="44" fontId="1" fillId="2" borderId="0" xfId="0" applyNumberFormat="1" applyFont="1" applyFill="1"/>
    <xf numFmtId="44" fontId="1" fillId="4" borderId="0" xfId="3" applyFont="1" applyFill="1"/>
    <xf numFmtId="8" fontId="1" fillId="2" borderId="0" xfId="1" applyNumberFormat="1" applyFont="1" applyFill="1"/>
    <xf numFmtId="8" fontId="1" fillId="2" borderId="0" xfId="1" applyNumberFormat="1" applyFont="1" applyFill="1" applyBorder="1"/>
    <xf numFmtId="8" fontId="6" fillId="4" borderId="0" xfId="1" applyNumberFormat="1" applyFont="1" applyFill="1"/>
    <xf numFmtId="166" fontId="1" fillId="2" borderId="0" xfId="2" applyNumberFormat="1" applyFont="1" applyFill="1"/>
    <xf numFmtId="8" fontId="1" fillId="5" borderId="4" xfId="1" applyNumberFormat="1" applyFont="1" applyFill="1" applyBorder="1"/>
    <xf numFmtId="167" fontId="1" fillId="2" borderId="0" xfId="2" applyNumberFormat="1" applyFont="1" applyFill="1"/>
    <xf numFmtId="43" fontId="0" fillId="2" borderId="0" xfId="1" applyFont="1" applyFill="1"/>
    <xf numFmtId="14" fontId="1" fillId="2" borderId="0" xfId="0" applyNumberFormat="1" applyFont="1" applyFill="1"/>
    <xf numFmtId="7" fontId="1" fillId="2" borderId="0" xfId="0" applyNumberFormat="1" applyFont="1" applyFill="1"/>
    <xf numFmtId="7" fontId="1" fillId="5" borderId="0" xfId="1" applyNumberFormat="1" applyFont="1" applyFill="1"/>
    <xf numFmtId="7" fontId="1" fillId="2" borderId="4" xfId="0" applyNumberFormat="1" applyFont="1" applyFill="1" applyBorder="1"/>
    <xf numFmtId="0" fontId="1" fillId="2" borderId="4" xfId="0" applyFont="1" applyFill="1" applyBorder="1" applyAlignment="1">
      <alignment horizontal="left"/>
    </xf>
    <xf numFmtId="0" fontId="6" fillId="2" borderId="0" xfId="0" applyFont="1" applyFill="1" applyBorder="1"/>
    <xf numFmtId="0" fontId="0" fillId="2" borderId="11" xfId="0" applyFill="1" applyBorder="1"/>
    <xf numFmtId="0" fontId="1" fillId="2" borderId="13" xfId="0" applyFont="1" applyFill="1" applyBorder="1"/>
    <xf numFmtId="43" fontId="6" fillId="2" borderId="14" xfId="0" applyNumberFormat="1" applyFont="1" applyFill="1" applyBorder="1"/>
    <xf numFmtId="0" fontId="1" fillId="2" borderId="15" xfId="0" applyFont="1" applyFill="1" applyBorder="1"/>
    <xf numFmtId="0" fontId="6" fillId="2" borderId="17" xfId="0" applyFont="1" applyFill="1" applyBorder="1"/>
    <xf numFmtId="0" fontId="1" fillId="2" borderId="12" xfId="0" applyFont="1" applyFill="1" applyBorder="1"/>
    <xf numFmtId="0" fontId="0" fillId="2" borderId="13" xfId="0" applyFill="1" applyBorder="1"/>
    <xf numFmtId="0" fontId="1" fillId="2" borderId="16" xfId="0" applyFont="1" applyFill="1" applyBorder="1"/>
    <xf numFmtId="0" fontId="0" fillId="2" borderId="17" xfId="0" applyFill="1" applyBorder="1"/>
    <xf numFmtId="43" fontId="0" fillId="2" borderId="12" xfId="1" applyFont="1" applyFill="1" applyBorder="1"/>
    <xf numFmtId="166" fontId="6" fillId="2" borderId="16" xfId="2" applyNumberFormat="1" applyFont="1" applyFill="1" applyBorder="1"/>
    <xf numFmtId="0" fontId="6" fillId="2" borderId="18" xfId="0" applyFont="1" applyFill="1" applyBorder="1"/>
    <xf numFmtId="0" fontId="1" fillId="2" borderId="18" xfId="0" applyFont="1" applyFill="1" applyBorder="1"/>
    <xf numFmtId="43" fontId="6" fillId="2" borderId="18" xfId="1" applyFont="1" applyFill="1" applyBorder="1"/>
    <xf numFmtId="7" fontId="1" fillId="4" borderId="0" xfId="3" applyNumberFormat="1" applyFont="1" applyFill="1"/>
    <xf numFmtId="7" fontId="1" fillId="0" borderId="0" xfId="1" applyNumberFormat="1" applyFont="1" applyFill="1"/>
    <xf numFmtId="7" fontId="0" fillId="2" borderId="0" xfId="0" applyNumberFormat="1" applyFill="1"/>
    <xf numFmtId="7" fontId="1" fillId="2" borderId="0" xfId="1" applyNumberFormat="1" applyFont="1" applyFill="1"/>
    <xf numFmtId="0" fontId="3" fillId="0" borderId="0" xfId="0" applyFont="1"/>
    <xf numFmtId="0" fontId="12" fillId="0" borderId="19" xfId="0" applyFont="1" applyBorder="1"/>
    <xf numFmtId="0" fontId="12" fillId="0" borderId="18" xfId="0" applyFont="1" applyBorder="1"/>
    <xf numFmtId="0" fontId="12" fillId="0" borderId="20" xfId="0" applyFont="1" applyBorder="1"/>
    <xf numFmtId="168" fontId="12" fillId="0" borderId="21" xfId="5" applyNumberFormat="1" applyFont="1" applyBorder="1"/>
    <xf numFmtId="168" fontId="12" fillId="0" borderId="4" xfId="5" applyNumberFormat="1" applyFont="1" applyBorder="1"/>
    <xf numFmtId="168" fontId="12" fillId="0" borderId="22" xfId="5" applyNumberFormat="1" applyFont="1" applyBorder="1"/>
    <xf numFmtId="0" fontId="6" fillId="2" borderId="6" xfId="0" applyFont="1" applyFill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13" fillId="0" borderId="0" xfId="0" applyFont="1"/>
  </cellXfs>
  <cellStyles count="6">
    <cellStyle name="Comma" xfId="1" builtinId="3"/>
    <cellStyle name="Comma 2" xfId="5" xr:uid="{2DC97CD6-2079-4D5F-8FD8-5AFBB7C32653}"/>
    <cellStyle name="Currency" xfId="3" builtinId="4"/>
    <cellStyle name="Normal" xfId="0" builtinId="0"/>
    <cellStyle name="Normal 2" xfId="4" xr:uid="{9569EC52-3FD3-417A-9669-3A01945467C8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1004887</xdr:colOff>
      <xdr:row>0</xdr:row>
      <xdr:rowOff>552450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524875" cy="552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E117"/>
  <sheetViews>
    <sheetView showGridLines="0" tabSelected="1" topLeftCell="A7" zoomScale="80" zoomScaleNormal="80" workbookViewId="0">
      <selection activeCell="K26" sqref="K26"/>
    </sheetView>
  </sheetViews>
  <sheetFormatPr defaultColWidth="9.15234375" defaultRowHeight="15" customHeight="1" x14ac:dyDescent="0.35"/>
  <cols>
    <col min="1" max="1" width="19.15234375" style="1" customWidth="1"/>
    <col min="2" max="2" width="14.69140625" style="1" customWidth="1"/>
    <col min="3" max="3" width="12.53515625" style="1" customWidth="1"/>
    <col min="4" max="4" width="21.53515625" style="1" customWidth="1"/>
    <col min="5" max="5" width="18.84375" style="1" bestFit="1" customWidth="1"/>
    <col min="6" max="7" width="3.69140625" style="1" customWidth="1"/>
    <col min="8" max="8" width="18.3828125" style="1" customWidth="1"/>
    <col min="9" max="9" width="15.84375" style="1" customWidth="1"/>
    <col min="10" max="10" width="11.84375" style="1" customWidth="1"/>
    <col min="11" max="11" width="15.15234375" style="1" bestFit="1" customWidth="1"/>
    <col min="12" max="12" width="16.3046875" style="1" bestFit="1" customWidth="1"/>
    <col min="13" max="13" width="17.69140625" style="1" bestFit="1" customWidth="1"/>
    <col min="14" max="14" width="3" style="1" customWidth="1"/>
    <col min="15" max="15" width="13.3046875" style="1" customWidth="1"/>
    <col min="16" max="16" width="10" style="1" customWidth="1"/>
    <col min="17" max="17" width="7" style="1" bestFit="1" customWidth="1"/>
    <col min="18" max="18" width="13.3828125" style="1" bestFit="1" customWidth="1"/>
    <col min="19" max="19" width="11.3046875" style="1" bestFit="1" customWidth="1"/>
    <col min="20" max="20" width="15.765625" style="1" bestFit="1" customWidth="1"/>
    <col min="21" max="21" width="8.53515625" style="1" bestFit="1" customWidth="1"/>
    <col min="22" max="22" width="15.23046875" style="1" bestFit="1" customWidth="1"/>
    <col min="23" max="23" width="6.3046875" style="1" bestFit="1" customWidth="1"/>
    <col min="24" max="24" width="11.84375" style="1" bestFit="1" customWidth="1"/>
    <col min="25" max="16384" width="9.15234375" style="1"/>
  </cols>
  <sheetData>
    <row r="1" spans="1:57" ht="49.5" customHeight="1" thickBot="1" x14ac:dyDescent="0.4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</row>
    <row r="2" spans="1:57" ht="24" thickTop="1" thickBot="1" x14ac:dyDescent="0.65">
      <c r="A2" s="3" t="s">
        <v>32</v>
      </c>
      <c r="B2" s="4"/>
      <c r="C2" s="4"/>
      <c r="D2" s="3" t="s">
        <v>48</v>
      </c>
      <c r="E2" s="4"/>
      <c r="F2" s="4"/>
      <c r="G2" s="4"/>
      <c r="H2" s="63"/>
      <c r="I2" s="63"/>
      <c r="J2" s="4"/>
      <c r="K2" s="63"/>
      <c r="L2" s="63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</row>
    <row r="3" spans="1:57" ht="15" customHeight="1" thickTop="1" x14ac:dyDescent="0.35">
      <c r="A3" s="8" t="s">
        <v>21</v>
      </c>
      <c r="B3" s="9">
        <v>44651</v>
      </c>
      <c r="C3" s="5"/>
      <c r="D3" s="6"/>
      <c r="E3" s="5"/>
      <c r="F3" s="5"/>
      <c r="G3" s="5"/>
      <c r="H3" s="72">
        <v>190516851.24520004</v>
      </c>
      <c r="I3" s="64" t="s">
        <v>42</v>
      </c>
      <c r="J3" s="5"/>
      <c r="K3" s="68" t="s">
        <v>45</v>
      </c>
      <c r="L3" s="69">
        <v>365</v>
      </c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</row>
    <row r="4" spans="1:57" ht="15" customHeight="1" thickBot="1" x14ac:dyDescent="0.4">
      <c r="A4" s="8" t="s">
        <v>18</v>
      </c>
      <c r="B4" s="9">
        <v>44630</v>
      </c>
      <c r="C4" s="5"/>
      <c r="D4" s="5"/>
      <c r="E4" s="5"/>
      <c r="F4" s="5"/>
      <c r="G4" s="5"/>
      <c r="H4" s="65">
        <f>+E65</f>
        <v>190553023.38</v>
      </c>
      <c r="I4" s="66" t="s">
        <v>43</v>
      </c>
      <c r="J4" s="5"/>
      <c r="K4" s="70" t="s">
        <v>46</v>
      </c>
      <c r="L4" s="71">
        <v>1</v>
      </c>
      <c r="M4" s="5"/>
      <c r="N4" s="7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</row>
    <row r="5" spans="1:57" ht="15" customHeight="1" thickBot="1" x14ac:dyDescent="0.4">
      <c r="A5" s="8" t="s">
        <v>25</v>
      </c>
      <c r="B5" s="9">
        <v>44651</v>
      </c>
      <c r="C5" s="5"/>
      <c r="D5" s="5"/>
      <c r="E5" s="5"/>
      <c r="F5" s="5"/>
      <c r="G5" s="5"/>
      <c r="H5" s="73">
        <f>(H4*L4/H3-1)*L3/(B3-B4)</f>
        <v>3.3000028520626563E-3</v>
      </c>
      <c r="I5" s="67" t="s">
        <v>44</v>
      </c>
      <c r="J5" s="5"/>
      <c r="K5" s="5"/>
      <c r="L5" s="5"/>
      <c r="M5" s="5"/>
      <c r="N5" s="7"/>
      <c r="O5" s="5"/>
      <c r="P5" s="5"/>
      <c r="Q5"/>
      <c r="R5"/>
      <c r="S5"/>
      <c r="T5"/>
      <c r="U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</row>
    <row r="6" spans="1:57" ht="15" customHeight="1" x14ac:dyDescent="0.35">
      <c r="A6" s="8" t="s">
        <v>20</v>
      </c>
      <c r="B6" s="9">
        <v>44665</v>
      </c>
      <c r="C6" s="5"/>
      <c r="D6" s="5"/>
      <c r="E6" s="5"/>
      <c r="F6" s="5"/>
      <c r="G6" s="22"/>
      <c r="H6" s="5"/>
      <c r="I6" s="5"/>
      <c r="J6" s="5"/>
      <c r="K6" s="5"/>
      <c r="L6" s="5"/>
      <c r="M6" s="5"/>
      <c r="N6" s="7"/>
      <c r="O6" s="5"/>
      <c r="P6" s="5"/>
      <c r="Q6"/>
      <c r="R6"/>
      <c r="S6"/>
      <c r="T6"/>
      <c r="U6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</row>
    <row r="7" spans="1:57" ht="15" customHeight="1" x14ac:dyDescent="0.35">
      <c r="A7" s="18" t="s">
        <v>0</v>
      </c>
      <c r="F7" s="13"/>
      <c r="G7" s="23"/>
      <c r="H7" s="18"/>
      <c r="M7" s="8"/>
      <c r="N7" s="8"/>
      <c r="O7" s="8"/>
      <c r="P7" s="8"/>
      <c r="Q7"/>
      <c r="R7"/>
      <c r="S7"/>
      <c r="T7"/>
      <c r="U7"/>
    </row>
    <row r="8" spans="1:57" ht="15" customHeight="1" x14ac:dyDescent="0.35">
      <c r="B8" s="88" t="s">
        <v>6</v>
      </c>
      <c r="C8" s="89"/>
      <c r="D8" s="89"/>
      <c r="E8" s="90"/>
      <c r="F8" s="8"/>
      <c r="G8" s="24"/>
      <c r="I8" s="88"/>
      <c r="J8" s="89"/>
      <c r="K8" s="89"/>
      <c r="L8" s="90"/>
      <c r="M8" s="8"/>
      <c r="N8" s="8"/>
      <c r="O8" s="8"/>
      <c r="P8" s="8"/>
      <c r="Q8"/>
      <c r="R8" s="91" t="s">
        <v>57</v>
      </c>
      <c r="S8" s="81"/>
      <c r="T8"/>
      <c r="U8"/>
      <c r="V8"/>
      <c r="W8"/>
      <c r="X8"/>
    </row>
    <row r="9" spans="1:57" ht="15" customHeight="1" x14ac:dyDescent="0.35">
      <c r="A9" s="17" t="s">
        <v>1</v>
      </c>
      <c r="B9" s="17" t="s">
        <v>2</v>
      </c>
      <c r="C9" s="17" t="s">
        <v>3</v>
      </c>
      <c r="D9" s="17" t="s">
        <v>5</v>
      </c>
      <c r="E9" s="46" t="s">
        <v>23</v>
      </c>
      <c r="F9" s="20"/>
      <c r="G9" s="24"/>
      <c r="H9" s="17"/>
      <c r="I9" s="17"/>
      <c r="J9" s="17"/>
      <c r="K9" s="17"/>
      <c r="L9" s="17"/>
      <c r="N9" s="8"/>
      <c r="O9" s="8"/>
      <c r="P9" s="8"/>
      <c r="Q9"/>
      <c r="R9" s="82" t="s">
        <v>58</v>
      </c>
      <c r="S9" s="83" t="s">
        <v>61</v>
      </c>
      <c r="T9" s="83" t="s">
        <v>62</v>
      </c>
      <c r="U9" s="83" t="s">
        <v>63</v>
      </c>
      <c r="V9" s="83" t="s">
        <v>64</v>
      </c>
      <c r="W9" s="82" t="s">
        <v>59</v>
      </c>
      <c r="X9" s="84" t="s">
        <v>60</v>
      </c>
    </row>
    <row r="10" spans="1:57" ht="15" customHeight="1" x14ac:dyDescent="0.35">
      <c r="A10" s="8" t="s">
        <v>49</v>
      </c>
      <c r="B10" s="11">
        <v>44630</v>
      </c>
      <c r="C10" s="11">
        <v>44665</v>
      </c>
      <c r="D10" s="50">
        <v>10592000</v>
      </c>
      <c r="E10" s="51">
        <v>10597147.689999999</v>
      </c>
      <c r="F10" s="12"/>
      <c r="G10" s="25"/>
      <c r="H10" s="8"/>
      <c r="I10" s="11"/>
      <c r="J10" s="11"/>
      <c r="K10" s="12"/>
      <c r="L10" s="12"/>
      <c r="N10" s="8"/>
      <c r="O10" s="8"/>
      <c r="P10" s="8"/>
      <c r="Q10"/>
      <c r="R10" s="85">
        <f>H4</f>
        <v>190553023.38</v>
      </c>
      <c r="S10" s="86">
        <f>D19+D29+D30</f>
        <v>3131448.8</v>
      </c>
      <c r="T10" s="86">
        <f>D32</f>
        <v>4770000</v>
      </c>
      <c r="U10" s="86">
        <f>D18</f>
        <v>0</v>
      </c>
      <c r="V10" s="86">
        <f>E48+E58</f>
        <v>49267.07</v>
      </c>
      <c r="W10" s="85">
        <v>0</v>
      </c>
      <c r="X10" s="87">
        <f>D31</f>
        <v>0</v>
      </c>
    </row>
    <row r="11" spans="1:57" ht="15" customHeight="1" x14ac:dyDescent="0.35">
      <c r="A11" s="8" t="s">
        <v>50</v>
      </c>
      <c r="B11" s="11">
        <v>44630</v>
      </c>
      <c r="C11" s="11">
        <v>44665</v>
      </c>
      <c r="D11" s="50">
        <v>34452000</v>
      </c>
      <c r="E11" s="51">
        <v>34462523.229999997</v>
      </c>
      <c r="F11" s="12"/>
      <c r="G11" s="25"/>
      <c r="H11" s="8"/>
      <c r="I11" s="11"/>
      <c r="J11" s="11"/>
      <c r="K11" s="12"/>
      <c r="L11" s="12"/>
      <c r="N11" s="8"/>
      <c r="O11" s="8"/>
      <c r="P11" s="8"/>
      <c r="Q11"/>
      <c r="R11"/>
      <c r="S11"/>
      <c r="T11" s="8"/>
      <c r="U11" s="8"/>
    </row>
    <row r="12" spans="1:57" ht="15" customHeight="1" x14ac:dyDescent="0.35">
      <c r="A12" s="8" t="s">
        <v>51</v>
      </c>
      <c r="B12" s="11">
        <v>44630</v>
      </c>
      <c r="C12" s="11">
        <v>44665</v>
      </c>
      <c r="D12" s="50">
        <v>2144000</v>
      </c>
      <c r="E12" s="51">
        <v>2144437.73</v>
      </c>
      <c r="F12" s="12"/>
      <c r="G12" s="25"/>
      <c r="H12" s="8"/>
      <c r="I12" s="11"/>
      <c r="J12" s="11"/>
      <c r="K12" s="12"/>
      <c r="L12" s="12"/>
      <c r="N12" s="8"/>
      <c r="O12" s="8"/>
      <c r="P12" s="8"/>
      <c r="Q12"/>
      <c r="R12"/>
      <c r="S12"/>
      <c r="T12" s="8"/>
      <c r="U12" s="8"/>
    </row>
    <row r="13" spans="1:57" ht="15" customHeight="1" x14ac:dyDescent="0.35">
      <c r="A13" s="8" t="s">
        <v>52</v>
      </c>
      <c r="B13" s="11">
        <v>44630</v>
      </c>
      <c r="C13" s="11">
        <v>44665</v>
      </c>
      <c r="D13" s="50">
        <v>13552000</v>
      </c>
      <c r="E13" s="51">
        <v>13555293.699999999</v>
      </c>
      <c r="F13" s="12"/>
      <c r="G13" s="25"/>
      <c r="H13" s="8"/>
      <c r="I13" s="11"/>
      <c r="J13" s="11"/>
      <c r="K13" s="12"/>
      <c r="L13" s="12"/>
      <c r="N13" s="8"/>
      <c r="O13" s="8"/>
      <c r="P13" s="8"/>
      <c r="Q13"/>
      <c r="R13"/>
      <c r="S13"/>
      <c r="T13" s="8"/>
      <c r="U13" s="8"/>
    </row>
    <row r="14" spans="1:57" ht="15" customHeight="1" x14ac:dyDescent="0.35">
      <c r="A14" s="8" t="s">
        <v>53</v>
      </c>
      <c r="B14" s="11">
        <v>44630</v>
      </c>
      <c r="C14" s="11">
        <v>44665</v>
      </c>
      <c r="D14" s="50">
        <v>5051000</v>
      </c>
      <c r="E14" s="51">
        <v>5052031.25</v>
      </c>
      <c r="F14" s="12"/>
      <c r="G14" s="25"/>
      <c r="H14" s="8"/>
      <c r="I14" s="11"/>
      <c r="J14" s="11"/>
      <c r="K14" s="12"/>
      <c r="L14" s="12"/>
      <c r="N14" s="8"/>
      <c r="O14" s="8"/>
      <c r="P14" s="8"/>
      <c r="Q14"/>
      <c r="R14"/>
      <c r="S14"/>
      <c r="T14" s="8"/>
      <c r="U14" s="8"/>
    </row>
    <row r="15" spans="1:57" ht="15" customHeight="1" x14ac:dyDescent="0.35">
      <c r="A15" s="8" t="s">
        <v>54</v>
      </c>
      <c r="B15" s="11">
        <v>44630</v>
      </c>
      <c r="C15" s="11">
        <v>44665</v>
      </c>
      <c r="D15" s="50">
        <v>1721000</v>
      </c>
      <c r="E15" s="51">
        <v>1721741.96</v>
      </c>
      <c r="F15" s="12"/>
      <c r="G15" s="25"/>
      <c r="H15" s="8"/>
      <c r="I15" s="11"/>
      <c r="J15" s="11"/>
      <c r="K15" s="12"/>
      <c r="L15" s="12"/>
      <c r="N15" s="8"/>
      <c r="O15" s="8"/>
      <c r="P15" s="8"/>
      <c r="Q15"/>
      <c r="R15"/>
      <c r="S15"/>
      <c r="T15" s="8"/>
      <c r="U15" s="8"/>
    </row>
    <row r="16" spans="1:57" ht="15" customHeight="1" x14ac:dyDescent="0.35">
      <c r="A16" s="8" t="s">
        <v>55</v>
      </c>
      <c r="B16" s="11">
        <v>44630</v>
      </c>
      <c r="C16" s="11">
        <v>44665</v>
      </c>
      <c r="D16" s="50">
        <v>37280000</v>
      </c>
      <c r="E16" s="51">
        <v>37286848.869999997</v>
      </c>
      <c r="F16" s="12"/>
      <c r="G16" s="25"/>
      <c r="H16" s="8"/>
      <c r="I16" s="11"/>
      <c r="J16" s="11"/>
      <c r="K16" s="12"/>
      <c r="L16" s="12"/>
      <c r="N16" s="8"/>
      <c r="O16" s="8"/>
      <c r="P16" s="8"/>
      <c r="Q16"/>
      <c r="R16"/>
      <c r="S16"/>
      <c r="T16" s="8"/>
      <c r="U16" s="8"/>
    </row>
    <row r="17" spans="1:21" ht="15" customHeight="1" x14ac:dyDescent="0.35">
      <c r="A17" s="8" t="s">
        <v>56</v>
      </c>
      <c r="B17" s="11">
        <v>44630</v>
      </c>
      <c r="C17" s="11">
        <v>44665</v>
      </c>
      <c r="D17" s="50">
        <v>82630000</v>
      </c>
      <c r="E17" s="51">
        <v>82650292.829999998</v>
      </c>
      <c r="F17" s="12"/>
      <c r="G17" s="25"/>
      <c r="H17" s="8"/>
      <c r="I17" s="11"/>
      <c r="J17" s="11"/>
      <c r="K17" s="12"/>
      <c r="L17" s="12"/>
      <c r="N17" s="8"/>
      <c r="O17" s="8"/>
      <c r="P17" s="8"/>
      <c r="Q17"/>
      <c r="R17"/>
      <c r="S17"/>
      <c r="T17" s="8"/>
      <c r="U17" s="8"/>
    </row>
    <row r="18" spans="1:21" ht="15" customHeight="1" x14ac:dyDescent="0.35">
      <c r="A18" s="8" t="s">
        <v>31</v>
      </c>
      <c r="B18" s="11">
        <v>44651</v>
      </c>
      <c r="C18" s="11">
        <v>44651</v>
      </c>
      <c r="D18" s="50">
        <v>0</v>
      </c>
      <c r="E18" s="51">
        <v>0</v>
      </c>
      <c r="F18" s="12"/>
      <c r="G18" s="25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</row>
    <row r="19" spans="1:21" ht="15" customHeight="1" x14ac:dyDescent="0.35">
      <c r="A19" s="8" t="s">
        <v>36</v>
      </c>
      <c r="B19" s="57">
        <v>44651</v>
      </c>
      <c r="C19" s="11">
        <v>44651</v>
      </c>
      <c r="D19" s="50">
        <v>3072181.73</v>
      </c>
      <c r="E19" s="50">
        <v>3072181.73</v>
      </c>
      <c r="F19" s="12"/>
      <c r="G19" s="24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</row>
    <row r="20" spans="1:21" ht="15" customHeight="1" x14ac:dyDescent="0.35">
      <c r="A20" s="8"/>
      <c r="B20" s="8"/>
      <c r="C20" s="8"/>
      <c r="D20" s="8"/>
      <c r="E20" s="12"/>
      <c r="F20" s="12"/>
      <c r="G20" s="24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</row>
    <row r="21" spans="1:21" ht="15" customHeight="1" x14ac:dyDescent="0.35">
      <c r="A21" s="8" t="str">
        <f>"MMF Unpaid Int Due to "&amp;MONTH($B$3)&amp;"/"&amp;DAY($B$3)</f>
        <v>MMF Unpaid Int Due to 3/31</v>
      </c>
      <c r="B21" s="8"/>
      <c r="C21" s="8" t="s">
        <v>27</v>
      </c>
      <c r="D21" s="58">
        <v>248.83</v>
      </c>
      <c r="E21" s="59">
        <v>248.83</v>
      </c>
      <c r="F21" s="12"/>
      <c r="G21" s="24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</row>
    <row r="22" spans="1:21" ht="15" customHeight="1" x14ac:dyDescent="0.35">
      <c r="A22" s="8" t="str">
        <f>"MMF Unpaid Int Due to "&amp;MONTH($B$3)&amp;"/"&amp;DAY($B$3)</f>
        <v>MMF Unpaid Int Due to 3/31</v>
      </c>
      <c r="B22" s="8"/>
      <c r="C22" s="8" t="s">
        <v>28</v>
      </c>
      <c r="D22" s="58">
        <v>3.77</v>
      </c>
      <c r="E22" s="59">
        <v>3.77</v>
      </c>
      <c r="F22" s="12"/>
      <c r="G22" s="24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</row>
    <row r="23" spans="1:21" ht="15" customHeight="1" x14ac:dyDescent="0.35">
      <c r="A23" s="8" t="str">
        <f>"MMF Unpaid Int Due to "&amp;MONTH($B$3)&amp;"/"&amp;DAY($B$3)</f>
        <v>MMF Unpaid Int Due to 3/31</v>
      </c>
      <c r="B23" s="8"/>
      <c r="C23" s="8" t="s">
        <v>30</v>
      </c>
      <c r="D23" s="58">
        <v>271.8</v>
      </c>
      <c r="E23" s="59">
        <v>271.8</v>
      </c>
      <c r="F23" s="12"/>
      <c r="G23" s="24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</row>
    <row r="24" spans="1:21" ht="15" customHeight="1" x14ac:dyDescent="0.35">
      <c r="A24" s="14" t="str">
        <f>"MMF Unpaid Int Due to "&amp;MONTH($B$3)&amp;"/"&amp;DAY($B$3)</f>
        <v>MMF Unpaid Int Due to 3/31</v>
      </c>
      <c r="B24" s="14"/>
      <c r="C24" s="14" t="s">
        <v>29</v>
      </c>
      <c r="D24" s="60">
        <v>0</v>
      </c>
      <c r="E24" s="54">
        <v>0</v>
      </c>
      <c r="F24" s="12"/>
      <c r="G24" s="24"/>
      <c r="H24" s="14"/>
      <c r="I24" s="8"/>
      <c r="J24" s="8"/>
      <c r="K24" s="8"/>
      <c r="L24" s="27"/>
      <c r="M24" s="8"/>
      <c r="N24" s="8"/>
      <c r="O24" s="8"/>
      <c r="P24" s="8"/>
      <c r="Q24" s="8"/>
      <c r="R24" s="8"/>
      <c r="S24" s="31"/>
      <c r="T24" s="8"/>
      <c r="U24" s="8"/>
    </row>
    <row r="25" spans="1:21" ht="15" customHeight="1" x14ac:dyDescent="0.35">
      <c r="A25" s="10" t="s">
        <v>14</v>
      </c>
      <c r="B25" s="10"/>
      <c r="C25" s="10"/>
      <c r="D25" s="10"/>
      <c r="E25" s="16">
        <f>SUM(E10:E24)</f>
        <v>190543023.39000002</v>
      </c>
      <c r="F25" s="16"/>
      <c r="G25" s="26"/>
      <c r="H25" s="10"/>
      <c r="I25" s="10"/>
      <c r="J25" s="10"/>
      <c r="K25" s="10"/>
      <c r="L25" s="16"/>
      <c r="M25" s="10"/>
      <c r="N25" s="10"/>
      <c r="O25" s="8"/>
      <c r="P25" s="8"/>
      <c r="Q25" s="8"/>
      <c r="R25" s="8"/>
      <c r="S25" s="31"/>
      <c r="T25" s="8"/>
      <c r="U25" s="8"/>
    </row>
    <row r="26" spans="1:21" ht="15" customHeight="1" x14ac:dyDescent="0.35">
      <c r="A26" s="10"/>
      <c r="B26" s="10"/>
      <c r="C26" s="10"/>
      <c r="D26" s="10"/>
      <c r="E26" s="16"/>
      <c r="F26" s="16"/>
      <c r="G26" s="26"/>
      <c r="H26" s="10"/>
      <c r="I26" s="10"/>
      <c r="J26" s="10"/>
      <c r="K26" s="10"/>
      <c r="L26" s="16"/>
      <c r="M26" s="10"/>
      <c r="N26" s="10"/>
      <c r="O26" s="8"/>
      <c r="P26" s="8"/>
      <c r="Q26" s="8"/>
      <c r="R26" s="8"/>
      <c r="S26" s="31"/>
      <c r="T26" s="8"/>
      <c r="U26" s="8"/>
    </row>
    <row r="27" spans="1:21" ht="15" customHeight="1" x14ac:dyDescent="0.35">
      <c r="A27" s="10"/>
      <c r="B27" s="88" t="s">
        <v>17</v>
      </c>
      <c r="C27" s="89"/>
      <c r="D27" s="89"/>
      <c r="E27" s="90"/>
      <c r="F27" s="16"/>
      <c r="G27" s="26"/>
      <c r="H27" s="10"/>
      <c r="I27" s="10"/>
      <c r="J27" s="10"/>
      <c r="K27" s="10"/>
      <c r="L27" s="16"/>
      <c r="M27" s="10"/>
      <c r="N27" s="10"/>
      <c r="O27" s="8"/>
      <c r="P27" s="8"/>
      <c r="Q27" s="8"/>
      <c r="R27" s="8"/>
      <c r="S27" s="31"/>
      <c r="T27" s="8"/>
      <c r="U27" s="8"/>
    </row>
    <row r="28" spans="1:21" ht="15" customHeight="1" x14ac:dyDescent="0.35">
      <c r="A28" s="17" t="s">
        <v>1</v>
      </c>
      <c r="B28" s="17" t="s">
        <v>2</v>
      </c>
      <c r="C28" s="17" t="s">
        <v>3</v>
      </c>
      <c r="D28" s="17" t="s">
        <v>15</v>
      </c>
      <c r="E28" s="17" t="s">
        <v>4</v>
      </c>
      <c r="G28" s="24"/>
      <c r="M28" s="8"/>
      <c r="N28" s="8"/>
      <c r="O28" s="8"/>
      <c r="P28" s="8"/>
      <c r="Q28" s="8"/>
      <c r="R28" s="8"/>
      <c r="S28" s="31"/>
      <c r="T28" s="8"/>
      <c r="U28" s="8"/>
    </row>
    <row r="29" spans="1:21" ht="15" customHeight="1" x14ac:dyDescent="0.35">
      <c r="A29" s="8" t="s">
        <v>37</v>
      </c>
      <c r="C29" s="11">
        <f>$B$3</f>
        <v>44651</v>
      </c>
      <c r="D29" s="50">
        <v>56123.79</v>
      </c>
      <c r="E29" s="50">
        <v>56123.79</v>
      </c>
      <c r="G29" s="24"/>
      <c r="H29" s="40"/>
      <c r="M29" s="8"/>
      <c r="N29" s="8"/>
      <c r="O29" s="8"/>
      <c r="P29" s="8"/>
      <c r="Q29" s="8"/>
      <c r="R29" s="8"/>
      <c r="S29" s="31"/>
      <c r="T29" s="8"/>
      <c r="U29" s="8"/>
    </row>
    <row r="30" spans="1:21" ht="15" customHeight="1" x14ac:dyDescent="0.35">
      <c r="A30" s="8" t="s">
        <v>38</v>
      </c>
      <c r="C30" s="11">
        <f>$B$3</f>
        <v>44651</v>
      </c>
      <c r="D30" s="50">
        <v>3143.28</v>
      </c>
      <c r="E30" s="50">
        <v>3143.28</v>
      </c>
      <c r="G30" s="24"/>
      <c r="H30" s="40"/>
      <c r="M30" s="8"/>
      <c r="N30" s="8"/>
      <c r="O30" s="8"/>
      <c r="P30" s="8"/>
      <c r="Q30" s="8"/>
      <c r="R30" s="8"/>
      <c r="S30" s="31"/>
      <c r="T30" s="8"/>
      <c r="U30" s="8"/>
    </row>
    <row r="31" spans="1:21" ht="15" customHeight="1" x14ac:dyDescent="0.35">
      <c r="A31" s="8" t="s">
        <v>39</v>
      </c>
      <c r="C31" s="11">
        <f>$B$3</f>
        <v>44651</v>
      </c>
      <c r="D31" s="50">
        <v>0</v>
      </c>
      <c r="E31" s="50">
        <v>0</v>
      </c>
      <c r="G31" s="24"/>
      <c r="H31" s="40"/>
      <c r="M31" s="8"/>
      <c r="N31" s="8"/>
      <c r="O31" s="8"/>
      <c r="P31" s="8"/>
      <c r="Q31" s="8"/>
      <c r="R31" s="8"/>
      <c r="S31" s="31"/>
      <c r="T31" s="8"/>
      <c r="U31" s="8"/>
    </row>
    <row r="32" spans="1:21" ht="15" customHeight="1" x14ac:dyDescent="0.35">
      <c r="A32" s="8" t="s">
        <v>40</v>
      </c>
      <c r="C32" s="11">
        <f>$B$3</f>
        <v>44651</v>
      </c>
      <c r="D32" s="50">
        <v>4770000</v>
      </c>
      <c r="E32" s="50">
        <v>4770000</v>
      </c>
      <c r="G32" s="24"/>
      <c r="H32" s="40"/>
      <c r="M32" s="8"/>
      <c r="N32" s="8"/>
      <c r="O32" s="8"/>
      <c r="P32" s="8"/>
      <c r="Q32" s="8"/>
      <c r="R32" s="8"/>
      <c r="S32" s="31"/>
      <c r="T32" s="8"/>
      <c r="U32" s="8"/>
    </row>
    <row r="33" spans="1:21" ht="15" customHeight="1" x14ac:dyDescent="0.35">
      <c r="A33" s="10" t="s">
        <v>16</v>
      </c>
      <c r="B33" s="10"/>
      <c r="C33" s="10"/>
      <c r="D33" s="10"/>
      <c r="E33" s="16">
        <f>SUM(E29:E32)</f>
        <v>4829267.07</v>
      </c>
      <c r="F33" s="12"/>
      <c r="G33" s="24"/>
      <c r="H33" s="8"/>
      <c r="I33" s="8"/>
      <c r="J33" s="8"/>
      <c r="K33" s="8"/>
      <c r="L33" s="28"/>
      <c r="M33" s="8"/>
      <c r="N33" s="8"/>
      <c r="O33" s="8"/>
      <c r="P33" s="8"/>
      <c r="Q33" s="8"/>
      <c r="R33" s="8"/>
      <c r="S33" s="8"/>
      <c r="T33" s="8"/>
      <c r="U33" s="8"/>
    </row>
    <row r="34" spans="1:21" ht="15" customHeight="1" thickBot="1" x14ac:dyDescent="0.4">
      <c r="A34" s="10"/>
      <c r="B34" s="10"/>
      <c r="C34" s="10"/>
      <c r="D34" s="10"/>
      <c r="E34" s="16"/>
      <c r="F34" s="12"/>
      <c r="G34" s="24"/>
      <c r="H34" s="8"/>
      <c r="I34" s="8"/>
      <c r="J34" s="8"/>
      <c r="K34" s="8"/>
      <c r="L34" s="28"/>
      <c r="M34" s="8"/>
      <c r="N34" s="8"/>
      <c r="O34" s="8"/>
      <c r="P34" s="8"/>
      <c r="Q34" s="8"/>
      <c r="R34" s="8"/>
      <c r="S34" s="8"/>
      <c r="T34" s="8"/>
      <c r="U34" s="8"/>
    </row>
    <row r="35" spans="1:21" ht="15" customHeight="1" thickBot="1" x14ac:dyDescent="0.4">
      <c r="A35" s="10" t="s">
        <v>33</v>
      </c>
      <c r="B35" s="10"/>
      <c r="C35" s="10"/>
      <c r="D35" s="10"/>
      <c r="E35" s="19">
        <f>E25+E33</f>
        <v>195372290.46000001</v>
      </c>
      <c r="F35" s="12"/>
      <c r="G35" s="24"/>
      <c r="H35" s="10"/>
      <c r="I35" s="10"/>
      <c r="J35" s="10"/>
      <c r="K35" s="10"/>
      <c r="L35" s="19"/>
      <c r="M35" s="8"/>
      <c r="N35" s="8"/>
      <c r="O35" s="8"/>
      <c r="P35" s="8"/>
      <c r="Q35" s="8"/>
      <c r="R35" s="8"/>
      <c r="S35" s="8"/>
      <c r="T35" s="8"/>
      <c r="U35" s="8"/>
    </row>
    <row r="36" spans="1:21" ht="15" customHeight="1" thickBot="1" x14ac:dyDescent="0.4">
      <c r="A36" s="32"/>
      <c r="B36" s="32"/>
      <c r="C36" s="32"/>
      <c r="D36" s="32"/>
      <c r="E36" s="33"/>
      <c r="F36" s="34"/>
      <c r="G36" s="35"/>
      <c r="H36" s="36"/>
      <c r="I36" s="36"/>
      <c r="J36" s="36"/>
      <c r="K36" s="36"/>
      <c r="L36" s="37"/>
      <c r="M36" s="36"/>
      <c r="N36" s="36"/>
      <c r="O36" s="36"/>
      <c r="P36" s="36"/>
      <c r="Q36" s="36"/>
      <c r="R36" s="36"/>
      <c r="S36" s="36"/>
      <c r="T36" s="8"/>
      <c r="U36" s="8"/>
    </row>
    <row r="37" spans="1:21" ht="15" customHeight="1" thickTop="1" x14ac:dyDescent="0.35">
      <c r="A37" s="10"/>
      <c r="B37" s="10"/>
      <c r="C37" s="10"/>
      <c r="D37" s="10"/>
      <c r="E37" s="21"/>
      <c r="F37" s="12"/>
      <c r="G37" s="24"/>
      <c r="H37" s="8"/>
      <c r="I37" s="8"/>
      <c r="J37" s="8"/>
      <c r="K37" s="8"/>
      <c r="L37" s="28"/>
      <c r="M37" s="8"/>
      <c r="N37" s="8"/>
      <c r="O37" s="8"/>
      <c r="P37" s="8"/>
      <c r="Q37" s="8"/>
      <c r="R37" s="8"/>
      <c r="S37" s="8"/>
      <c r="T37" s="8"/>
      <c r="U37" s="8"/>
    </row>
    <row r="38" spans="1:21" ht="15" customHeight="1" x14ac:dyDescent="0.35">
      <c r="A38" s="18" t="s">
        <v>7</v>
      </c>
      <c r="B38" s="10"/>
      <c r="C38" s="10"/>
      <c r="D38" s="10"/>
      <c r="E38" s="21"/>
      <c r="F38" s="12"/>
      <c r="G38" s="24"/>
      <c r="H38" s="1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</row>
    <row r="39" spans="1:21" ht="15" customHeight="1" x14ac:dyDescent="0.35">
      <c r="A39" s="62"/>
      <c r="B39" s="10"/>
      <c r="C39" s="10"/>
      <c r="D39" s="10"/>
      <c r="E39" s="21"/>
      <c r="F39" s="12"/>
      <c r="G39" s="24"/>
      <c r="H39" s="62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</row>
    <row r="40" spans="1:21" ht="15" customHeight="1" x14ac:dyDescent="0.35">
      <c r="A40" s="17" t="str">
        <f>"Accruals since "&amp;MONTH(B5)&amp;"/"&amp;DAY(B5)</f>
        <v>Accruals since 3/31</v>
      </c>
      <c r="B40" s="14" t="s">
        <v>8</v>
      </c>
      <c r="C40" s="17"/>
      <c r="D40" s="17"/>
      <c r="E40" s="17" t="s">
        <v>15</v>
      </c>
      <c r="F40" s="12"/>
      <c r="G40" s="24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</row>
    <row r="41" spans="1:21" ht="15" customHeight="1" x14ac:dyDescent="0.35">
      <c r="A41" s="38" t="s">
        <v>13</v>
      </c>
      <c r="B41" s="77">
        <v>1031.96</v>
      </c>
      <c r="C41" s="10"/>
      <c r="D41" s="10"/>
      <c r="E41" s="12">
        <f>+B41*($B$3-$B$5)</f>
        <v>0</v>
      </c>
      <c r="F41" s="12"/>
      <c r="G41" s="24"/>
      <c r="H41" s="8"/>
      <c r="I41" s="8"/>
      <c r="K41" s="8"/>
      <c r="L41" s="47"/>
      <c r="M41" s="8"/>
      <c r="N41" s="8"/>
      <c r="O41" s="8"/>
      <c r="P41" s="8"/>
      <c r="Q41" s="8"/>
      <c r="R41" s="8"/>
      <c r="S41" s="8"/>
      <c r="T41" s="8"/>
      <c r="U41" s="8"/>
    </row>
    <row r="42" spans="1:21" ht="15" customHeight="1" x14ac:dyDescent="0.35">
      <c r="A42" s="38" t="s">
        <v>47</v>
      </c>
      <c r="B42" s="77">
        <v>0</v>
      </c>
      <c r="C42" s="10"/>
      <c r="D42" s="10"/>
      <c r="E42" s="12">
        <f t="shared" ref="E42:E47" si="0">+B42*($B$3-$B$5)</f>
        <v>0</v>
      </c>
      <c r="F42" s="12"/>
      <c r="G42" s="24"/>
      <c r="H42" s="8"/>
      <c r="I42" s="8"/>
      <c r="K42" s="8"/>
      <c r="L42" s="47"/>
      <c r="M42" s="8"/>
      <c r="N42" s="8"/>
      <c r="O42" s="8"/>
      <c r="P42" s="8"/>
      <c r="Q42" s="8"/>
      <c r="R42" s="8"/>
      <c r="S42" s="8"/>
      <c r="T42" s="8"/>
      <c r="U42" s="8"/>
    </row>
    <row r="43" spans="1:21" ht="15" customHeight="1" x14ac:dyDescent="0.35">
      <c r="A43" s="38" t="s">
        <v>9</v>
      </c>
      <c r="B43" s="79">
        <v>170.52</v>
      </c>
      <c r="C43" s="10"/>
      <c r="D43" s="10"/>
      <c r="E43" s="12">
        <f t="shared" si="0"/>
        <v>0</v>
      </c>
      <c r="F43" s="12"/>
      <c r="G43" s="24"/>
      <c r="H43" s="8"/>
      <c r="I43" s="28"/>
      <c r="J43" s="40"/>
      <c r="K43" s="47"/>
      <c r="L43" s="56"/>
      <c r="M43" s="48"/>
      <c r="N43" s="8"/>
      <c r="O43" s="8"/>
      <c r="P43" s="8"/>
      <c r="Q43" s="8"/>
      <c r="R43" s="8"/>
      <c r="S43" s="8"/>
      <c r="T43" s="8"/>
      <c r="U43" s="8"/>
    </row>
    <row r="44" spans="1:21" ht="15" customHeight="1" x14ac:dyDescent="0.35">
      <c r="A44" s="38" t="s">
        <v>11</v>
      </c>
      <c r="B44" s="79">
        <v>105.84</v>
      </c>
      <c r="C44" s="10"/>
      <c r="D44" s="10"/>
      <c r="E44" s="12">
        <f t="shared" si="0"/>
        <v>0</v>
      </c>
      <c r="F44" s="12"/>
      <c r="G44" s="24"/>
      <c r="H44" s="8"/>
      <c r="I44" s="28"/>
      <c r="J44" s="40"/>
      <c r="K44" s="47"/>
      <c r="L44" s="47"/>
      <c r="M44" s="55"/>
      <c r="N44" s="8"/>
      <c r="O44" s="8"/>
      <c r="P44" s="8"/>
      <c r="Q44" s="8"/>
      <c r="R44" s="8"/>
      <c r="S44" s="8"/>
      <c r="T44" s="8"/>
      <c r="U44" s="8"/>
    </row>
    <row r="45" spans="1:21" ht="15" customHeight="1" x14ac:dyDescent="0.35">
      <c r="A45" s="38" t="s">
        <v>10</v>
      </c>
      <c r="B45" s="79">
        <v>194.97</v>
      </c>
      <c r="C45" s="10"/>
      <c r="D45" s="10"/>
      <c r="E45" s="12">
        <f t="shared" si="0"/>
        <v>0</v>
      </c>
      <c r="F45" s="12"/>
      <c r="G45" s="24"/>
      <c r="H45" s="8"/>
      <c r="I45" s="28"/>
      <c r="J45" s="40"/>
      <c r="K45" s="47"/>
      <c r="L45" s="47"/>
      <c r="M45" s="55"/>
      <c r="N45" s="8"/>
      <c r="O45" s="8"/>
      <c r="P45" s="8"/>
      <c r="Q45" s="8"/>
      <c r="R45" s="8"/>
      <c r="S45" s="8"/>
      <c r="T45" s="8"/>
      <c r="U45" s="8"/>
    </row>
    <row r="46" spans="1:21" ht="15" customHeight="1" x14ac:dyDescent="0.35">
      <c r="A46" s="38" t="s">
        <v>12</v>
      </c>
      <c r="B46" s="79">
        <v>6.94</v>
      </c>
      <c r="C46" s="10"/>
      <c r="D46" s="10"/>
      <c r="E46" s="12">
        <f t="shared" si="0"/>
        <v>0</v>
      </c>
      <c r="F46" s="12"/>
      <c r="G46" s="24"/>
      <c r="H46" s="8"/>
      <c r="I46" s="28"/>
      <c r="J46" s="40"/>
      <c r="K46" s="47"/>
      <c r="L46" s="47"/>
      <c r="M46" s="53"/>
      <c r="N46" s="8"/>
      <c r="O46" s="8"/>
      <c r="P46" s="8"/>
      <c r="Q46" s="8"/>
      <c r="R46" s="8"/>
      <c r="S46" s="8"/>
      <c r="T46" s="8"/>
      <c r="U46" s="8"/>
    </row>
    <row r="47" spans="1:21" ht="15" customHeight="1" x14ac:dyDescent="0.35">
      <c r="A47" s="38" t="s">
        <v>26</v>
      </c>
      <c r="B47" s="79">
        <v>20</v>
      </c>
      <c r="C47" s="10"/>
      <c r="D47" s="10"/>
      <c r="E47" s="12">
        <f t="shared" si="0"/>
        <v>0</v>
      </c>
      <c r="F47" s="12"/>
      <c r="G47" s="24"/>
      <c r="H47" s="8"/>
      <c r="I47" s="28"/>
      <c r="J47" s="40"/>
      <c r="K47" s="47"/>
      <c r="L47" s="47"/>
      <c r="M47" s="53"/>
      <c r="N47" s="8"/>
      <c r="O47" s="8"/>
      <c r="P47" s="8"/>
      <c r="Q47" s="8"/>
      <c r="R47" s="8"/>
      <c r="S47" s="8"/>
      <c r="T47" s="8"/>
      <c r="U47" s="8"/>
    </row>
    <row r="48" spans="1:21" ht="15" customHeight="1" x14ac:dyDescent="0.35">
      <c r="A48" s="74" t="str">
        <f>"TOTAL Liabilities Accrued since "&amp;MONTH(B5)&amp;"/"&amp;DAY(B5)</f>
        <v>TOTAL Liabilities Accrued since 3/31</v>
      </c>
      <c r="B48" s="75"/>
      <c r="C48" s="75"/>
      <c r="D48" s="75"/>
      <c r="E48" s="76">
        <f>SUM(E41:E47)</f>
        <v>0</v>
      </c>
      <c r="F48" s="12"/>
      <c r="G48" s="24"/>
      <c r="H48" s="8"/>
      <c r="I48" s="8"/>
      <c r="J48" s="40"/>
      <c r="K48" s="8"/>
      <c r="L48" s="47"/>
      <c r="M48" s="48"/>
      <c r="N48" s="8"/>
      <c r="O48" s="8"/>
      <c r="P48" s="8"/>
      <c r="Q48" s="8"/>
      <c r="S48" s="8"/>
      <c r="T48" s="8"/>
      <c r="U48" s="8"/>
    </row>
    <row r="49" spans="1:21" ht="15" customHeight="1" x14ac:dyDescent="0.35">
      <c r="A49" s="8"/>
      <c r="B49" s="8"/>
      <c r="C49" s="8"/>
      <c r="D49" s="8"/>
      <c r="E49" s="12"/>
      <c r="F49" s="12"/>
      <c r="G49" s="24"/>
      <c r="H49" s="8"/>
      <c r="I49" s="8"/>
      <c r="J49" s="8"/>
      <c r="K49" s="8"/>
      <c r="L49" s="48"/>
      <c r="M49" s="8"/>
      <c r="N49" s="8"/>
      <c r="O49" s="8"/>
      <c r="P49" s="8"/>
      <c r="Q49" s="8"/>
      <c r="S49" s="8"/>
      <c r="T49" s="8"/>
      <c r="U49" s="8"/>
    </row>
    <row r="50" spans="1:21" ht="15" customHeight="1" x14ac:dyDescent="0.35">
      <c r="A50" s="61" t="s">
        <v>41</v>
      </c>
      <c r="B50" s="14"/>
      <c r="C50" s="14"/>
      <c r="D50" s="14"/>
      <c r="E50" s="15" t="s">
        <v>22</v>
      </c>
      <c r="F50" s="12"/>
      <c r="G50" s="24"/>
      <c r="H50" s="8"/>
      <c r="I50" s="28"/>
      <c r="J50" s="8"/>
      <c r="K50" s="8"/>
      <c r="L50" s="8"/>
      <c r="M50" s="8"/>
      <c r="N50" s="8"/>
      <c r="O50" s="8"/>
      <c r="P50" s="8"/>
      <c r="Q50" s="8"/>
      <c r="S50" s="8"/>
      <c r="T50" s="8"/>
      <c r="U50" s="8"/>
    </row>
    <row r="51" spans="1:21" ht="15" customHeight="1" x14ac:dyDescent="0.35">
      <c r="A51" s="8" t="s">
        <v>13</v>
      </c>
      <c r="B51" s="49">
        <v>0</v>
      </c>
      <c r="C51" s="8"/>
      <c r="D51" s="8"/>
      <c r="E51" s="78">
        <v>21671.16</v>
      </c>
      <c r="F51" s="12"/>
      <c r="G51" s="24"/>
      <c r="I51" s="8"/>
      <c r="J51" s="8"/>
      <c r="K51" s="39"/>
      <c r="M51" s="8"/>
      <c r="N51" s="8"/>
      <c r="O51" s="8"/>
      <c r="P51" s="8"/>
      <c r="Q51" s="8"/>
      <c r="S51" s="8"/>
      <c r="T51" s="8"/>
      <c r="U51" s="8"/>
    </row>
    <row r="52" spans="1:21" ht="15" customHeight="1" x14ac:dyDescent="0.35">
      <c r="A52" s="38" t="s">
        <v>47</v>
      </c>
      <c r="B52" s="49">
        <v>0</v>
      </c>
      <c r="C52" s="8"/>
      <c r="D52" s="8"/>
      <c r="E52" s="78">
        <v>-18527.88</v>
      </c>
      <c r="F52" s="12"/>
      <c r="G52" s="24"/>
      <c r="I52" s="8"/>
      <c r="J52" s="8"/>
      <c r="K52" s="39"/>
      <c r="M52" s="8"/>
      <c r="N52" s="8"/>
      <c r="O52" s="8"/>
      <c r="P52" s="8"/>
      <c r="Q52" s="8"/>
      <c r="S52" s="8"/>
      <c r="T52" s="8"/>
      <c r="U52" s="8"/>
    </row>
    <row r="53" spans="1:21" ht="15" customHeight="1" x14ac:dyDescent="0.35">
      <c r="A53" s="8" t="s">
        <v>9</v>
      </c>
      <c r="B53" s="29">
        <v>0</v>
      </c>
      <c r="C53" s="8"/>
      <c r="D53" s="8"/>
      <c r="E53" s="78">
        <v>1368.27</v>
      </c>
      <c r="F53" s="12"/>
      <c r="G53" s="24"/>
      <c r="H53" s="45"/>
      <c r="I53" s="28"/>
      <c r="J53" s="8"/>
      <c r="K53" s="39"/>
      <c r="M53" s="8"/>
      <c r="N53" s="8"/>
      <c r="O53" s="8"/>
      <c r="P53" s="8"/>
      <c r="Q53" s="8"/>
      <c r="S53" s="8"/>
      <c r="T53" s="8"/>
      <c r="U53" s="8"/>
    </row>
    <row r="54" spans="1:21" ht="15" customHeight="1" x14ac:dyDescent="0.35">
      <c r="A54" s="8" t="s">
        <v>11</v>
      </c>
      <c r="B54" s="29">
        <v>0</v>
      </c>
      <c r="C54" s="8"/>
      <c r="D54" s="8"/>
      <c r="E54" s="78">
        <v>8109.32</v>
      </c>
      <c r="F54" s="12"/>
      <c r="G54" s="24"/>
      <c r="I54" s="28"/>
      <c r="J54" s="8"/>
      <c r="K54" s="39"/>
      <c r="M54" s="8"/>
      <c r="N54" s="8"/>
      <c r="O54" s="8"/>
      <c r="P54" s="8"/>
      <c r="Q54" s="8"/>
      <c r="S54" s="8"/>
      <c r="T54" s="8"/>
      <c r="U54" s="8"/>
    </row>
    <row r="55" spans="1:21" ht="15" customHeight="1" x14ac:dyDescent="0.35">
      <c r="A55" s="8" t="s">
        <v>10</v>
      </c>
      <c r="B55" s="29">
        <v>0</v>
      </c>
      <c r="C55" s="8"/>
      <c r="D55" s="8"/>
      <c r="E55" s="78">
        <v>41248.82</v>
      </c>
      <c r="F55" s="12"/>
      <c r="G55" s="24"/>
      <c r="H55" s="8"/>
      <c r="I55" s="28"/>
      <c r="J55" s="8"/>
      <c r="K55" s="39"/>
      <c r="M55" s="8"/>
      <c r="N55" s="8"/>
      <c r="O55" s="8"/>
      <c r="P55" s="8"/>
      <c r="Q55" s="8"/>
      <c r="S55" s="8"/>
      <c r="T55" s="8"/>
      <c r="U55" s="8"/>
    </row>
    <row r="56" spans="1:21" ht="15" customHeight="1" x14ac:dyDescent="0.35">
      <c r="A56" s="8" t="s">
        <v>12</v>
      </c>
      <c r="B56" s="29">
        <v>0</v>
      </c>
      <c r="C56" s="8"/>
      <c r="D56" s="8"/>
      <c r="E56" s="78">
        <v>-428.75</v>
      </c>
      <c r="F56" s="12"/>
      <c r="G56" s="24"/>
      <c r="I56" s="28"/>
      <c r="J56" s="8"/>
      <c r="K56" s="39"/>
      <c r="L56" s="8"/>
      <c r="M56" s="8"/>
      <c r="N56" s="8"/>
      <c r="O56" s="8"/>
      <c r="P56" s="8"/>
      <c r="Q56" s="8"/>
      <c r="S56" s="8"/>
      <c r="T56" s="8"/>
      <c r="U56" s="8"/>
    </row>
    <row r="57" spans="1:21" ht="15" customHeight="1" x14ac:dyDescent="0.35">
      <c r="A57" s="38" t="s">
        <v>26</v>
      </c>
      <c r="B57" s="29">
        <v>0</v>
      </c>
      <c r="C57" s="8"/>
      <c r="D57" s="8"/>
      <c r="E57" s="78">
        <v>-4173.87</v>
      </c>
      <c r="F57" s="12"/>
      <c r="G57" s="24"/>
      <c r="I57" s="28"/>
      <c r="J57" s="8"/>
      <c r="K57" s="39"/>
      <c r="L57" s="8"/>
      <c r="M57" s="8"/>
      <c r="N57" s="8"/>
      <c r="O57" s="8"/>
      <c r="P57" s="8"/>
      <c r="Q57" s="8"/>
      <c r="S57" s="8"/>
      <c r="T57" s="8"/>
      <c r="U57" s="8"/>
    </row>
    <row r="58" spans="1:21" ht="15" customHeight="1" x14ac:dyDescent="0.35">
      <c r="A58" s="74" t="str">
        <f>"TOTAL Liabilities Accrued as of "&amp;MONTH(B5)&amp;"/"&amp;DAY(B5)</f>
        <v>TOTAL Liabilities Accrued as of 3/31</v>
      </c>
      <c r="B58" s="75"/>
      <c r="C58" s="75"/>
      <c r="D58" s="75"/>
      <c r="E58" s="76">
        <f>SUM(E51:E57)</f>
        <v>49267.07</v>
      </c>
      <c r="F58" s="16"/>
      <c r="G58" s="24"/>
      <c r="J58" s="40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</row>
    <row r="59" spans="1:21" ht="15" customHeight="1" x14ac:dyDescent="0.35">
      <c r="A59" s="10"/>
      <c r="B59" s="8"/>
      <c r="C59" s="8"/>
      <c r="D59" s="8"/>
      <c r="E59" s="16"/>
      <c r="F59" s="16"/>
      <c r="G59" s="24"/>
      <c r="J59" s="40"/>
      <c r="K59" s="8"/>
      <c r="L59" s="8"/>
      <c r="M59" s="8"/>
      <c r="N59" s="8"/>
      <c r="O59" s="8"/>
      <c r="P59" s="8"/>
      <c r="Q59" s="8"/>
      <c r="R59" s="8"/>
      <c r="S59" s="8"/>
    </row>
    <row r="60" spans="1:21" ht="15" customHeight="1" x14ac:dyDescent="0.35">
      <c r="A60" s="8" t="s">
        <v>19</v>
      </c>
      <c r="B60" s="8"/>
      <c r="C60" s="8"/>
      <c r="D60" s="8"/>
      <c r="E60" s="52">
        <v>4770000</v>
      </c>
      <c r="F60" s="12"/>
      <c r="G60" s="24"/>
      <c r="K60" s="8"/>
      <c r="L60" s="8"/>
      <c r="M60" s="8"/>
      <c r="N60" s="8"/>
      <c r="O60" s="8"/>
      <c r="P60" s="8"/>
      <c r="Q60" s="8"/>
      <c r="R60" s="8"/>
      <c r="S60" s="8"/>
    </row>
    <row r="61" spans="1:21" ht="15" customHeight="1" x14ac:dyDescent="0.35">
      <c r="A61" s="8" t="s">
        <v>24</v>
      </c>
      <c r="B61" s="8"/>
      <c r="C61" s="8"/>
      <c r="D61" s="8"/>
      <c r="E61" s="80">
        <v>0.01</v>
      </c>
      <c r="F61" s="12"/>
      <c r="G61" s="24"/>
      <c r="K61" s="8"/>
      <c r="L61" s="8"/>
      <c r="M61" s="8"/>
      <c r="N61" s="8"/>
      <c r="O61" s="8"/>
      <c r="P61" s="8"/>
      <c r="Q61" s="8"/>
      <c r="R61" s="8"/>
      <c r="S61" s="8"/>
    </row>
    <row r="62" spans="1:21" ht="15" customHeight="1" x14ac:dyDescent="0.35">
      <c r="B62" s="8"/>
      <c r="C62" s="8"/>
      <c r="D62" s="8"/>
      <c r="E62" s="12"/>
      <c r="F62" s="12"/>
      <c r="G62" s="24"/>
      <c r="K62" s="8"/>
      <c r="L62" s="8"/>
      <c r="M62" s="8"/>
      <c r="N62" s="8"/>
      <c r="O62" s="8"/>
      <c r="P62" s="8"/>
      <c r="Q62" s="8"/>
      <c r="R62" s="8"/>
      <c r="S62" s="8"/>
    </row>
    <row r="63" spans="1:21" ht="15" customHeight="1" x14ac:dyDescent="0.35">
      <c r="A63" s="10" t="s">
        <v>34</v>
      </c>
      <c r="B63" s="8"/>
      <c r="C63" s="8"/>
      <c r="D63" s="8"/>
      <c r="E63" s="42">
        <f>E48+E58+E60+E61</f>
        <v>4819267.08</v>
      </c>
      <c r="F63" s="12"/>
      <c r="G63" s="24"/>
      <c r="H63" s="10"/>
      <c r="I63" s="8"/>
      <c r="J63" s="8"/>
      <c r="K63" s="8"/>
      <c r="L63" s="16"/>
      <c r="M63" s="8"/>
      <c r="N63" s="8"/>
      <c r="O63" s="8"/>
      <c r="P63" s="8"/>
      <c r="Q63" s="8"/>
      <c r="R63" s="8"/>
      <c r="S63" s="8"/>
    </row>
    <row r="64" spans="1:21" ht="15" customHeight="1" thickBot="1" x14ac:dyDescent="0.4">
      <c r="A64" s="10"/>
      <c r="B64" s="8"/>
      <c r="C64" s="8"/>
      <c r="D64" s="8"/>
      <c r="E64" s="12"/>
      <c r="F64" s="12"/>
      <c r="G64" s="24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</row>
    <row r="65" spans="1:19" ht="15" customHeight="1" thickBot="1" x14ac:dyDescent="0.4">
      <c r="A65" s="10" t="s">
        <v>35</v>
      </c>
      <c r="B65" s="8"/>
      <c r="C65" s="8"/>
      <c r="D65" s="8"/>
      <c r="E65" s="19">
        <f>E35-E63</f>
        <v>190553023.38</v>
      </c>
      <c r="F65" s="21"/>
      <c r="G65" s="24"/>
      <c r="H65" s="10"/>
      <c r="I65" s="8"/>
      <c r="J65" s="8"/>
      <c r="K65" s="8"/>
      <c r="L65" s="19"/>
      <c r="M65" s="8"/>
      <c r="N65" s="8"/>
      <c r="O65" s="8"/>
      <c r="P65" s="8"/>
      <c r="Q65" s="8"/>
      <c r="R65" s="8"/>
      <c r="S65" s="8"/>
    </row>
    <row r="66" spans="1:19" ht="15" customHeight="1" x14ac:dyDescent="0.35">
      <c r="A66" s="10"/>
      <c r="B66" s="8"/>
      <c r="C66" s="8"/>
      <c r="D66" s="8"/>
      <c r="E66" s="12"/>
      <c r="F66" s="12"/>
      <c r="G66" s="24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</row>
    <row r="67" spans="1:19" ht="15" customHeight="1" x14ac:dyDescent="0.35">
      <c r="A67" s="8"/>
      <c r="B67" s="8"/>
      <c r="C67" s="8"/>
      <c r="D67" s="31"/>
      <c r="E67" s="12"/>
      <c r="F67" s="12"/>
      <c r="G67" s="24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</row>
    <row r="68" spans="1:19" ht="15" customHeight="1" x14ac:dyDescent="0.35">
      <c r="A68" s="8"/>
      <c r="B68" s="8"/>
      <c r="C68" s="8"/>
      <c r="D68" s="8"/>
      <c r="E68" s="12"/>
      <c r="F68" s="12"/>
      <c r="G68" s="24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</row>
    <row r="69" spans="1:19" ht="15" customHeight="1" x14ac:dyDescent="0.35">
      <c r="A69" s="8"/>
      <c r="B69" s="8"/>
      <c r="C69" s="8"/>
      <c r="D69" s="8"/>
      <c r="E69" s="30"/>
      <c r="F69" s="12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</row>
    <row r="70" spans="1:19" ht="15" customHeight="1" x14ac:dyDescent="0.35">
      <c r="A70" s="38"/>
      <c r="B70" s="38"/>
      <c r="C70" s="38"/>
      <c r="D70" s="8"/>
      <c r="E70" s="12"/>
      <c r="F70" s="12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</row>
    <row r="71" spans="1:19" ht="15" customHeight="1" x14ac:dyDescent="0.35">
      <c r="A71" s="38"/>
      <c r="B71" s="38"/>
      <c r="C71" s="38"/>
      <c r="D71" s="8"/>
      <c r="E71" s="12"/>
      <c r="F71" s="12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</row>
    <row r="72" spans="1:19" ht="15" customHeight="1" x14ac:dyDescent="0.35">
      <c r="A72" s="38"/>
      <c r="B72" s="38"/>
      <c r="C72" s="38"/>
      <c r="E72" s="40"/>
      <c r="F72" s="12"/>
      <c r="G72" s="8"/>
      <c r="H72" s="16"/>
      <c r="I72" s="8"/>
      <c r="J72" s="8"/>
      <c r="K72" s="8"/>
      <c r="L72" s="28"/>
      <c r="M72" s="41"/>
      <c r="N72" s="8"/>
      <c r="O72" s="8"/>
      <c r="P72" s="8"/>
      <c r="Q72" s="8"/>
      <c r="R72" s="8"/>
      <c r="S72" s="8"/>
    </row>
    <row r="73" spans="1:19" ht="15" customHeight="1" x14ac:dyDescent="0.35">
      <c r="A73" s="38"/>
      <c r="B73" s="43"/>
      <c r="C73" s="38"/>
      <c r="D73" s="8"/>
      <c r="E73" s="12"/>
      <c r="F73" s="12"/>
      <c r="G73" s="8"/>
      <c r="H73" s="16"/>
      <c r="I73" s="8"/>
      <c r="J73" s="8"/>
      <c r="K73" s="8"/>
      <c r="L73" s="28"/>
      <c r="M73" s="8"/>
      <c r="N73" s="8"/>
      <c r="O73" s="8"/>
      <c r="P73" s="8"/>
      <c r="Q73" s="8"/>
      <c r="R73" s="8"/>
      <c r="S73" s="8"/>
    </row>
    <row r="74" spans="1:19" ht="15" customHeight="1" x14ac:dyDescent="0.35">
      <c r="A74" s="38"/>
      <c r="B74" s="43"/>
      <c r="C74" s="38"/>
      <c r="D74" s="8"/>
      <c r="E74" s="12"/>
      <c r="F74" s="12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</row>
    <row r="75" spans="1:19" ht="15" customHeight="1" x14ac:dyDescent="0.35">
      <c r="A75" s="38"/>
      <c r="B75" s="43"/>
      <c r="C75" s="38"/>
      <c r="D75" s="8"/>
      <c r="E75" s="12"/>
      <c r="F75" s="12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</row>
    <row r="76" spans="1:19" ht="15" customHeight="1" x14ac:dyDescent="0.35">
      <c r="A76" s="38"/>
      <c r="B76" s="43"/>
      <c r="C76" s="38"/>
      <c r="D76" s="8"/>
      <c r="E76" s="12"/>
      <c r="F76" s="12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</row>
    <row r="77" spans="1:19" ht="15" customHeight="1" x14ac:dyDescent="0.35">
      <c r="A77" s="44"/>
      <c r="B77" s="43"/>
      <c r="C77" s="38"/>
      <c r="D77" s="8"/>
      <c r="E77" s="12"/>
      <c r="F77" s="12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</row>
    <row r="78" spans="1:19" ht="15" customHeight="1" x14ac:dyDescent="0.35">
      <c r="A78" s="38"/>
      <c r="B78" s="43"/>
      <c r="C78" s="38"/>
      <c r="D78" s="8"/>
      <c r="E78" s="12"/>
      <c r="F78" s="12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</row>
    <row r="79" spans="1:19" ht="15" customHeight="1" x14ac:dyDescent="0.35">
      <c r="A79" s="38"/>
      <c r="B79" s="43"/>
      <c r="C79" s="38"/>
      <c r="D79" s="8"/>
      <c r="E79" s="12"/>
      <c r="F79" s="12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</row>
    <row r="80" spans="1:19" ht="15" customHeight="1" x14ac:dyDescent="0.35">
      <c r="A80" s="38"/>
      <c r="B80" s="43"/>
      <c r="C80" s="38"/>
      <c r="D80" s="8"/>
      <c r="E80" s="12"/>
      <c r="F80" s="12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</row>
    <row r="81" spans="1:19" ht="15" customHeight="1" x14ac:dyDescent="0.35">
      <c r="A81" s="38"/>
      <c r="B81" s="43"/>
      <c r="C81" s="38"/>
      <c r="D81" s="8"/>
      <c r="E81" s="12"/>
      <c r="F81" s="12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</row>
    <row r="82" spans="1:19" ht="15" customHeight="1" x14ac:dyDescent="0.35">
      <c r="A82" s="38"/>
      <c r="B82" s="43"/>
      <c r="C82" s="38"/>
      <c r="D82" s="8"/>
      <c r="E82" s="12"/>
      <c r="F82" s="12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</row>
    <row r="83" spans="1:19" ht="15" customHeight="1" x14ac:dyDescent="0.35">
      <c r="A83" s="38"/>
      <c r="B83" s="43"/>
      <c r="C83" s="38"/>
      <c r="D83" s="8"/>
      <c r="E83" s="12"/>
      <c r="F83" s="12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</row>
    <row r="84" spans="1:19" ht="15" customHeight="1" x14ac:dyDescent="0.35">
      <c r="A84" s="38"/>
      <c r="B84" s="43"/>
      <c r="C84" s="38"/>
      <c r="D84" s="8"/>
      <c r="E84" s="12"/>
      <c r="F84" s="12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</row>
    <row r="85" spans="1:19" ht="15" customHeight="1" x14ac:dyDescent="0.35">
      <c r="A85" s="38"/>
      <c r="B85" s="43"/>
      <c r="C85" s="3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</row>
    <row r="86" spans="1:19" ht="15" customHeight="1" x14ac:dyDescent="0.35">
      <c r="A86" s="38"/>
      <c r="B86" s="43"/>
      <c r="C86" s="3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</row>
    <row r="87" spans="1:19" ht="15" customHeight="1" x14ac:dyDescent="0.35">
      <c r="A87" s="38"/>
      <c r="B87" s="43"/>
      <c r="C87" s="3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</row>
    <row r="88" spans="1:19" ht="15" customHeight="1" x14ac:dyDescent="0.35">
      <c r="A88" s="38"/>
      <c r="B88" s="43"/>
      <c r="C88" s="3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</row>
    <row r="89" spans="1:19" ht="15" customHeight="1" x14ac:dyDescent="0.35">
      <c r="A89" s="38"/>
      <c r="B89" s="43"/>
      <c r="C89" s="3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</row>
    <row r="90" spans="1:19" ht="15" customHeight="1" x14ac:dyDescent="0.35">
      <c r="A90" s="38"/>
      <c r="B90" s="43"/>
      <c r="C90" s="3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</row>
    <row r="91" spans="1:19" ht="15" customHeight="1" x14ac:dyDescent="0.35">
      <c r="A91" s="38"/>
      <c r="B91" s="43"/>
      <c r="C91" s="3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</row>
    <row r="92" spans="1:19" ht="15" customHeight="1" x14ac:dyDescent="0.35">
      <c r="A92" s="38"/>
      <c r="B92" s="43"/>
      <c r="C92" s="3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</row>
    <row r="93" spans="1:19" ht="15" customHeight="1" x14ac:dyDescent="0.35">
      <c r="A93" s="38"/>
      <c r="B93" s="43"/>
      <c r="C93" s="3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</row>
    <row r="94" spans="1:19" ht="15" customHeight="1" x14ac:dyDescent="0.35">
      <c r="A94" s="38"/>
      <c r="B94" s="43"/>
      <c r="C94" s="3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</row>
    <row r="95" spans="1:19" ht="15" customHeight="1" x14ac:dyDescent="0.35">
      <c r="A95" s="38"/>
      <c r="B95" s="43"/>
      <c r="C95" s="3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</row>
    <row r="96" spans="1:19" ht="15" customHeight="1" x14ac:dyDescent="0.35">
      <c r="A96" s="38"/>
      <c r="B96" s="43"/>
      <c r="C96" s="3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</row>
    <row r="97" spans="1:19" ht="15" customHeight="1" x14ac:dyDescent="0.35">
      <c r="A97" s="38"/>
      <c r="B97" s="43"/>
      <c r="C97" s="3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</row>
    <row r="98" spans="1:19" ht="15" customHeight="1" x14ac:dyDescent="0.35">
      <c r="A98" s="38"/>
      <c r="B98" s="43"/>
      <c r="C98" s="3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</row>
    <row r="99" spans="1:19" ht="15" customHeight="1" x14ac:dyDescent="0.35">
      <c r="A99" s="38"/>
      <c r="B99" s="43"/>
      <c r="C99" s="3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</row>
    <row r="100" spans="1:19" ht="15" customHeight="1" x14ac:dyDescent="0.35">
      <c r="A100" s="38"/>
      <c r="B100" s="43"/>
      <c r="C100" s="3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</row>
    <row r="101" spans="1:19" ht="15" customHeight="1" x14ac:dyDescent="0.35">
      <c r="A101" s="38"/>
      <c r="B101" s="43"/>
      <c r="C101" s="3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</row>
    <row r="102" spans="1:19" ht="15" customHeight="1" x14ac:dyDescent="0.35">
      <c r="A102" s="38"/>
      <c r="B102" s="43"/>
      <c r="C102" s="3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</row>
    <row r="103" spans="1:19" ht="15" customHeight="1" x14ac:dyDescent="0.35">
      <c r="A103" s="38"/>
      <c r="B103" s="43"/>
      <c r="C103" s="3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</row>
    <row r="104" spans="1:19" ht="15" customHeight="1" x14ac:dyDescent="0.35">
      <c r="A104" s="38"/>
      <c r="B104" s="43"/>
      <c r="C104" s="3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</row>
    <row r="105" spans="1:19" ht="15" customHeight="1" x14ac:dyDescent="0.35">
      <c r="A105" s="38"/>
      <c r="B105" s="43"/>
      <c r="C105" s="3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</row>
    <row r="106" spans="1:19" ht="15" customHeight="1" x14ac:dyDescent="0.35">
      <c r="A106" s="38"/>
      <c r="B106" s="43"/>
      <c r="C106" s="3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</row>
    <row r="107" spans="1:19" ht="15" customHeight="1" x14ac:dyDescent="0.35">
      <c r="A107" s="8"/>
      <c r="B107" s="31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</row>
    <row r="108" spans="1:19" ht="15" customHeight="1" x14ac:dyDescent="0.35">
      <c r="A108" s="8"/>
      <c r="B108" s="31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</row>
    <row r="109" spans="1:19" ht="15" customHeight="1" x14ac:dyDescent="0.35">
      <c r="A109" s="8"/>
      <c r="B109" s="31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</row>
    <row r="110" spans="1:19" ht="15" customHeight="1" x14ac:dyDescent="0.35">
      <c r="A110" s="8"/>
      <c r="B110" s="31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</row>
    <row r="111" spans="1:19" ht="15" customHeight="1" x14ac:dyDescent="0.35">
      <c r="A111" s="8"/>
      <c r="B111" s="31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</row>
    <row r="112" spans="1:19" ht="15" customHeight="1" x14ac:dyDescent="0.35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</row>
    <row r="113" spans="1:19" ht="15" customHeight="1" x14ac:dyDescent="0.35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</row>
    <row r="114" spans="1:19" ht="15" customHeight="1" x14ac:dyDescent="0.35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</row>
    <row r="115" spans="1:19" ht="15" customHeight="1" x14ac:dyDescent="0.3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</row>
    <row r="116" spans="1:19" ht="15" customHeight="1" x14ac:dyDescent="0.35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</row>
    <row r="117" spans="1:19" ht="15" customHeight="1" x14ac:dyDescent="0.35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N117" s="8"/>
      <c r="O117" s="8"/>
      <c r="P117" s="8"/>
      <c r="Q117" s="8"/>
      <c r="R117" s="8"/>
      <c r="S117" s="8"/>
    </row>
  </sheetData>
  <mergeCells count="3">
    <mergeCell ref="B8:E8"/>
    <mergeCell ref="I8:L8"/>
    <mergeCell ref="B27:E27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Calcs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St. Pierre</dc:creator>
  <cp:lastModifiedBy>Martin St. Pierre</cp:lastModifiedBy>
  <dcterms:created xsi:type="dcterms:W3CDTF">2017-06-08T22:56:09Z</dcterms:created>
  <dcterms:modified xsi:type="dcterms:W3CDTF">2022-04-11T21:59:06Z</dcterms:modified>
</cp:coreProperties>
</file>