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34C5F498-2249-4FD2-B41C-6ED84CE95D72}" xr6:coauthVersionLast="47" xr6:coauthVersionMax="47" xr10:uidLastSave="{00000000-0000-0000-0000-000000000000}"/>
  <bookViews>
    <workbookView xWindow="-38510" yWindow="-110" windowWidth="38620" windowHeight="21220" firstSheet="21" activeTab="26"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Q1" sheetId="22" r:id="rId19"/>
    <sheet name="Sec 3 Item D-E Prime Q1" sheetId="23" r:id="rId20"/>
    <sheet name="Sec 3 Item A-C Prime MIG" sheetId="24" r:id="rId21"/>
    <sheet name="Sec 3 Item D-E Prime MIG" sheetId="25"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8" l="1"/>
  <c r="E56" i="38"/>
  <c r="D56" i="38"/>
  <c r="K111" i="36" l="1"/>
  <c r="K112" i="36" s="1"/>
  <c r="J111" i="36"/>
  <c r="J112" i="36" s="1"/>
  <c r="K107" i="36"/>
  <c r="J107" i="36"/>
  <c r="K103" i="36"/>
  <c r="J103"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K103" i="28"/>
  <c r="J103"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K103" i="31"/>
  <c r="J103"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K103" i="15"/>
  <c r="J103"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K103" i="14"/>
  <c r="J103"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K103" i="9"/>
  <c r="J103"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K103" i="8"/>
  <c r="J103" i="8"/>
  <c r="F98" i="8"/>
  <c r="E98" i="8"/>
  <c r="F97" i="8"/>
  <c r="E97" i="8"/>
  <c r="F96" i="8"/>
  <c r="E96" i="8"/>
  <c r="K95" i="8"/>
  <c r="K96" i="8" s="1"/>
  <c r="K97" i="8" s="1"/>
  <c r="K98" i="8" s="1"/>
  <c r="K99" i="8" s="1"/>
  <c r="F99" i="8" s="1"/>
  <c r="J95" i="8"/>
  <c r="J96" i="8" s="1"/>
  <c r="J97" i="8" s="1"/>
  <c r="J98" i="8" s="1"/>
  <c r="J99" i="8" s="1"/>
  <c r="E99" i="8" s="1"/>
  <c r="J95" i="5"/>
  <c r="K95" i="5"/>
  <c r="F61" i="36" l="1"/>
  <c r="E61" i="36"/>
  <c r="F60" i="36"/>
  <c r="F61" i="28"/>
  <c r="E61" i="28"/>
  <c r="F60" i="28"/>
  <c r="F61" i="31"/>
  <c r="E61" i="31"/>
  <c r="F60" i="31"/>
  <c r="F61" i="15"/>
  <c r="E61" i="15"/>
  <c r="F60" i="15"/>
  <c r="F61" i="14"/>
  <c r="E61" i="14"/>
  <c r="F60" i="14"/>
  <c r="F61" i="9"/>
  <c r="E61" i="9"/>
  <c r="F60" i="9"/>
  <c r="F61" i="8"/>
  <c r="E61" i="8"/>
  <c r="F60" i="8"/>
  <c r="F60" i="5"/>
  <c r="F61" i="5"/>
  <c r="E61" i="5"/>
  <c r="AK17" i="2"/>
  <c r="AK15" i="2"/>
  <c r="G61" i="31" s="1"/>
  <c r="AK14" i="2"/>
  <c r="G61" i="28" s="1"/>
  <c r="AG16" i="2"/>
  <c r="C61" i="36" s="1"/>
  <c r="AA17" i="2"/>
  <c r="AA16" i="2"/>
  <c r="AK16" i="2" s="1"/>
  <c r="G61" i="36" s="1"/>
  <c r="Z17" i="2"/>
  <c r="Z16" i="2"/>
  <c r="Y16" i="2"/>
  <c r="AF16" i="2" s="1"/>
  <c r="G60" i="36" s="1"/>
  <c r="Z15" i="2"/>
  <c r="Z14" i="2"/>
  <c r="Z13" i="2"/>
  <c r="Z12" i="2"/>
  <c r="Z11" i="2"/>
  <c r="Z10" i="2"/>
  <c r="AA15" i="2"/>
  <c r="AA14" i="2"/>
  <c r="AA13" i="2"/>
  <c r="AK13" i="2" s="1"/>
  <c r="G61" i="15" s="1"/>
  <c r="AA12" i="2"/>
  <c r="AK12" i="2" s="1"/>
  <c r="G61" i="14" s="1"/>
  <c r="AA11" i="2"/>
  <c r="AK11" i="2" s="1"/>
  <c r="G61" i="9" s="1"/>
  <c r="AA10" i="2"/>
  <c r="AK10" i="2" s="1"/>
  <c r="G61" i="8" s="1"/>
  <c r="AA9" i="2"/>
  <c r="AK9" i="2" s="1"/>
  <c r="G61" i="5" s="1"/>
  <c r="Z9" i="2"/>
  <c r="N16" i="2" l="1"/>
  <c r="P16" i="2" s="1"/>
  <c r="C36" i="36" s="1"/>
  <c r="M17" i="2"/>
  <c r="M16" i="2"/>
  <c r="O16" i="2" s="1"/>
  <c r="C35" i="36" s="1"/>
  <c r="M15" i="2"/>
  <c r="M14" i="2"/>
  <c r="M13" i="2"/>
  <c r="M12" i="2"/>
  <c r="M11" i="2"/>
  <c r="M10" i="2"/>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F56" i="30" l="1"/>
  <c r="E56" i="30"/>
  <c r="D56" i="30"/>
  <c r="AG17" i="2" l="1"/>
  <c r="Y17" i="2"/>
  <c r="AF17" i="2" s="1"/>
  <c r="AB17" i="2"/>
  <c r="AG15" i="2"/>
  <c r="C61" i="31" s="1"/>
  <c r="Y15" i="2"/>
  <c r="AF15" i="2" s="1"/>
  <c r="G60" i="31" s="1"/>
  <c r="AG14" i="2"/>
  <c r="C61" i="28" s="1"/>
  <c r="Y14" i="2"/>
  <c r="AF14" i="2" s="1"/>
  <c r="G60" i="28" s="1"/>
  <c r="AB15" i="2"/>
  <c r="C60" i="31" s="1"/>
  <c r="N15" i="2"/>
  <c r="P15" i="2" s="1"/>
  <c r="C36" i="31" s="1"/>
  <c r="X15" i="2" l="1"/>
  <c r="AD15" i="2" s="1"/>
  <c r="E60" i="31" s="1"/>
  <c r="O15" i="2"/>
  <c r="C35" i="31"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N17" i="2"/>
  <c r="P17" i="2" s="1"/>
  <c r="AB14" i="2"/>
  <c r="C60" i="28" s="1"/>
  <c r="N14" i="2"/>
  <c r="P14" i="2" s="1"/>
  <c r="C36" i="28" s="1"/>
  <c r="AG13" i="2"/>
  <c r="C61" i="15" s="1"/>
  <c r="Y13" i="2"/>
  <c r="AF13" i="2" s="1"/>
  <c r="G60" i="15" s="1"/>
  <c r="N13" i="2"/>
  <c r="P13" i="2" s="1"/>
  <c r="C36" i="15" s="1"/>
  <c r="AG12" i="2"/>
  <c r="C61" i="14" s="1"/>
  <c r="Y12" i="2"/>
  <c r="AF12" i="2" s="1"/>
  <c r="G60" i="14" s="1"/>
  <c r="AB12" i="2"/>
  <c r="C60" i="14" s="1"/>
  <c r="N12" i="2"/>
  <c r="P12" i="2" s="1"/>
  <c r="C36" i="14" s="1"/>
  <c r="AG11" i="2"/>
  <c r="C61" i="9" s="1"/>
  <c r="Y11" i="2"/>
  <c r="AF11" i="2" s="1"/>
  <c r="G60" i="9" s="1"/>
  <c r="AB11" i="2"/>
  <c r="C60" i="9" s="1"/>
  <c r="N11" i="2"/>
  <c r="P11" i="2" s="1"/>
  <c r="C36" i="9" s="1"/>
  <c r="AG10" i="2"/>
  <c r="Y10" i="2"/>
  <c r="AF10" i="2" s="1"/>
  <c r="G60" i="8" s="1"/>
  <c r="AB10" i="2"/>
  <c r="C60" i="8" s="1"/>
  <c r="N10" i="2"/>
  <c r="P10" i="2" s="1"/>
  <c r="C36" i="8" s="1"/>
  <c r="AG9" i="2"/>
  <c r="C61" i="5" s="1"/>
  <c r="Y9" i="2"/>
  <c r="AF9" i="2" s="1"/>
  <c r="G60" i="5" s="1"/>
  <c r="N9" i="2"/>
  <c r="Q6" i="2" s="1"/>
  <c r="O10" i="2" l="1"/>
  <c r="C35" i="8" s="1"/>
  <c r="X10" i="2"/>
  <c r="AD10" i="2" s="1"/>
  <c r="E60" i="8" s="1"/>
  <c r="O11" i="2"/>
  <c r="C35" i="9" s="1"/>
  <c r="X11" i="2"/>
  <c r="AD11" i="2" s="1"/>
  <c r="E60" i="9" s="1"/>
  <c r="O13" i="2"/>
  <c r="C35" i="15" s="1"/>
  <c r="X13" i="2"/>
  <c r="AD13" i="2" s="1"/>
  <c r="E60" i="15" s="1"/>
  <c r="C61" i="8"/>
  <c r="F99" i="5"/>
  <c r="E99" i="5"/>
  <c r="X17" i="2"/>
  <c r="AD17" i="2" s="1"/>
  <c r="X14" i="2"/>
  <c r="AD14" i="2" s="1"/>
  <c r="E60" i="28" s="1"/>
  <c r="N18" i="2"/>
  <c r="P18" i="2" s="1"/>
  <c r="D10" i="2" s="1"/>
  <c r="X12" i="2"/>
  <c r="AD12" i="2" s="1"/>
  <c r="E60" i="14" s="1"/>
  <c r="S18" i="2"/>
  <c r="O12" i="2"/>
  <c r="C35" i="14" s="1"/>
  <c r="M18" i="2"/>
  <c r="O18" i="2" s="1"/>
  <c r="C10" i="2" s="1"/>
  <c r="O9" i="2"/>
  <c r="C35" i="5" s="1"/>
  <c r="O17" i="2"/>
  <c r="P9" i="2"/>
  <c r="C36" i="5" s="1"/>
  <c r="O14" i="2"/>
  <c r="C35" i="28" s="1"/>
  <c r="AB13" i="2"/>
  <c r="C60" i="15"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<sst xmlns="http://schemas.openxmlformats.org/spreadsheetml/2006/main" count="3508" uniqueCount="433">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</sst>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363</v>
      </c>
    </row>
    <row r="3" spans="2:7" x14ac:dyDescent="0.35">
      <c r="B3" t="s">
        <v>364</v>
      </c>
      <c r="F3" t="s">
        <v>394</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390</v>
      </c>
    </row>
    <row r="13" spans="2:7" x14ac:dyDescent="0.35">
      <c r="G13" t="s">
        <v>391</v>
      </c>
    </row>
    <row r="14" spans="2:7" x14ac:dyDescent="0.35">
      <c r="B14" t="s">
        <v>374</v>
      </c>
    </row>
    <row r="16" spans="2:7" x14ac:dyDescent="0.35">
      <c r="B16" t="s">
        <v>388</v>
      </c>
    </row>
    <row r="17" spans="2:12" x14ac:dyDescent="0.35">
      <c r="C17" s="80" t="s">
        <v>86</v>
      </c>
      <c r="D17" s="32"/>
      <c r="E17" s="32"/>
      <c r="F17" s="32"/>
      <c r="G17" s="32"/>
      <c r="H17" s="32"/>
      <c r="I17" s="32"/>
      <c r="J17" s="32"/>
      <c r="K17" s="32"/>
      <c r="L17" s="32"/>
    </row>
    <row r="18" spans="2:12" x14ac:dyDescent="0.35">
      <c r="C18" s="80" t="s">
        <v>87</v>
      </c>
      <c r="D18" s="32"/>
      <c r="E18" s="32"/>
      <c r="F18" s="32"/>
      <c r="G18" s="32"/>
      <c r="H18" s="32"/>
      <c r="I18" s="32"/>
      <c r="J18" s="32"/>
      <c r="K18" s="32"/>
      <c r="L18" s="32"/>
    </row>
    <row r="19" spans="2:12" x14ac:dyDescent="0.35">
      <c r="C19" s="32" t="s">
        <v>389</v>
      </c>
      <c r="D19" s="32"/>
      <c r="E19" s="32"/>
      <c r="F19" s="32"/>
      <c r="G19" s="32"/>
      <c r="H19" s="32"/>
      <c r="I19" s="32"/>
      <c r="J19" s="32"/>
      <c r="K19" s="32"/>
      <c r="L19" s="32"/>
    </row>
    <row r="21" spans="2:12" x14ac:dyDescent="0.35">
      <c r="B21" t="s">
        <v>392</v>
      </c>
    </row>
    <row r="22" spans="2:12" x14ac:dyDescent="0.35">
      <c r="C22" t="s">
        <v>393</v>
      </c>
    </row>
    <row r="23" spans="2:12" x14ac:dyDescent="0.3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6" t="s">
        <v>417</v>
      </c>
      <c r="B1" s="7" t="s">
        <v>34</v>
      </c>
    </row>
    <row r="2" spans="1:3" x14ac:dyDescent="0.35">
      <c r="B2" s="1" t="s">
        <v>50</v>
      </c>
    </row>
    <row r="4" spans="1:3" x14ac:dyDescent="0.35">
      <c r="B4" s="5" t="s">
        <v>51</v>
      </c>
    </row>
    <row r="5" spans="1:3" x14ac:dyDescent="0.35">
      <c r="B5" s="5"/>
    </row>
    <row r="6" spans="1:3" x14ac:dyDescent="0.35">
      <c r="B6" s="12" t="s">
        <v>66</v>
      </c>
      <c r="C6" s="43" t="s">
        <v>415</v>
      </c>
    </row>
    <row r="7" spans="1:3" x14ac:dyDescent="0.35">
      <c r="B7" s="12" t="s">
        <v>35</v>
      </c>
      <c r="C7" s="51" t="s">
        <v>417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79"/>
      <c r="E34" s="1" t="s">
        <v>47</v>
      </c>
    </row>
    <row r="35" spans="2:5" x14ac:dyDescent="0.35">
      <c r="B35" t="s">
        <v>69</v>
      </c>
      <c r="C35" s="95">
        <f>'Items B and C'!O14</f>
        <v>95607000</v>
      </c>
      <c r="E35" s="1" t="s">
        <v>48</v>
      </c>
    </row>
    <row r="36" spans="2:5" x14ac:dyDescent="0.35">
      <c r="B36" t="s">
        <v>70</v>
      </c>
      <c r="C36" s="95">
        <f>'Items B and C'!P14</f>
        <v>90218000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2">
        <f>'Items B and C'!AB14</f>
        <v>12948000</v>
      </c>
      <c r="D60" s="78"/>
      <c r="E60" s="92">
        <f>'Items B and C'!AD14</f>
        <v>82659000</v>
      </c>
      <c r="F60" s="92">
        <f>'Items B and C'!AE14</f>
        <v>0</v>
      </c>
      <c r="G60" s="92">
        <f>'Items B and C'!AF14</f>
        <v>0</v>
      </c>
      <c r="N60" s="30"/>
    </row>
    <row r="61" spans="2:14" x14ac:dyDescent="0.35">
      <c r="B61" t="s">
        <v>79</v>
      </c>
      <c r="C61" s="92">
        <f>'Items B and C'!AG14</f>
        <v>14000</v>
      </c>
      <c r="D61" s="78"/>
      <c r="E61" s="92">
        <f>'Items B and C'!AI14</f>
        <v>0</v>
      </c>
      <c r="F61" s="92">
        <f>'Items B and C'!AJ14</f>
        <v>0</v>
      </c>
      <c r="G61" s="92">
        <f>'Items B and C'!AK14</f>
        <v>5375000</v>
      </c>
      <c r="N61" s="30"/>
    </row>
    <row r="64" spans="2:14"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56</v>
      </c>
      <c r="E73" s="1" t="s">
        <v>103</v>
      </c>
    </row>
    <row r="74" spans="2:5" x14ac:dyDescent="0.35">
      <c r="B74" t="s">
        <v>94</v>
      </c>
      <c r="C74" s="95">
        <v>0</v>
      </c>
      <c r="E74" s="1" t="s">
        <v>104</v>
      </c>
    </row>
    <row r="75" spans="2:5" x14ac:dyDescent="0.35">
      <c r="B75" t="s">
        <v>95</v>
      </c>
      <c r="C75" s="95">
        <v>0</v>
      </c>
      <c r="E75" s="1" t="s">
        <v>105</v>
      </c>
    </row>
    <row r="76" spans="2:5" x14ac:dyDescent="0.35">
      <c r="B76" t="s">
        <v>96</v>
      </c>
      <c r="C76" s="95">
        <v>0</v>
      </c>
      <c r="E76" s="1" t="s">
        <v>106</v>
      </c>
    </row>
    <row r="77" spans="2:5" x14ac:dyDescent="0.35">
      <c r="B77" t="s">
        <v>97</v>
      </c>
      <c r="C77" s="95">
        <v>0</v>
      </c>
    </row>
    <row r="78" spans="2:5" x14ac:dyDescent="0.35">
      <c r="B78" t="s">
        <v>98</v>
      </c>
      <c r="C78" s="95">
        <v>0</v>
      </c>
    </row>
    <row r="79" spans="2:5" x14ac:dyDescent="0.35">
      <c r="B79" t="s">
        <v>101</v>
      </c>
      <c r="C79" s="95">
        <v>0</v>
      </c>
    </row>
    <row r="80" spans="2:5" x14ac:dyDescent="0.35">
      <c r="B80" t="s">
        <v>99</v>
      </c>
      <c r="C80" s="95">
        <v>44</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99" si="1">K95*I96</f>
        <v>1.0009361715281919</v>
      </c>
      <c r="L96" s="25"/>
      <c r="N96" s="31"/>
      <c r="O96" s="23"/>
      <c r="P96" s="21"/>
      <c r="R96" s="20"/>
      <c r="S96" s="31"/>
      <c r="T96" s="22"/>
    </row>
    <row r="97" spans="2:20" x14ac:dyDescent="0.35">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35">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6" t="s">
        <v>431</v>
      </c>
      <c r="B1" s="7" t="s">
        <v>34</v>
      </c>
    </row>
    <row r="2" spans="1:3" x14ac:dyDescent="0.35">
      <c r="B2" s="1" t="s">
        <v>50</v>
      </c>
    </row>
    <row r="4" spans="1:3" x14ac:dyDescent="0.35">
      <c r="B4" s="5" t="s">
        <v>51</v>
      </c>
    </row>
    <row r="5" spans="1:3" x14ac:dyDescent="0.35">
      <c r="B5" s="5"/>
    </row>
    <row r="6" spans="1:3" x14ac:dyDescent="0.35">
      <c r="B6" s="12" t="s">
        <v>66</v>
      </c>
      <c r="C6" s="43" t="s">
        <v>432</v>
      </c>
    </row>
    <row r="7" spans="1:3" x14ac:dyDescent="0.35">
      <c r="B7" s="12" t="s">
        <v>35</v>
      </c>
      <c r="C7" s="51" t="s">
        <v>431</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79"/>
      <c r="E34" s="1" t="s">
        <v>47</v>
      </c>
    </row>
    <row r="35" spans="2:5" x14ac:dyDescent="0.35">
      <c r="B35" t="s">
        <v>69</v>
      </c>
      <c r="C35" s="95">
        <f>'Items B and C'!O16</f>
        <v>97639000</v>
      </c>
      <c r="E35" s="1" t="s">
        <v>48</v>
      </c>
    </row>
    <row r="36" spans="2:5" x14ac:dyDescent="0.35">
      <c r="B36" t="s">
        <v>70</v>
      </c>
      <c r="C36" s="95">
        <f>'Items B and C'!P16</f>
        <v>96893000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2">
        <f>'Items B and C'!AB16</f>
        <v>9009000</v>
      </c>
      <c r="D60" s="78"/>
      <c r="E60" s="92">
        <f>'Items B and C'!AD16</f>
        <v>88630000</v>
      </c>
      <c r="F60" s="92">
        <f>'Items B and C'!AE16</f>
        <v>0</v>
      </c>
      <c r="G60" s="92">
        <f>'Items B and C'!AF16</f>
        <v>0</v>
      </c>
      <c r="N60" s="30"/>
    </row>
    <row r="61" spans="2:14" x14ac:dyDescent="0.35">
      <c r="B61" t="s">
        <v>79</v>
      </c>
      <c r="C61" s="92">
        <f>'Items B and C'!AG16</f>
        <v>35000</v>
      </c>
      <c r="D61" s="78"/>
      <c r="E61" s="92">
        <f>'Items B and C'!AI16</f>
        <v>0</v>
      </c>
      <c r="F61" s="92">
        <f>'Items B and C'!AJ16</f>
        <v>0</v>
      </c>
      <c r="G61" s="92">
        <f>'Items B and C'!AK16</f>
        <v>712000</v>
      </c>
      <c r="N61" s="30"/>
    </row>
    <row r="64" spans="2:14"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0</v>
      </c>
      <c r="E73" s="1" t="s">
        <v>103</v>
      </c>
    </row>
    <row r="74" spans="2:5" x14ac:dyDescent="0.35">
      <c r="B74" t="s">
        <v>94</v>
      </c>
      <c r="C74" s="95">
        <v>0</v>
      </c>
      <c r="E74" s="1" t="s">
        <v>104</v>
      </c>
    </row>
    <row r="75" spans="2:5" x14ac:dyDescent="0.35">
      <c r="B75" t="s">
        <v>95</v>
      </c>
      <c r="C75" s="95">
        <v>0</v>
      </c>
      <c r="E75" s="1" t="s">
        <v>105</v>
      </c>
    </row>
    <row r="76" spans="2:5" x14ac:dyDescent="0.35">
      <c r="B76" t="s">
        <v>96</v>
      </c>
      <c r="C76" s="95">
        <v>93</v>
      </c>
      <c r="E76" s="1" t="s">
        <v>106</v>
      </c>
    </row>
    <row r="77" spans="2:5" x14ac:dyDescent="0.35">
      <c r="B77" t="s">
        <v>97</v>
      </c>
      <c r="C77" s="95">
        <v>7</v>
      </c>
    </row>
    <row r="78" spans="2:5" x14ac:dyDescent="0.35">
      <c r="B78" t="s">
        <v>98</v>
      </c>
      <c r="C78" s="95">
        <v>0</v>
      </c>
    </row>
    <row r="79" spans="2:5" x14ac:dyDescent="0.35">
      <c r="B79" t="s">
        <v>101</v>
      </c>
      <c r="C79" s="95">
        <v>0</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99" si="1">K95*I96</f>
        <v>1.0004300012474792</v>
      </c>
      <c r="L96" s="25"/>
      <c r="N96" s="31"/>
      <c r="O96" s="23"/>
      <c r="P96" s="21"/>
      <c r="R96" s="20"/>
      <c r="S96" s="31"/>
      <c r="T96" s="22"/>
    </row>
    <row r="97" spans="2:20" x14ac:dyDescent="0.35">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35">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opLeftCell="A108" workbookViewId="0">
      <selection activeCell="A108" sqref="A108"/>
    </sheetView>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election activeCell="H44" sqref="H44"/>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7" x14ac:dyDescent="0.35">
      <c r="B33" s="5"/>
      <c r="C33" s="12"/>
    </row>
    <row r="34" spans="2:7" x14ac:dyDescent="0.35">
      <c r="B34">
        <v>55</v>
      </c>
      <c r="C34" s="10" t="s">
        <v>203</v>
      </c>
    </row>
    <row r="35" spans="2:7" x14ac:dyDescent="0.35">
      <c r="C35" s="12"/>
      <c r="D35" s="2" t="s">
        <v>191</v>
      </c>
      <c r="E35" s="2" t="s">
        <v>192</v>
      </c>
      <c r="F35" s="2" t="s">
        <v>193</v>
      </c>
    </row>
    <row r="36" spans="2:7" x14ac:dyDescent="0.35">
      <c r="C36" s="12" t="s">
        <v>194</v>
      </c>
      <c r="D36" s="81">
        <v>205530000</v>
      </c>
      <c r="E36" s="81">
        <v>205534000</v>
      </c>
      <c r="F36" s="81">
        <v>190553000</v>
      </c>
      <c r="G36" s="76"/>
    </row>
    <row r="37" spans="2:7" ht="29" x14ac:dyDescent="0.35">
      <c r="C37" s="12" t="s">
        <v>195</v>
      </c>
      <c r="D37" s="47" t="s">
        <v>387</v>
      </c>
      <c r="E37" s="47" t="s">
        <v>387</v>
      </c>
      <c r="F37" s="47" t="s">
        <v>387</v>
      </c>
    </row>
    <row r="38" spans="2:7" ht="29" x14ac:dyDescent="0.35">
      <c r="C38" s="12" t="s">
        <v>196</v>
      </c>
      <c r="D38" s="47" t="s">
        <v>387</v>
      </c>
      <c r="E38" s="47" t="s">
        <v>387</v>
      </c>
      <c r="F38" s="47" t="s">
        <v>387</v>
      </c>
    </row>
    <row r="39" spans="2:7" x14ac:dyDescent="0.35">
      <c r="C39" s="12" t="s">
        <v>197</v>
      </c>
      <c r="D39" s="82">
        <v>10</v>
      </c>
      <c r="E39" s="82">
        <v>10</v>
      </c>
      <c r="F39" s="82">
        <v>14</v>
      </c>
      <c r="G39" s="99" t="s">
        <v>406</v>
      </c>
    </row>
    <row r="40" spans="2:7" x14ac:dyDescent="0.35">
      <c r="C40" s="12" t="s">
        <v>198</v>
      </c>
      <c r="D40" s="82">
        <v>10</v>
      </c>
      <c r="E40" s="82">
        <v>10</v>
      </c>
      <c r="F40" s="82">
        <v>14</v>
      </c>
      <c r="G40" s="99" t="s">
        <v>406</v>
      </c>
    </row>
    <row r="41" spans="2:7" x14ac:dyDescent="0.35">
      <c r="C41" s="12" t="s">
        <v>199</v>
      </c>
      <c r="D41" s="82">
        <v>3.2000000000000002E-3</v>
      </c>
      <c r="E41" s="82">
        <v>3.3999999999999998E-3</v>
      </c>
      <c r="F41" s="82">
        <v>4.4999999999999997E-3</v>
      </c>
      <c r="G41" s="99" t="s">
        <v>407</v>
      </c>
    </row>
    <row r="42" spans="2:7" x14ac:dyDescent="0.35">
      <c r="C42" s="12" t="s">
        <v>200</v>
      </c>
      <c r="D42" s="114">
        <v>3816109.68</v>
      </c>
      <c r="E42" s="114">
        <v>600170.44999999995</v>
      </c>
      <c r="F42" s="114">
        <v>3131448.8</v>
      </c>
      <c r="G42" s="99" t="s">
        <v>408</v>
      </c>
    </row>
    <row r="43" spans="2:7" x14ac:dyDescent="0.35">
      <c r="C43" s="12" t="s">
        <v>201</v>
      </c>
      <c r="D43" s="114">
        <v>3816109.68</v>
      </c>
      <c r="E43" s="114">
        <v>600170.44999999995</v>
      </c>
      <c r="F43" s="114">
        <v>4763448.8</v>
      </c>
      <c r="G43" s="99" t="s">
        <v>409</v>
      </c>
    </row>
    <row r="44" spans="2:7" x14ac:dyDescent="0.35">
      <c r="C44" s="12" t="s">
        <v>202</v>
      </c>
      <c r="D44" s="82">
        <v>0</v>
      </c>
      <c r="E44" s="82">
        <v>0</v>
      </c>
      <c r="F44" s="82">
        <v>0</v>
      </c>
      <c r="G44" s="99"/>
    </row>
    <row r="48" spans="2:7" x14ac:dyDescent="0.35">
      <c r="B48" s="35" t="s">
        <v>204</v>
      </c>
    </row>
    <row r="49" spans="2:8" x14ac:dyDescent="0.35">
      <c r="B49" s="35"/>
    </row>
    <row r="50" spans="2:8" ht="29" x14ac:dyDescent="0.35">
      <c r="B50">
        <v>56</v>
      </c>
      <c r="C50" s="12" t="s">
        <v>208</v>
      </c>
      <c r="D50" s="47" t="s">
        <v>153</v>
      </c>
      <c r="E50" s="99" t="s">
        <v>410</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29</v>
      </c>
      <c r="E9" s="40"/>
      <c r="F9" s="40"/>
      <c r="G9" s="40"/>
      <c r="H9" s="40"/>
    </row>
    <row r="10" spans="1:8" x14ac:dyDescent="0.35">
      <c r="B10" s="40"/>
      <c r="C10" s="42" t="s">
        <v>226</v>
      </c>
      <c r="D10" s="47">
        <v>5</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100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election activeCell="H44" sqref="H44"/>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836529000</v>
      </c>
      <c r="E36" s="81">
        <v>800238000</v>
      </c>
      <c r="F36" s="81">
        <v>849110000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10</v>
      </c>
      <c r="E39" s="82">
        <v>10</v>
      </c>
      <c r="F39" s="82">
        <v>14</v>
      </c>
      <c r="G39" s="99" t="s">
        <v>406</v>
      </c>
    </row>
    <row r="40" spans="2:9" x14ac:dyDescent="0.35">
      <c r="C40" s="12" t="s">
        <v>198</v>
      </c>
      <c r="D40" s="82">
        <v>10</v>
      </c>
      <c r="E40" s="82">
        <v>10</v>
      </c>
      <c r="F40" s="82">
        <v>14</v>
      </c>
      <c r="G40" s="99" t="s">
        <v>406</v>
      </c>
    </row>
    <row r="41" spans="2:9" x14ac:dyDescent="0.35">
      <c r="C41" s="12" t="s">
        <v>199</v>
      </c>
      <c r="D41" s="82">
        <v>7.0000000000000001E-3</v>
      </c>
      <c r="E41" s="82">
        <v>7.4999999999999997E-3</v>
      </c>
      <c r="F41" s="82">
        <v>9.2999999999999992E-3</v>
      </c>
      <c r="G41" s="99" t="s">
        <v>407</v>
      </c>
    </row>
    <row r="42" spans="2:9" x14ac:dyDescent="0.35">
      <c r="C42" s="12" t="s">
        <v>200</v>
      </c>
      <c r="D42" s="114">
        <v>15203176.83</v>
      </c>
      <c r="E42" s="114">
        <v>12590421.74</v>
      </c>
      <c r="F42" s="114">
        <v>26000418.460000001</v>
      </c>
      <c r="G42" s="99" t="s">
        <v>408</v>
      </c>
    </row>
    <row r="43" spans="2:9" x14ac:dyDescent="0.35">
      <c r="C43" s="12" t="s">
        <v>201</v>
      </c>
      <c r="D43" s="114">
        <v>26029446.490000002</v>
      </c>
      <c r="E43" s="114">
        <v>13648269.92</v>
      </c>
      <c r="F43" s="114">
        <v>27304467.77</v>
      </c>
      <c r="G43" s="99" t="s">
        <v>409</v>
      </c>
    </row>
    <row r="44" spans="2:9" x14ac:dyDescent="0.35">
      <c r="C44" s="12" t="s">
        <v>202</v>
      </c>
      <c r="D44" s="82">
        <v>0</v>
      </c>
      <c r="E44" s="82">
        <v>0</v>
      </c>
      <c r="F44" s="82">
        <v>0</v>
      </c>
      <c r="H44" s="98"/>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34</v>
      </c>
      <c r="E9" s="40"/>
      <c r="F9" s="40"/>
      <c r="G9" s="40"/>
      <c r="H9" s="40"/>
    </row>
    <row r="10" spans="1:8" x14ac:dyDescent="0.35">
      <c r="B10" s="40"/>
      <c r="C10" s="42" t="s">
        <v>226</v>
      </c>
      <c r="D10" s="47">
        <v>8</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100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election activeCell="C39" sqref="C39"/>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396</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396</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71684000</v>
      </c>
      <c r="E36" s="81">
        <v>71708000</v>
      </c>
      <c r="F36" s="81">
        <v>71742000</v>
      </c>
      <c r="G36" s="76"/>
      <c r="H36" s="76"/>
      <c r="I36" s="76"/>
    </row>
    <row r="37" spans="2:9" ht="29" x14ac:dyDescent="0.35">
      <c r="C37" s="12" t="s">
        <v>195</v>
      </c>
      <c r="D37" s="51" t="s">
        <v>387</v>
      </c>
      <c r="E37" s="51" t="s">
        <v>387</v>
      </c>
      <c r="F37" s="51" t="s">
        <v>387</v>
      </c>
    </row>
    <row r="38" spans="2:9" ht="29" x14ac:dyDescent="0.35">
      <c r="C38" s="12" t="s">
        <v>196</v>
      </c>
      <c r="D38" s="51" t="s">
        <v>387</v>
      </c>
      <c r="E38" s="51" t="s">
        <v>387</v>
      </c>
      <c r="F38" s="51" t="s">
        <v>387</v>
      </c>
    </row>
    <row r="39" spans="2:9" x14ac:dyDescent="0.35">
      <c r="C39" s="12" t="s">
        <v>197</v>
      </c>
      <c r="D39" s="82">
        <v>10</v>
      </c>
      <c r="E39" s="82">
        <v>10</v>
      </c>
      <c r="F39" s="82">
        <v>14</v>
      </c>
      <c r="G39" s="99" t="s">
        <v>406</v>
      </c>
    </row>
    <row r="40" spans="2:9" x14ac:dyDescent="0.35">
      <c r="C40" s="12" t="s">
        <v>198</v>
      </c>
      <c r="D40" s="82">
        <v>10</v>
      </c>
      <c r="E40" s="82">
        <v>10</v>
      </c>
      <c r="F40" s="82">
        <v>14</v>
      </c>
      <c r="G40" s="99" t="s">
        <v>406</v>
      </c>
    </row>
    <row r="41" spans="2:9" x14ac:dyDescent="0.35">
      <c r="C41" s="12" t="s">
        <v>199</v>
      </c>
      <c r="D41" s="82">
        <v>7.0000000000000001E-3</v>
      </c>
      <c r="E41" s="82">
        <v>7.4999999999999997E-3</v>
      </c>
      <c r="F41" s="82">
        <v>9.2999999999999992E-3</v>
      </c>
      <c r="G41" s="99" t="s">
        <v>407</v>
      </c>
    </row>
    <row r="42" spans="2:9" x14ac:dyDescent="0.35">
      <c r="C42" s="12" t="s">
        <v>200</v>
      </c>
      <c r="D42" s="82">
        <v>1425506.08</v>
      </c>
      <c r="E42" s="82">
        <v>1128202.17</v>
      </c>
      <c r="F42" s="82">
        <v>2157323.25</v>
      </c>
      <c r="G42" s="99" t="s">
        <v>408</v>
      </c>
    </row>
    <row r="43" spans="2:9" x14ac:dyDescent="0.35">
      <c r="C43" s="12" t="s">
        <v>201</v>
      </c>
      <c r="D43" s="82">
        <v>2353236.42</v>
      </c>
      <c r="E43" s="82">
        <v>1222993.99</v>
      </c>
      <c r="F43" s="82">
        <v>2267503.94</v>
      </c>
      <c r="G43" s="99" t="s">
        <v>409</v>
      </c>
    </row>
    <row r="44" spans="2:9" x14ac:dyDescent="0.35">
      <c r="C44" s="12" t="s">
        <v>202</v>
      </c>
      <c r="D44" s="82">
        <v>0</v>
      </c>
      <c r="E44" s="82">
        <v>0</v>
      </c>
      <c r="F44" s="82">
        <v>0</v>
      </c>
      <c r="H44" t="s">
        <v>416</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396</v>
      </c>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100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election activeCell="H44" sqref="H44"/>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375</v>
      </c>
    </row>
    <row r="18" spans="2:4" x14ac:dyDescent="0.35">
      <c r="C18" t="s">
        <v>181</v>
      </c>
      <c r="D18" s="51" t="s">
        <v>398</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318295000</v>
      </c>
      <c r="E36" s="81">
        <v>318465000</v>
      </c>
      <c r="F36" s="81">
        <v>318654000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56</v>
      </c>
      <c r="E39" s="82">
        <v>45</v>
      </c>
      <c r="F39" s="82">
        <v>13</v>
      </c>
      <c r="G39" s="100" t="s">
        <v>406</v>
      </c>
    </row>
    <row r="40" spans="2:9" x14ac:dyDescent="0.35">
      <c r="C40" s="12" t="s">
        <v>198</v>
      </c>
      <c r="D40" s="82">
        <v>56</v>
      </c>
      <c r="E40" s="82">
        <v>45</v>
      </c>
      <c r="F40" s="82">
        <v>13</v>
      </c>
      <c r="G40" s="100" t="s">
        <v>406</v>
      </c>
    </row>
    <row r="41" spans="2:9" x14ac:dyDescent="0.35">
      <c r="C41" s="12" t="s">
        <v>199</v>
      </c>
      <c r="D41" s="82">
        <v>9.9000000000000008E-3</v>
      </c>
      <c r="E41" s="82">
        <v>1.01E-2</v>
      </c>
      <c r="F41" s="82">
        <v>9.7999999999999997E-3</v>
      </c>
      <c r="G41" s="100" t="s">
        <v>407</v>
      </c>
    </row>
    <row r="42" spans="2:9" x14ac:dyDescent="0.35">
      <c r="C42" s="12" t="s">
        <v>200</v>
      </c>
      <c r="D42" s="114">
        <v>7040360.9400000004</v>
      </c>
      <c r="E42" s="114">
        <v>1098817.1399999999</v>
      </c>
      <c r="F42" s="114">
        <v>15171631.109999999</v>
      </c>
      <c r="G42" s="100" t="s">
        <v>408</v>
      </c>
    </row>
    <row r="43" spans="2:9" x14ac:dyDescent="0.35">
      <c r="C43" s="12" t="s">
        <v>201</v>
      </c>
      <c r="D43" s="114">
        <v>7664410.9400000004</v>
      </c>
      <c r="E43" s="114">
        <v>1412317.14</v>
      </c>
      <c r="F43" s="114">
        <v>15171631.109999999</v>
      </c>
      <c r="G43" s="100" t="s">
        <v>409</v>
      </c>
    </row>
    <row r="44" spans="2:9" x14ac:dyDescent="0.35">
      <c r="C44" s="12" t="s">
        <v>202</v>
      </c>
      <c r="D44" s="82">
        <v>0</v>
      </c>
      <c r="E44" s="82">
        <v>0</v>
      </c>
      <c r="F44" s="82">
        <v>0</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36328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346</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7" t="s">
        <v>145</v>
      </c>
    </row>
    <row r="31" spans="2:3" x14ac:dyDescent="0.35">
      <c r="B31" t="s">
        <v>14</v>
      </c>
      <c r="C31" s="43" t="s">
        <v>146</v>
      </c>
    </row>
    <row r="32" spans="2:3" x14ac:dyDescent="0.35">
      <c r="B32" t="s">
        <v>12</v>
      </c>
      <c r="C32" s="88">
        <v>44575</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31</v>
      </c>
      <c r="E9" s="40"/>
      <c r="F9" s="40"/>
      <c r="G9" s="40"/>
      <c r="H9" s="40"/>
    </row>
    <row r="10" spans="1:8" x14ac:dyDescent="0.35">
      <c r="B10" s="40"/>
      <c r="C10" s="42" t="s">
        <v>226</v>
      </c>
      <c r="D10" s="47">
        <v>4</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8" workbookViewId="0">
      <selection activeCell="D39" sqref="D39:F44"/>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376</v>
      </c>
    </row>
    <row r="18" spans="2:4" x14ac:dyDescent="0.35">
      <c r="C18" t="s">
        <v>181</v>
      </c>
      <c r="D18" s="51" t="s">
        <v>397</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127037000</v>
      </c>
      <c r="E36" s="81">
        <v>129040000</v>
      </c>
      <c r="F36" s="81">
        <v>191087000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10</v>
      </c>
      <c r="E39" s="82">
        <v>10</v>
      </c>
      <c r="F39" s="82">
        <v>13</v>
      </c>
      <c r="G39" s="100" t="s">
        <v>406</v>
      </c>
    </row>
    <row r="40" spans="2:9" x14ac:dyDescent="0.35">
      <c r="C40" s="12" t="s">
        <v>198</v>
      </c>
      <c r="D40" s="82">
        <v>10</v>
      </c>
      <c r="E40" s="82">
        <v>10</v>
      </c>
      <c r="F40" s="82">
        <v>13</v>
      </c>
      <c r="G40" s="100" t="s">
        <v>406</v>
      </c>
    </row>
    <row r="41" spans="2:9" x14ac:dyDescent="0.35">
      <c r="C41" s="12" t="s">
        <v>199</v>
      </c>
      <c r="D41" s="82">
        <v>8.3999999999999995E-3</v>
      </c>
      <c r="E41" s="82">
        <v>8.6999999999999994E-3</v>
      </c>
      <c r="F41" s="82">
        <v>1.0200000000000001E-2</v>
      </c>
      <c r="G41" s="100" t="s">
        <v>407</v>
      </c>
    </row>
    <row r="42" spans="2:9" x14ac:dyDescent="0.35">
      <c r="C42" s="12" t="s">
        <v>200</v>
      </c>
      <c r="D42" s="82">
        <v>1196507.46</v>
      </c>
      <c r="E42" s="82">
        <v>6278462.7400000002</v>
      </c>
      <c r="F42" s="82">
        <v>8523571.3100000005</v>
      </c>
      <c r="G42" s="100" t="s">
        <v>408</v>
      </c>
    </row>
    <row r="43" spans="2:9" x14ac:dyDescent="0.35">
      <c r="C43" s="12" t="s">
        <v>201</v>
      </c>
      <c r="D43" s="82">
        <v>1980107.46</v>
      </c>
      <c r="E43" s="82">
        <v>6926822.7400000002</v>
      </c>
      <c r="F43" s="82">
        <v>8707341.3100000005</v>
      </c>
      <c r="G43" s="100" t="s">
        <v>409</v>
      </c>
    </row>
    <row r="44" spans="2:9" x14ac:dyDescent="0.35">
      <c r="C44" s="12" t="s">
        <v>202</v>
      </c>
      <c r="D44" s="82">
        <v>0</v>
      </c>
      <c r="E44" s="82">
        <v>0</v>
      </c>
      <c r="F44" s="82">
        <v>0</v>
      </c>
      <c r="H44" t="s">
        <v>416</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9" workbookViewId="0">
      <selection activeCell="D38" sqref="D38:G45"/>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34</v>
      </c>
      <c r="E9" s="40"/>
      <c r="F9" s="40"/>
      <c r="G9" s="40"/>
      <c r="H9" s="40"/>
    </row>
    <row r="10" spans="1:8" x14ac:dyDescent="0.35">
      <c r="B10" s="40"/>
      <c r="C10" s="42" t="s">
        <v>226</v>
      </c>
      <c r="D10" s="47">
        <v>5</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100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2" workbookViewId="0">
      <selection activeCell="F52" sqref="F52"/>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405</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404</v>
      </c>
    </row>
    <row r="18" spans="2:4" x14ac:dyDescent="0.35">
      <c r="C18" t="s">
        <v>181</v>
      </c>
      <c r="D18" s="51" t="s">
        <v>405</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221101000</v>
      </c>
      <c r="E36" s="81">
        <v>226962000</v>
      </c>
      <c r="F36" s="81">
        <v>227141000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46</v>
      </c>
      <c r="E39" s="82">
        <v>34</v>
      </c>
      <c r="F39" s="82">
        <v>13</v>
      </c>
      <c r="G39" s="100" t="s">
        <v>406</v>
      </c>
    </row>
    <row r="40" spans="2:9" x14ac:dyDescent="0.35">
      <c r="C40" s="12" t="s">
        <v>198</v>
      </c>
      <c r="D40" s="82">
        <v>46</v>
      </c>
      <c r="E40" s="82">
        <v>34</v>
      </c>
      <c r="F40" s="82">
        <v>13</v>
      </c>
      <c r="G40" s="100" t="s">
        <v>406</v>
      </c>
    </row>
    <row r="41" spans="2:9" x14ac:dyDescent="0.35">
      <c r="C41" s="12" t="s">
        <v>199</v>
      </c>
      <c r="D41" s="82">
        <v>9.9000000000000008E-3</v>
      </c>
      <c r="E41" s="82">
        <v>1.1599999999999999E-2</v>
      </c>
      <c r="F41" s="82">
        <v>1.2E-2</v>
      </c>
      <c r="G41" s="100" t="s">
        <v>407</v>
      </c>
    </row>
    <row r="42" spans="2:9" x14ac:dyDescent="0.35">
      <c r="C42" s="12" t="s">
        <v>200</v>
      </c>
      <c r="D42" s="82">
        <v>57434514.140000001</v>
      </c>
      <c r="E42" s="82">
        <v>37952467.259999998</v>
      </c>
      <c r="F42" s="82">
        <v>43726028.869999997</v>
      </c>
      <c r="G42" s="100" t="s">
        <v>408</v>
      </c>
    </row>
    <row r="43" spans="2:9" x14ac:dyDescent="0.35">
      <c r="C43" s="12" t="s">
        <v>201</v>
      </c>
      <c r="D43" s="82">
        <v>57520114.140000001</v>
      </c>
      <c r="E43" s="82">
        <v>38216467.259999998</v>
      </c>
      <c r="F43" s="82">
        <v>44882828.869999997</v>
      </c>
      <c r="G43" s="100" t="s">
        <v>409</v>
      </c>
    </row>
    <row r="44" spans="2:9" x14ac:dyDescent="0.35">
      <c r="C44" s="12" t="s">
        <v>202</v>
      </c>
      <c r="D44" s="82">
        <v>0</v>
      </c>
      <c r="E44" s="82">
        <v>0</v>
      </c>
      <c r="F44" s="82">
        <v>0</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9" workbookViewId="0">
      <selection activeCell="D38" sqref="D38:G45"/>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405</v>
      </c>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31</v>
      </c>
      <c r="E9" s="40"/>
      <c r="F9" s="40"/>
      <c r="G9" s="40"/>
      <c r="H9" s="40"/>
    </row>
    <row r="10" spans="1:8" x14ac:dyDescent="0.35">
      <c r="B10" s="40"/>
      <c r="C10" s="42" t="s">
        <v>226</v>
      </c>
      <c r="D10" s="47">
        <v>4</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D39" sqref="D39:F44"/>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s="115" t="s">
        <v>417</v>
      </c>
      <c r="B1" s="115"/>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415</v>
      </c>
    </row>
    <row r="18" spans="2:4" x14ac:dyDescent="0.35">
      <c r="C18" t="s">
        <v>181</v>
      </c>
      <c r="D18" s="51" t="s">
        <v>417</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90051000</v>
      </c>
      <c r="E36" s="81">
        <v>90130000</v>
      </c>
      <c r="F36" s="81">
        <v>90218000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194</v>
      </c>
      <c r="E39" s="82">
        <v>167</v>
      </c>
      <c r="F39" s="82">
        <v>139</v>
      </c>
      <c r="G39" s="100" t="s">
        <v>406</v>
      </c>
    </row>
    <row r="40" spans="2:9" x14ac:dyDescent="0.35">
      <c r="C40" s="12" t="s">
        <v>198</v>
      </c>
      <c r="D40" s="82">
        <v>194</v>
      </c>
      <c r="E40" s="82">
        <v>167</v>
      </c>
      <c r="F40" s="82">
        <v>139</v>
      </c>
      <c r="G40" s="100" t="s">
        <v>406</v>
      </c>
    </row>
    <row r="41" spans="2:9" x14ac:dyDescent="0.35">
      <c r="C41" s="12" t="s">
        <v>199</v>
      </c>
      <c r="D41" s="82">
        <v>1.3100000000000001E-2</v>
      </c>
      <c r="E41" s="82">
        <v>1.3299999999999999E-2</v>
      </c>
      <c r="F41" s="82">
        <v>1.4E-2</v>
      </c>
      <c r="G41" s="100" t="s">
        <v>407</v>
      </c>
    </row>
    <row r="42" spans="2:9" x14ac:dyDescent="0.35">
      <c r="C42" s="12" t="s">
        <v>200</v>
      </c>
      <c r="D42" s="82">
        <v>10437680.93</v>
      </c>
      <c r="E42" s="82">
        <v>10293990.02</v>
      </c>
      <c r="F42" s="82">
        <v>7572769.0999999996</v>
      </c>
      <c r="G42" s="100" t="s">
        <v>408</v>
      </c>
    </row>
    <row r="43" spans="2:9" x14ac:dyDescent="0.35">
      <c r="C43" s="12" t="s">
        <v>201</v>
      </c>
      <c r="D43" s="82">
        <v>11206680.93</v>
      </c>
      <c r="E43" s="82">
        <v>10293990.02</v>
      </c>
      <c r="F43" s="82">
        <v>8343969.0999999996</v>
      </c>
      <c r="G43" s="100" t="s">
        <v>409</v>
      </c>
    </row>
    <row r="44" spans="2:9" x14ac:dyDescent="0.35">
      <c r="C44" s="12" t="s">
        <v>202</v>
      </c>
      <c r="D44" s="82">
        <v>0</v>
      </c>
      <c r="E44" s="82">
        <v>0</v>
      </c>
      <c r="F44" s="82">
        <v>0</v>
      </c>
      <c r="H44" t="s">
        <v>416</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9" workbookViewId="0">
      <selection activeCell="D45" sqref="D45"/>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115" t="s">
        <v>417</v>
      </c>
      <c r="B1" s="115"/>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56</v>
      </c>
      <c r="E9" s="40"/>
      <c r="F9" s="40"/>
      <c r="G9" s="40"/>
      <c r="H9" s="40"/>
    </row>
    <row r="10" spans="1:8" x14ac:dyDescent="0.35">
      <c r="B10" s="40"/>
      <c r="C10" s="42" t="s">
        <v>226</v>
      </c>
      <c r="D10" s="47">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3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3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3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3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3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3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3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abSelected="1" topLeftCell="F16" workbookViewId="0">
      <selection activeCell="W51" sqref="W51"/>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s="115" t="s">
        <v>431</v>
      </c>
      <c r="B1" s="115"/>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432</v>
      </c>
    </row>
    <row r="18" spans="2:4" x14ac:dyDescent="0.35">
      <c r="C18" t="s">
        <v>181</v>
      </c>
      <c r="D18" s="51" t="s">
        <v>431</v>
      </c>
    </row>
    <row r="20" spans="2:4" x14ac:dyDescent="0.35">
      <c r="B20">
        <v>52</v>
      </c>
      <c r="C20" t="s">
        <v>305</v>
      </c>
      <c r="D20" s="51" t="s">
        <v>152</v>
      </c>
    </row>
    <row r="21" spans="2:4" x14ac:dyDescent="0.35">
      <c r="D21" s="19"/>
    </row>
    <row r="22" spans="2:4" x14ac:dyDescent="0.35">
      <c r="B22">
        <v>53</v>
      </c>
      <c r="C22" t="s">
        <v>184</v>
      </c>
      <c r="D22" s="51" t="s">
        <v>387</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1">
        <v>96757000</v>
      </c>
      <c r="E36" s="81">
        <v>96821000</v>
      </c>
      <c r="F36" s="81">
        <v>96893000</v>
      </c>
      <c r="G36" s="76"/>
      <c r="H36" s="76"/>
      <c r="I36" s="76"/>
    </row>
    <row r="37" spans="2:9" ht="29" x14ac:dyDescent="0.35">
      <c r="C37" s="12" t="s">
        <v>195</v>
      </c>
      <c r="D37" s="47" t="s">
        <v>387</v>
      </c>
      <c r="E37" s="47" t="s">
        <v>387</v>
      </c>
      <c r="F37" s="47" t="s">
        <v>387</v>
      </c>
    </row>
    <row r="38" spans="2:9" ht="29" x14ac:dyDescent="0.35">
      <c r="C38" s="12" t="s">
        <v>196</v>
      </c>
      <c r="D38" s="47" t="s">
        <v>387</v>
      </c>
      <c r="E38" s="47" t="s">
        <v>387</v>
      </c>
      <c r="F38" s="47" t="s">
        <v>387</v>
      </c>
    </row>
    <row r="39" spans="2:9" x14ac:dyDescent="0.35">
      <c r="C39" s="12" t="s">
        <v>197</v>
      </c>
      <c r="D39" s="82">
        <v>112</v>
      </c>
      <c r="E39" s="82">
        <v>88</v>
      </c>
      <c r="F39" s="82">
        <v>61</v>
      </c>
      <c r="G39" s="100" t="s">
        <v>406</v>
      </c>
    </row>
    <row r="40" spans="2:9" x14ac:dyDescent="0.35">
      <c r="C40" s="12" t="s">
        <v>198</v>
      </c>
      <c r="D40" s="82">
        <v>112</v>
      </c>
      <c r="E40" s="82">
        <v>88</v>
      </c>
      <c r="F40" s="82">
        <v>61</v>
      </c>
      <c r="G40" s="100" t="s">
        <v>406</v>
      </c>
    </row>
    <row r="41" spans="2:9" x14ac:dyDescent="0.35">
      <c r="C41" s="12" t="s">
        <v>199</v>
      </c>
      <c r="D41" s="82">
        <v>1.14E-2</v>
      </c>
      <c r="E41" s="82">
        <v>1.15E-2</v>
      </c>
      <c r="F41" s="82">
        <v>1.1599999999999999E-2</v>
      </c>
      <c r="G41" s="100" t="s">
        <v>407</v>
      </c>
    </row>
    <row r="42" spans="2:9" x14ac:dyDescent="0.35">
      <c r="C42" s="12" t="s">
        <v>200</v>
      </c>
      <c r="D42" s="82">
        <v>6935151.8499999996</v>
      </c>
      <c r="E42" s="82">
        <v>7152330.4100000001</v>
      </c>
      <c r="F42" s="82">
        <v>8297355.0700000003</v>
      </c>
      <c r="G42" s="100" t="s">
        <v>408</v>
      </c>
    </row>
    <row r="43" spans="2:9" x14ac:dyDescent="0.35">
      <c r="C43" s="12" t="s">
        <v>201</v>
      </c>
      <c r="D43" s="82">
        <v>6961901.8499999996</v>
      </c>
      <c r="E43" s="82">
        <v>7234830.4100000001</v>
      </c>
      <c r="F43" s="82">
        <v>8297355.0700000003</v>
      </c>
      <c r="G43" s="100" t="s">
        <v>409</v>
      </c>
    </row>
    <row r="44" spans="2:9" x14ac:dyDescent="0.35">
      <c r="C44" s="12" t="s">
        <v>202</v>
      </c>
      <c r="D44" s="82">
        <v>0</v>
      </c>
      <c r="E44" s="82">
        <v>0</v>
      </c>
      <c r="F44" s="82">
        <v>0</v>
      </c>
      <c r="H44" t="s">
        <v>416</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election activeCell="F23" sqref="F23"/>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115" t="s">
        <v>431</v>
      </c>
      <c r="B1" s="115"/>
    </row>
    <row r="4" spans="1:8" x14ac:dyDescent="0.35">
      <c r="B4" t="s">
        <v>216</v>
      </c>
    </row>
    <row r="5" spans="1:8" x14ac:dyDescent="0.35">
      <c r="B5" s="40">
        <v>58</v>
      </c>
      <c r="C5" s="12" t="s">
        <v>236</v>
      </c>
      <c r="D5" s="47" t="s">
        <v>387</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93</v>
      </c>
      <c r="E9" s="40"/>
      <c r="F9" s="40"/>
      <c r="G9" s="40"/>
      <c r="H9" s="40"/>
    </row>
    <row r="10" spans="1:8" x14ac:dyDescent="0.35">
      <c r="B10" s="40"/>
      <c r="C10" s="42" t="s">
        <v>226</v>
      </c>
      <c r="D10" s="47">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2">
        <v>0</v>
      </c>
      <c r="E25" s="40"/>
      <c r="F25" s="40"/>
    </row>
    <row r="26" spans="2:22" x14ac:dyDescent="0.35">
      <c r="C26" s="39" t="s">
        <v>230</v>
      </c>
      <c r="D26" s="82">
        <v>0</v>
      </c>
      <c r="E26" s="40"/>
      <c r="F26" s="40"/>
    </row>
    <row r="27" spans="2:22" x14ac:dyDescent="0.35">
      <c r="C27" s="39" t="s">
        <v>231</v>
      </c>
      <c r="D27" s="82">
        <v>0</v>
      </c>
      <c r="E27" s="40"/>
      <c r="F27" s="40"/>
      <c r="H27" s="71"/>
      <c r="I27" s="70" t="s">
        <v>345</v>
      </c>
      <c r="J27" s="72"/>
      <c r="K27" s="72"/>
      <c r="L27" s="72"/>
      <c r="M27" s="72"/>
      <c r="N27" s="72"/>
      <c r="O27" s="72"/>
      <c r="P27" s="72"/>
      <c r="Q27" s="72"/>
      <c r="R27" s="72"/>
      <c r="S27" s="72"/>
      <c r="T27" s="72"/>
      <c r="U27" s="72"/>
      <c r="V27" s="73"/>
    </row>
    <row r="28" spans="2:22" x14ac:dyDescent="0.3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35">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35">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35">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35">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35">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35">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35">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3" t="s">
        <v>344</v>
      </c>
      <c r="E48" s="83"/>
      <c r="F48" s="83"/>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3" t="s">
        <v>339</v>
      </c>
      <c r="E53" s="83" t="s">
        <v>339</v>
      </c>
      <c r="F53" s="83" t="s">
        <v>339</v>
      </c>
      <c r="G53" s="55" t="s">
        <v>342</v>
      </c>
      <c r="H53" s="40"/>
      <c r="I53" s="40"/>
    </row>
    <row r="54" spans="3:17" x14ac:dyDescent="0.35">
      <c r="C54" s="44" t="s">
        <v>261</v>
      </c>
      <c r="D54" s="83" t="s">
        <v>340</v>
      </c>
      <c r="E54" s="83" t="s">
        <v>338</v>
      </c>
      <c r="F54" s="84" t="s">
        <v>338</v>
      </c>
      <c r="G54" s="52" t="s">
        <v>329</v>
      </c>
      <c r="H54" s="40"/>
      <c r="I54" s="40"/>
    </row>
    <row r="55" spans="3:17" x14ac:dyDescent="0.35">
      <c r="C55" s="44" t="s">
        <v>262</v>
      </c>
      <c r="D55" s="83" t="s">
        <v>339</v>
      </c>
      <c r="E55" s="83" t="s">
        <v>339</v>
      </c>
      <c r="F55" s="84" t="s">
        <v>339</v>
      </c>
      <c r="G55" s="53" t="s">
        <v>330</v>
      </c>
      <c r="H55" s="40"/>
      <c r="I55" s="40"/>
    </row>
    <row r="56" spans="3:17" x14ac:dyDescent="0.35">
      <c r="C56" s="44" t="s">
        <v>263</v>
      </c>
      <c r="D56" s="82" t="e">
        <f>NA()</f>
        <v>#N/A</v>
      </c>
      <c r="E56" s="82" t="e">
        <f>NA()</f>
        <v>#N/A</v>
      </c>
      <c r="F56" s="85" t="e">
        <f>NA()</f>
        <v>#N/A</v>
      </c>
      <c r="G56" s="53" t="s">
        <v>331</v>
      </c>
      <c r="H56" s="40"/>
      <c r="I56" s="40"/>
    </row>
    <row r="57" spans="3:17" x14ac:dyDescent="0.35">
      <c r="C57" s="44" t="s">
        <v>264</v>
      </c>
      <c r="D57" s="83" t="s">
        <v>340</v>
      </c>
      <c r="E57" s="83" t="s">
        <v>338</v>
      </c>
      <c r="F57" s="84" t="s">
        <v>338</v>
      </c>
      <c r="G57" s="53" t="s">
        <v>332</v>
      </c>
      <c r="H57" s="40"/>
      <c r="I57" s="40"/>
    </row>
    <row r="58" spans="3:17" x14ac:dyDescent="0.35">
      <c r="C58" s="44" t="s">
        <v>265</v>
      </c>
      <c r="D58" s="83" t="s">
        <v>340</v>
      </c>
      <c r="E58" s="83" t="s">
        <v>338</v>
      </c>
      <c r="F58" s="84" t="s">
        <v>338</v>
      </c>
      <c r="G58" s="53" t="s">
        <v>333</v>
      </c>
      <c r="H58" s="40"/>
      <c r="I58" s="40"/>
    </row>
    <row r="59" spans="3:17" x14ac:dyDescent="0.35">
      <c r="C59" s="44" t="s">
        <v>266</v>
      </c>
      <c r="D59" s="83" t="s">
        <v>339</v>
      </c>
      <c r="E59" s="83" t="s">
        <v>339</v>
      </c>
      <c r="F59" s="84" t="s">
        <v>339</v>
      </c>
      <c r="G59" s="53" t="s">
        <v>334</v>
      </c>
      <c r="H59" s="40"/>
      <c r="I59" s="40"/>
    </row>
    <row r="60" spans="3:17" x14ac:dyDescent="0.35">
      <c r="C60" s="44" t="s">
        <v>267</v>
      </c>
      <c r="D60" s="83" t="s">
        <v>339</v>
      </c>
      <c r="E60" s="83" t="s">
        <v>339</v>
      </c>
      <c r="F60" s="84" t="s">
        <v>339</v>
      </c>
      <c r="G60" s="53" t="s">
        <v>335</v>
      </c>
      <c r="H60" s="40"/>
      <c r="I60" s="40"/>
    </row>
    <row r="61" spans="3:17" x14ac:dyDescent="0.35">
      <c r="C61" s="44" t="s">
        <v>268</v>
      </c>
      <c r="D61" s="83" t="s">
        <v>341</v>
      </c>
      <c r="E61" s="83" t="s">
        <v>341</v>
      </c>
      <c r="F61" s="84"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3" t="s">
        <v>307</v>
      </c>
      <c r="E65" s="83" t="s">
        <v>307</v>
      </c>
      <c r="F65" s="83" t="s">
        <v>307</v>
      </c>
      <c r="G65" s="40"/>
      <c r="H65" s="40"/>
    </row>
    <row r="66" spans="3:8" x14ac:dyDescent="0.35">
      <c r="C66" s="41" t="s">
        <v>274</v>
      </c>
      <c r="D66" s="83" t="s">
        <v>339</v>
      </c>
      <c r="E66" s="83" t="s">
        <v>339</v>
      </c>
      <c r="F66" s="83" t="s">
        <v>339</v>
      </c>
      <c r="G66" s="40"/>
      <c r="H66" s="40"/>
    </row>
    <row r="67" spans="3:8" x14ac:dyDescent="0.35">
      <c r="C67" s="41" t="s">
        <v>275</v>
      </c>
      <c r="D67" s="83" t="s">
        <v>339</v>
      </c>
      <c r="E67" s="83" t="s">
        <v>339</v>
      </c>
      <c r="F67" s="83" t="s">
        <v>339</v>
      </c>
      <c r="G67" s="40"/>
      <c r="H67" s="40"/>
    </row>
    <row r="68" spans="3:8" ht="43.5" x14ac:dyDescent="0.35">
      <c r="C68" s="41" t="s">
        <v>276</v>
      </c>
      <c r="D68" s="83" t="s">
        <v>339</v>
      </c>
      <c r="E68" s="83" t="s">
        <v>339</v>
      </c>
      <c r="F68" s="83" t="s">
        <v>339</v>
      </c>
      <c r="G68" s="40"/>
      <c r="H68" s="40"/>
    </row>
    <row r="69" spans="3:8" ht="29" x14ac:dyDescent="0.35">
      <c r="C69" s="41" t="s">
        <v>271</v>
      </c>
      <c r="D69" s="83" t="s">
        <v>307</v>
      </c>
      <c r="E69" s="83" t="s">
        <v>307</v>
      </c>
      <c r="F69" s="83" t="s">
        <v>307</v>
      </c>
      <c r="G69" s="40"/>
      <c r="H69" s="40"/>
    </row>
    <row r="70" spans="3:8" x14ac:dyDescent="0.35">
      <c r="C70" s="41" t="s">
        <v>272</v>
      </c>
      <c r="D70" s="36"/>
      <c r="E70" s="36"/>
      <c r="F70" s="36"/>
      <c r="G70" s="40"/>
      <c r="H70" s="40"/>
    </row>
    <row r="71" spans="3:8" x14ac:dyDescent="0.35">
      <c r="C71" s="44" t="s">
        <v>277</v>
      </c>
      <c r="D71" s="47" t="s">
        <v>387</v>
      </c>
      <c r="E71" s="47" t="s">
        <v>387</v>
      </c>
      <c r="F71" s="47" t="s">
        <v>387</v>
      </c>
      <c r="G71" s="40"/>
      <c r="H71" s="40"/>
    </row>
    <row r="72" spans="3:8" ht="58" x14ac:dyDescent="0.35">
      <c r="C72" s="44" t="s">
        <v>278</v>
      </c>
      <c r="D72" s="47" t="s">
        <v>387</v>
      </c>
      <c r="E72" s="47" t="s">
        <v>387</v>
      </c>
      <c r="F72" s="47" t="s">
        <v>387</v>
      </c>
      <c r="G72" s="40"/>
    </row>
    <row r="73" spans="3:8" ht="29" x14ac:dyDescent="0.35">
      <c r="C73" s="44" t="s">
        <v>279</v>
      </c>
      <c r="D73" s="47" t="s">
        <v>387</v>
      </c>
      <c r="E73" s="47" t="s">
        <v>387</v>
      </c>
      <c r="F73" s="47" t="s">
        <v>387</v>
      </c>
      <c r="G73" s="40"/>
    </row>
    <row r="74" spans="3:8" x14ac:dyDescent="0.35">
      <c r="C74" s="44" t="s">
        <v>280</v>
      </c>
      <c r="D74" s="47" t="s">
        <v>387</v>
      </c>
      <c r="E74" s="47" t="s">
        <v>387</v>
      </c>
      <c r="F74" s="47" t="s">
        <v>387</v>
      </c>
      <c r="G74" s="40"/>
    </row>
    <row r="75" spans="3:8" x14ac:dyDescent="0.35">
      <c r="C75" s="44" t="s">
        <v>273</v>
      </c>
      <c r="D75" s="47" t="s">
        <v>387</v>
      </c>
      <c r="E75" s="47" t="s">
        <v>387</v>
      </c>
      <c r="F75" s="47" t="s">
        <v>387</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387</v>
      </c>
      <c r="E78" s="47" t="s">
        <v>387</v>
      </c>
      <c r="F78" s="47" t="s">
        <v>387</v>
      </c>
      <c r="G78" s="40"/>
    </row>
    <row r="79" spans="3:8" ht="58" x14ac:dyDescent="0.35">
      <c r="C79" s="44" t="s">
        <v>284</v>
      </c>
      <c r="D79" s="47" t="s">
        <v>387</v>
      </c>
      <c r="E79" s="47" t="s">
        <v>387</v>
      </c>
      <c r="F79" s="47" t="s">
        <v>387</v>
      </c>
      <c r="G79" s="40"/>
    </row>
    <row r="80" spans="3:8" x14ac:dyDescent="0.35">
      <c r="C80" s="44" t="s">
        <v>285</v>
      </c>
      <c r="D80" s="47" t="s">
        <v>387</v>
      </c>
      <c r="E80" s="47" t="s">
        <v>387</v>
      </c>
      <c r="F80" s="47" t="s">
        <v>387</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387</v>
      </c>
      <c r="E84" s="47" t="s">
        <v>387</v>
      </c>
      <c r="F84" s="47" t="s">
        <v>387</v>
      </c>
      <c r="G84" s="40"/>
    </row>
    <row r="85" spans="3:7" x14ac:dyDescent="0.35">
      <c r="C85" s="44" t="s">
        <v>298</v>
      </c>
      <c r="D85" s="47" t="s">
        <v>387</v>
      </c>
      <c r="E85" s="47" t="s">
        <v>387</v>
      </c>
      <c r="F85" s="47" t="s">
        <v>387</v>
      </c>
      <c r="G85" s="40"/>
    </row>
    <row r="86" spans="3:7" ht="58" x14ac:dyDescent="0.35">
      <c r="C86" s="44" t="s">
        <v>303</v>
      </c>
      <c r="D86" s="47" t="s">
        <v>387</v>
      </c>
      <c r="E86" s="47" t="s">
        <v>387</v>
      </c>
      <c r="F86" s="47" t="s">
        <v>387</v>
      </c>
      <c r="G86" s="40"/>
    </row>
    <row r="87" spans="3:7" x14ac:dyDescent="0.35">
      <c r="C87" s="44" t="s">
        <v>299</v>
      </c>
      <c r="D87" s="47" t="s">
        <v>387</v>
      </c>
      <c r="E87" s="47" t="s">
        <v>387</v>
      </c>
      <c r="F87" s="47" t="s">
        <v>387</v>
      </c>
      <c r="G87" s="40"/>
    </row>
    <row r="88" spans="3:7" x14ac:dyDescent="0.35">
      <c r="C88" s="41"/>
      <c r="D88" s="36"/>
      <c r="E88" s="36"/>
      <c r="F88" s="36"/>
      <c r="G88" s="40"/>
    </row>
    <row r="89" spans="3:7" x14ac:dyDescent="0.35">
      <c r="C89" s="41" t="s">
        <v>304</v>
      </c>
      <c r="D89" s="83" t="s">
        <v>339</v>
      </c>
      <c r="E89" s="83" t="s">
        <v>339</v>
      </c>
      <c r="F89" s="83" t="s">
        <v>339</v>
      </c>
      <c r="G89" s="40"/>
    </row>
    <row r="90" spans="3:7" ht="29" x14ac:dyDescent="0.35">
      <c r="C90" s="41" t="s">
        <v>288</v>
      </c>
      <c r="D90" s="36"/>
      <c r="E90" s="36"/>
      <c r="F90" s="36"/>
      <c r="G90" s="40"/>
    </row>
    <row r="91" spans="3:7" x14ac:dyDescent="0.35">
      <c r="C91" s="56" t="s">
        <v>300</v>
      </c>
      <c r="D91" s="83" t="s">
        <v>339</v>
      </c>
      <c r="E91" s="83" t="s">
        <v>339</v>
      </c>
      <c r="F91" s="83" t="s">
        <v>339</v>
      </c>
      <c r="G91" s="40"/>
    </row>
    <row r="92" spans="3:7" x14ac:dyDescent="0.35">
      <c r="C92" s="56" t="s">
        <v>301</v>
      </c>
      <c r="D92" s="83" t="s">
        <v>339</v>
      </c>
      <c r="E92" s="83" t="s">
        <v>339</v>
      </c>
      <c r="F92" s="83" t="s">
        <v>339</v>
      </c>
      <c r="G92" s="40"/>
    </row>
    <row r="93" spans="3:7" ht="29" x14ac:dyDescent="0.35">
      <c r="C93" s="41" t="s">
        <v>302</v>
      </c>
      <c r="D93" s="83" t="s">
        <v>343</v>
      </c>
      <c r="E93" s="83" t="s">
        <v>343</v>
      </c>
      <c r="F93" s="83" t="s">
        <v>343</v>
      </c>
      <c r="G93" s="40"/>
    </row>
    <row r="94" spans="3:7" x14ac:dyDescent="0.35">
      <c r="C94" s="41" t="s">
        <v>289</v>
      </c>
      <c r="D94" s="49" t="s">
        <v>307</v>
      </c>
      <c r="E94" s="49" t="s">
        <v>307</v>
      </c>
      <c r="F94" s="49" t="s">
        <v>307</v>
      </c>
      <c r="G94" s="40"/>
    </row>
    <row r="95" spans="3:7" x14ac:dyDescent="0.35">
      <c r="C95" s="41" t="s">
        <v>290</v>
      </c>
      <c r="D95" s="83" t="s">
        <v>339</v>
      </c>
      <c r="E95" s="83" t="s">
        <v>339</v>
      </c>
      <c r="F95" s="83" t="s">
        <v>339</v>
      </c>
      <c r="G95" s="40"/>
    </row>
    <row r="96" spans="3:7" x14ac:dyDescent="0.35">
      <c r="C96" s="41" t="s">
        <v>291</v>
      </c>
      <c r="D96" s="83" t="s">
        <v>339</v>
      </c>
      <c r="E96" s="83" t="s">
        <v>339</v>
      </c>
      <c r="F96" s="83" t="s">
        <v>339</v>
      </c>
      <c r="G96" s="40"/>
    </row>
    <row r="97" spans="2:7" x14ac:dyDescent="0.35">
      <c r="C97" s="41" t="s">
        <v>292</v>
      </c>
      <c r="D97" s="49" t="s">
        <v>307</v>
      </c>
      <c r="E97" s="49" t="s">
        <v>307</v>
      </c>
      <c r="F97" s="49" t="s">
        <v>307</v>
      </c>
      <c r="G97" s="40"/>
    </row>
    <row r="98" spans="2:7" ht="29" x14ac:dyDescent="0.35">
      <c r="C98" s="41" t="s">
        <v>293</v>
      </c>
      <c r="D98" s="49" t="s">
        <v>387</v>
      </c>
      <c r="E98" s="49" t="s">
        <v>387</v>
      </c>
      <c r="F98" s="49" t="s">
        <v>387</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7" t="s">
        <v>400</v>
      </c>
      <c r="D102" s="12"/>
      <c r="E102" s="12"/>
      <c r="F102" s="12"/>
      <c r="G102" s="40"/>
    </row>
    <row r="103" spans="2:7" x14ac:dyDescent="0.35">
      <c r="B103" s="97"/>
      <c r="D103" s="12"/>
      <c r="E103" s="12"/>
      <c r="F103" s="12"/>
      <c r="G103" s="40"/>
    </row>
    <row r="104" spans="2:7" ht="43.5" x14ac:dyDescent="0.35">
      <c r="C104" s="38" t="s">
        <v>401</v>
      </c>
      <c r="D104" s="49" t="s">
        <v>387</v>
      </c>
      <c r="E104" s="12"/>
      <c r="F104" s="12"/>
      <c r="G104" s="40"/>
    </row>
    <row r="105" spans="2:7" x14ac:dyDescent="0.35">
      <c r="C105" s="38" t="s">
        <v>402</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K39"/>
  <sheetViews>
    <sheetView workbookViewId="0">
      <selection activeCell="C29" sqref="C29:L29"/>
    </sheetView>
  </sheetViews>
  <sheetFormatPr defaultRowHeight="14.5" x14ac:dyDescent="0.35"/>
  <cols>
    <col min="2" max="2" width="36.26953125" customWidth="1"/>
    <col min="3" max="3" width="17.26953125" customWidth="1"/>
    <col min="4" max="4" width="18" customWidth="1"/>
    <col min="7" max="7" width="14.26953125" bestFit="1" customWidth="1"/>
    <col min="8" max="8" width="20.26953125" bestFit="1" customWidth="1"/>
    <col min="9" max="9" width="17.26953125" bestFit="1" customWidth="1"/>
    <col min="10" max="11" width="17.26953125" customWidth="1"/>
    <col min="12" max="12" width="21.1796875" customWidth="1"/>
    <col min="13" max="15" width="15.26953125" bestFit="1" customWidth="1"/>
    <col min="16" max="16" width="14.26953125" bestFit="1" customWidth="1"/>
    <col min="17" max="17" width="15.26953125" bestFit="1" customWidth="1"/>
    <col min="18" max="18" width="16.81640625" customWidth="1"/>
    <col min="19" max="19" width="19.7265625" bestFit="1" customWidth="1"/>
    <col min="20" max="20" width="14.26953125" bestFit="1" customWidth="1"/>
    <col min="21" max="21" width="13.81640625" bestFit="1" customWidth="1"/>
    <col min="22" max="22" width="11.54296875" bestFit="1" customWidth="1"/>
    <col min="23" max="23" width="14.36328125" bestFit="1" customWidth="1"/>
    <col min="24" max="24" width="15.36328125" bestFit="1" customWidth="1"/>
    <col min="25" max="25" width="15.36328125" customWidth="1"/>
    <col min="26" max="26" width="12.1796875" bestFit="1" customWidth="1"/>
    <col min="27" max="27" width="12.1796875" customWidth="1"/>
    <col min="28" max="28" width="11.54296875" bestFit="1" customWidth="1"/>
    <col min="29" max="29" width="1.36328125" customWidth="1"/>
    <col min="30" max="30" width="12.54296875" bestFit="1" customWidth="1"/>
    <col min="31" max="31" width="1.54296875" customWidth="1"/>
    <col min="32" max="32" width="12.54296875" customWidth="1"/>
    <col min="33" max="33" width="11.54296875" bestFit="1" customWidth="1"/>
    <col min="34" max="34" width="1.54296875" customWidth="1"/>
    <col min="36" max="36" width="1.36328125" customWidth="1"/>
    <col min="37" max="37" width="11" bestFit="1" customWidth="1"/>
  </cols>
  <sheetData>
    <row r="2" spans="2:37" ht="15.5" x14ac:dyDescent="0.35">
      <c r="B2" s="6" t="s">
        <v>18</v>
      </c>
      <c r="H2" s="110" t="s">
        <v>412</v>
      </c>
    </row>
    <row r="4" spans="2:37" x14ac:dyDescent="0.35">
      <c r="B4" t="s">
        <v>19</v>
      </c>
    </row>
    <row r="5" spans="2:37" x14ac:dyDescent="0.35">
      <c r="B5" s="1" t="s">
        <v>20</v>
      </c>
    </row>
    <row r="6" spans="2:37" x14ac:dyDescent="0.35">
      <c r="Q6" s="17">
        <f>N9-H9</f>
        <v>0</v>
      </c>
      <c r="AB6" t="s">
        <v>361</v>
      </c>
    </row>
    <row r="7" spans="2:37" x14ac:dyDescent="0.35">
      <c r="H7" s="76"/>
      <c r="M7" s="141" t="s">
        <v>428</v>
      </c>
      <c r="N7" s="142"/>
      <c r="O7" s="141" t="s">
        <v>361</v>
      </c>
      <c r="P7" s="142"/>
      <c r="W7" s="19" t="s">
        <v>78</v>
      </c>
      <c r="X7" s="19" t="s">
        <v>78</v>
      </c>
      <c r="Y7" s="19" t="s">
        <v>78</v>
      </c>
      <c r="Z7" s="19" t="s">
        <v>372</v>
      </c>
      <c r="AA7" s="19" t="s">
        <v>372</v>
      </c>
      <c r="AB7" s="19" t="s">
        <v>78</v>
      </c>
      <c r="AC7" s="19"/>
      <c r="AD7" s="19" t="s">
        <v>78</v>
      </c>
      <c r="AE7" s="19"/>
      <c r="AF7" s="19" t="s">
        <v>78</v>
      </c>
      <c r="AG7" s="19" t="s">
        <v>372</v>
      </c>
      <c r="AI7" s="19" t="s">
        <v>372</v>
      </c>
      <c r="AK7" s="19" t="s">
        <v>372</v>
      </c>
    </row>
    <row r="8" spans="2:37" x14ac:dyDescent="0.35">
      <c r="C8" s="9" t="s">
        <v>29</v>
      </c>
      <c r="D8" s="9" t="s">
        <v>28</v>
      </c>
      <c r="H8" t="s">
        <v>352</v>
      </c>
      <c r="I8" t="s">
        <v>426</v>
      </c>
      <c r="J8" t="s">
        <v>424</v>
      </c>
      <c r="K8" t="s">
        <v>425</v>
      </c>
      <c r="L8" s="16" t="s">
        <v>353</v>
      </c>
      <c r="M8" s="16" t="s">
        <v>29</v>
      </c>
      <c r="N8" s="16" t="s">
        <v>360</v>
      </c>
      <c r="O8" s="16"/>
      <c r="Q8" s="17" t="s">
        <v>370</v>
      </c>
      <c r="R8" s="17" t="s">
        <v>367</v>
      </c>
      <c r="S8" s="17" t="s">
        <v>371</v>
      </c>
      <c r="T8" t="s">
        <v>368</v>
      </c>
      <c r="U8" t="s">
        <v>369</v>
      </c>
      <c r="W8" s="19" t="s">
        <v>80</v>
      </c>
      <c r="X8" s="19" t="s">
        <v>81</v>
      </c>
      <c r="Y8" s="19" t="s">
        <v>83</v>
      </c>
      <c r="Z8" s="19" t="s">
        <v>80</v>
      </c>
      <c r="AA8" s="19" t="s">
        <v>83</v>
      </c>
      <c r="AB8" s="19" t="s">
        <v>80</v>
      </c>
      <c r="AC8" s="19"/>
      <c r="AD8" s="19" t="s">
        <v>81</v>
      </c>
      <c r="AE8" s="19"/>
      <c r="AF8" s="19" t="s">
        <v>83</v>
      </c>
      <c r="AG8" s="19" t="s">
        <v>80</v>
      </c>
      <c r="AI8" s="19" t="s">
        <v>81</v>
      </c>
      <c r="AK8" s="19" t="s">
        <v>83</v>
      </c>
    </row>
    <row r="9" spans="2:37" x14ac:dyDescent="0.35">
      <c r="B9" s="8" t="s">
        <v>21</v>
      </c>
      <c r="C9" s="89">
        <v>0</v>
      </c>
      <c r="D9" s="89">
        <v>0</v>
      </c>
      <c r="G9" t="s">
        <v>354</v>
      </c>
      <c r="H9" s="103">
        <v>190553023.38</v>
      </c>
      <c r="I9" s="103">
        <v>3131448.8</v>
      </c>
      <c r="J9" s="103">
        <v>4770000</v>
      </c>
      <c r="K9" s="103">
        <v>0</v>
      </c>
      <c r="L9" s="103">
        <v>49267.07</v>
      </c>
      <c r="M9" s="16">
        <f>SUM(H9,J9,L9)</f>
        <v>195372290.44999999</v>
      </c>
      <c r="N9" s="16">
        <f>H9</f>
        <v>190553023.38</v>
      </c>
      <c r="O9" s="75">
        <f>ROUND(M9,-3)</f>
        <v>195372000</v>
      </c>
      <c r="P9" s="75">
        <f>ROUND(N9,-3)</f>
        <v>190553000</v>
      </c>
      <c r="Q9" s="75">
        <f>H9-SUM(S9,T9,U9)+L9</f>
        <v>187470841.64999998</v>
      </c>
      <c r="R9" s="103">
        <f>I9+J9+U9</f>
        <v>7901448.7999999998</v>
      </c>
      <c r="S9" s="75">
        <f>R9-U9-J9</f>
        <v>3131448.8</v>
      </c>
      <c r="T9" s="108">
        <v>0</v>
      </c>
      <c r="U9" s="108">
        <v>0</v>
      </c>
      <c r="W9" s="76">
        <f>S9+T9+J9</f>
        <v>7901448.7999999998</v>
      </c>
      <c r="X9" s="76">
        <f t="shared" ref="X9:X13" si="0">Q9</f>
        <v>187470841.64999998</v>
      </c>
      <c r="Y9" s="76">
        <f>U9</f>
        <v>0</v>
      </c>
      <c r="Z9" s="76">
        <f>L9</f>
        <v>49267.07</v>
      </c>
      <c r="AA9" s="76">
        <f>J9</f>
        <v>4770000</v>
      </c>
      <c r="AB9" s="76">
        <f t="shared" ref="AB9:AB13" si="1">ROUND(W9,-3)</f>
        <v>7901000</v>
      </c>
      <c r="AC9" s="76"/>
      <c r="AD9" s="76">
        <f t="shared" ref="AD9:AD13" si="2">ROUND(X9,-3)</f>
        <v>187471000</v>
      </c>
      <c r="AE9" s="76"/>
      <c r="AF9" s="76">
        <f t="shared" ref="AF9:AF13" si="3">ROUND(Y9,-3)</f>
        <v>0</v>
      </c>
      <c r="AG9" s="76">
        <f t="shared" ref="AG9:AG13" si="4">ROUND(Z9,-3)</f>
        <v>49000</v>
      </c>
      <c r="AI9" s="76">
        <v>0</v>
      </c>
      <c r="AK9" s="76">
        <f>ROUND(AA9,-3)</f>
        <v>4770000</v>
      </c>
    </row>
    <row r="10" spans="2:37" x14ac:dyDescent="0.35">
      <c r="B10" s="8" t="s">
        <v>22</v>
      </c>
      <c r="C10" s="89">
        <f>O18</f>
        <v>2076318000</v>
      </c>
      <c r="D10" s="89">
        <f>P18</f>
        <v>2035398000</v>
      </c>
      <c r="G10" t="s">
        <v>355</v>
      </c>
      <c r="H10" s="103">
        <v>849110344.30000007</v>
      </c>
      <c r="I10" s="103">
        <v>21418292.740000002</v>
      </c>
      <c r="J10" s="103">
        <v>16159768.804699998</v>
      </c>
      <c r="K10" s="103">
        <v>0</v>
      </c>
      <c r="L10" s="103">
        <v>111743.93999999999</v>
      </c>
      <c r="M10" s="16">
        <f t="shared" ref="M10:M17" si="5">SUM(H10,J10,L10)</f>
        <v>865381857.04470015</v>
      </c>
      <c r="N10" s="16">
        <f t="shared" ref="N10:N14" si="6">H10</f>
        <v>849110344.30000007</v>
      </c>
      <c r="O10" s="75">
        <f t="shared" ref="O10:O14" si="7">ROUND(M10,-3)</f>
        <v>865382000</v>
      </c>
      <c r="P10" s="75">
        <f t="shared" ref="P10:P14" si="8">ROUND(N10,-3)</f>
        <v>849110000</v>
      </c>
      <c r="Q10" s="75">
        <f t="shared" ref="Q10:Q17" si="9">H10-SUM(S10,T10,U10)+L10</f>
        <v>823813306.67000008</v>
      </c>
      <c r="R10" s="103">
        <f t="shared" ref="R10:R17" si="10">I10+J10+U10</f>
        <v>41568550.374699995</v>
      </c>
      <c r="S10" s="75">
        <f t="shared" ref="S10:S17" si="11">R10-U10-J10</f>
        <v>21418292.739999998</v>
      </c>
      <c r="T10" s="108">
        <v>0</v>
      </c>
      <c r="U10" s="108">
        <v>3990488.83</v>
      </c>
      <c r="W10" s="76">
        <f t="shared" ref="W10:W17" si="12">S10+T10+J10</f>
        <v>37578061.544699997</v>
      </c>
      <c r="X10" s="76">
        <f t="shared" si="0"/>
        <v>823813306.67000008</v>
      </c>
      <c r="Y10" s="76">
        <f t="shared" ref="Y10:Y13" si="13">U10</f>
        <v>3990488.83</v>
      </c>
      <c r="Z10" s="76">
        <f t="shared" ref="Z10:Z15" si="14">L10</f>
        <v>111743.93999999999</v>
      </c>
      <c r="AA10" s="76">
        <f t="shared" ref="AA10:AA17" si="15">J10</f>
        <v>16159768.804699998</v>
      </c>
      <c r="AB10" s="76">
        <f t="shared" si="1"/>
        <v>37578000</v>
      </c>
      <c r="AC10" s="76"/>
      <c r="AD10" s="76">
        <f>ROUND(X10,-3)</f>
        <v>823813000</v>
      </c>
      <c r="AE10" s="76"/>
      <c r="AF10" s="76">
        <f t="shared" si="3"/>
        <v>3990000</v>
      </c>
      <c r="AG10" s="76">
        <f>ROUND(Z10,-3)</f>
        <v>112000</v>
      </c>
      <c r="AI10" s="76">
        <v>0</v>
      </c>
      <c r="AK10" s="76">
        <f>ROUND(AA10,-3)</f>
        <v>16160000</v>
      </c>
    </row>
    <row r="11" spans="2:37" x14ac:dyDescent="0.35">
      <c r="B11" s="8" t="s">
        <v>23</v>
      </c>
      <c r="C11" s="89">
        <v>0</v>
      </c>
      <c r="D11" s="89">
        <v>0</v>
      </c>
      <c r="G11" t="s">
        <v>356</v>
      </c>
      <c r="H11" s="103">
        <v>71742348.560000032</v>
      </c>
      <c r="I11" s="103">
        <v>1770173.97</v>
      </c>
      <c r="J11" s="103">
        <v>1459608.9436000001</v>
      </c>
      <c r="K11" s="103">
        <v>0</v>
      </c>
      <c r="L11" s="103">
        <v>9457.98</v>
      </c>
      <c r="M11" s="16">
        <f t="shared" si="5"/>
        <v>73211415.483600035</v>
      </c>
      <c r="N11" s="16">
        <f t="shared" si="6"/>
        <v>71742348.560000032</v>
      </c>
      <c r="O11" s="75">
        <f t="shared" si="7"/>
        <v>73211000</v>
      </c>
      <c r="P11" s="75">
        <f t="shared" si="8"/>
        <v>71742000</v>
      </c>
      <c r="Q11" s="75">
        <f t="shared" si="9"/>
        <v>69644471.400000036</v>
      </c>
      <c r="R11" s="103">
        <f t="shared" si="10"/>
        <v>3566944.0836</v>
      </c>
      <c r="S11" s="75">
        <f t="shared" si="11"/>
        <v>1770173.97</v>
      </c>
      <c r="T11" s="108">
        <v>0</v>
      </c>
      <c r="U11" s="108">
        <v>337161.17</v>
      </c>
      <c r="W11" s="76">
        <f t="shared" si="12"/>
        <v>3229782.9136000001</v>
      </c>
      <c r="X11" s="76">
        <f t="shared" si="0"/>
        <v>69644471.400000036</v>
      </c>
      <c r="Y11" s="76">
        <f t="shared" si="13"/>
        <v>337161.17</v>
      </c>
      <c r="Z11" s="76">
        <f t="shared" si="14"/>
        <v>9457.98</v>
      </c>
      <c r="AA11" s="76">
        <f t="shared" si="15"/>
        <v>1459608.9436000001</v>
      </c>
      <c r="AB11" s="76">
        <f t="shared" si="1"/>
        <v>3230000</v>
      </c>
      <c r="AC11" s="76"/>
      <c r="AD11" s="76">
        <f t="shared" si="2"/>
        <v>69644000</v>
      </c>
      <c r="AE11" s="76"/>
      <c r="AF11" s="76">
        <f t="shared" si="3"/>
        <v>337000</v>
      </c>
      <c r="AG11" s="76">
        <f t="shared" si="4"/>
        <v>9000</v>
      </c>
      <c r="AI11" s="76">
        <v>0</v>
      </c>
      <c r="AK11" s="76">
        <f t="shared" ref="AK11:AK17" si="16">ROUND(AA11,-3)</f>
        <v>1460000</v>
      </c>
    </row>
    <row r="12" spans="2:37" x14ac:dyDescent="0.35">
      <c r="B12" s="8" t="s">
        <v>24</v>
      </c>
      <c r="C12" s="89">
        <v>0</v>
      </c>
      <c r="D12" s="89">
        <v>0</v>
      </c>
      <c r="G12" t="s">
        <v>357</v>
      </c>
      <c r="H12" s="103">
        <v>318654474.29000002</v>
      </c>
      <c r="I12" s="103">
        <v>15171631.109999999</v>
      </c>
      <c r="J12" s="103">
        <v>7131609.6718000006</v>
      </c>
      <c r="K12" s="103">
        <v>0</v>
      </c>
      <c r="L12" s="103">
        <v>48800.01</v>
      </c>
      <c r="M12" s="16">
        <f t="shared" si="5"/>
        <v>325834883.97180003</v>
      </c>
      <c r="N12" s="16">
        <f t="shared" si="6"/>
        <v>318654474.29000002</v>
      </c>
      <c r="O12" s="75">
        <f t="shared" si="7"/>
        <v>325835000</v>
      </c>
      <c r="P12" s="75">
        <f t="shared" si="8"/>
        <v>318654000</v>
      </c>
      <c r="Q12" s="75">
        <f t="shared" si="9"/>
        <v>303531643.19</v>
      </c>
      <c r="R12" s="103">
        <f t="shared" si="10"/>
        <v>22303240.781800002</v>
      </c>
      <c r="S12" s="75">
        <f t="shared" si="11"/>
        <v>15171631.110000001</v>
      </c>
      <c r="T12" s="108">
        <v>0</v>
      </c>
      <c r="U12" s="108">
        <v>0</v>
      </c>
      <c r="V12" s="17"/>
      <c r="W12" s="76">
        <f t="shared" si="12"/>
        <v>22303240.781800002</v>
      </c>
      <c r="X12" s="76">
        <f t="shared" si="0"/>
        <v>303531643.19</v>
      </c>
      <c r="Y12" s="76">
        <f t="shared" si="13"/>
        <v>0</v>
      </c>
      <c r="Z12" s="76">
        <f t="shared" si="14"/>
        <v>48800.01</v>
      </c>
      <c r="AA12" s="76">
        <f t="shared" si="15"/>
        <v>7131609.6718000006</v>
      </c>
      <c r="AB12" s="76">
        <f t="shared" si="1"/>
        <v>22303000</v>
      </c>
      <c r="AC12" s="76"/>
      <c r="AD12" s="76">
        <f t="shared" si="2"/>
        <v>303532000</v>
      </c>
      <c r="AE12" s="76"/>
      <c r="AF12" s="76">
        <f t="shared" si="3"/>
        <v>0</v>
      </c>
      <c r="AG12" s="76">
        <f t="shared" si="4"/>
        <v>49000</v>
      </c>
      <c r="AI12" s="76">
        <v>0</v>
      </c>
      <c r="AK12" s="76">
        <f t="shared" si="16"/>
        <v>7132000</v>
      </c>
    </row>
    <row r="13" spans="2:37" x14ac:dyDescent="0.35">
      <c r="B13" s="8" t="s">
        <v>25</v>
      </c>
      <c r="C13" s="89">
        <v>0</v>
      </c>
      <c r="D13" s="89">
        <v>0</v>
      </c>
      <c r="G13" t="s">
        <v>359</v>
      </c>
      <c r="H13" s="103">
        <v>191086615.10999992</v>
      </c>
      <c r="I13" s="103">
        <v>7877846.3099999996</v>
      </c>
      <c r="J13" s="103">
        <v>1959574.3377000007</v>
      </c>
      <c r="K13" s="103">
        <v>0</v>
      </c>
      <c r="L13" s="103">
        <v>25710.93</v>
      </c>
      <c r="M13" s="16">
        <f t="shared" si="5"/>
        <v>193071900.37769994</v>
      </c>
      <c r="N13" s="16">
        <f t="shared" si="6"/>
        <v>191086615.10999992</v>
      </c>
      <c r="O13" s="75">
        <f t="shared" si="7"/>
        <v>193072000</v>
      </c>
      <c r="P13" s="75">
        <f t="shared" si="8"/>
        <v>191087000</v>
      </c>
      <c r="Q13" s="75">
        <f t="shared" si="9"/>
        <v>182672129.72999993</v>
      </c>
      <c r="R13" s="103">
        <f t="shared" si="10"/>
        <v>10399770.647700001</v>
      </c>
      <c r="S13" s="75">
        <f t="shared" si="11"/>
        <v>7877846.3099999996</v>
      </c>
      <c r="T13" s="108">
        <v>0</v>
      </c>
      <c r="U13" s="108">
        <v>562350</v>
      </c>
      <c r="W13" s="76">
        <f t="shared" si="12"/>
        <v>9837420.6477000006</v>
      </c>
      <c r="X13" s="76">
        <f t="shared" si="0"/>
        <v>182672129.72999993</v>
      </c>
      <c r="Y13" s="76">
        <f t="shared" si="13"/>
        <v>562350</v>
      </c>
      <c r="Z13" s="76">
        <f t="shared" si="14"/>
        <v>25710.93</v>
      </c>
      <c r="AA13" s="76">
        <f t="shared" si="15"/>
        <v>1959574.3377000007</v>
      </c>
      <c r="AB13" s="76">
        <f t="shared" si="1"/>
        <v>9837000</v>
      </c>
      <c r="AC13" s="76"/>
      <c r="AD13" s="76">
        <f t="shared" si="2"/>
        <v>182672000</v>
      </c>
      <c r="AE13" s="76"/>
      <c r="AF13" s="76">
        <f t="shared" si="3"/>
        <v>562000</v>
      </c>
      <c r="AG13" s="76">
        <f t="shared" si="4"/>
        <v>26000</v>
      </c>
      <c r="AI13" s="76">
        <v>0</v>
      </c>
      <c r="AK13" s="76">
        <f t="shared" si="16"/>
        <v>1960000</v>
      </c>
    </row>
    <row r="14" spans="2:37" x14ac:dyDescent="0.35">
      <c r="B14" s="8" t="s">
        <v>26</v>
      </c>
      <c r="C14" s="89">
        <v>0</v>
      </c>
      <c r="D14" s="89">
        <v>0</v>
      </c>
      <c r="G14" t="s">
        <v>414</v>
      </c>
      <c r="H14" s="103">
        <v>90217525.069999978</v>
      </c>
      <c r="I14" s="103">
        <v>7572769.1000000006</v>
      </c>
      <c r="J14" s="103">
        <v>5375182.6396999992</v>
      </c>
      <c r="K14" s="103">
        <v>0</v>
      </c>
      <c r="L14" s="103">
        <v>14152.11</v>
      </c>
      <c r="M14" s="16">
        <f t="shared" si="5"/>
        <v>95606859.819699973</v>
      </c>
      <c r="N14" s="16">
        <f t="shared" si="6"/>
        <v>90217525.069999978</v>
      </c>
      <c r="O14" s="75">
        <f t="shared" si="7"/>
        <v>95607000</v>
      </c>
      <c r="P14" s="75">
        <f t="shared" si="8"/>
        <v>90218000</v>
      </c>
      <c r="Q14" s="75">
        <f t="shared" si="9"/>
        <v>82658908.079999968</v>
      </c>
      <c r="R14" s="103">
        <f t="shared" si="10"/>
        <v>12947951.739700001</v>
      </c>
      <c r="S14" s="75">
        <f t="shared" si="11"/>
        <v>7572769.1000000015</v>
      </c>
      <c r="T14" s="108">
        <v>0</v>
      </c>
      <c r="U14" s="108">
        <v>0</v>
      </c>
      <c r="W14" s="76">
        <f t="shared" si="12"/>
        <v>12947951.739700001</v>
      </c>
      <c r="X14" s="76">
        <f t="shared" ref="X14:X17" si="17">Q14</f>
        <v>82658908.079999968</v>
      </c>
      <c r="Y14" s="76">
        <f t="shared" ref="Y14:Y17" si="18">U14</f>
        <v>0</v>
      </c>
      <c r="Z14" s="76">
        <f t="shared" si="14"/>
        <v>14152.11</v>
      </c>
      <c r="AA14" s="76">
        <f t="shared" si="15"/>
        <v>5375182.6396999992</v>
      </c>
      <c r="AB14" s="76">
        <f t="shared" ref="AB14:AB17" si="19">ROUND(W14,-3)</f>
        <v>12948000</v>
      </c>
      <c r="AC14" s="76"/>
      <c r="AD14" s="76">
        <f t="shared" ref="AD14:AD17" si="20">ROUND(X14,-3)</f>
        <v>82659000</v>
      </c>
      <c r="AE14" s="76"/>
      <c r="AF14" s="76">
        <f t="shared" ref="AF14:AF17" si="21">ROUND(Y14,-3)</f>
        <v>0</v>
      </c>
      <c r="AG14" s="76">
        <f t="shared" ref="AG14:AG17" si="22">ROUND(Z14,-3)</f>
        <v>14000</v>
      </c>
      <c r="AI14" s="76">
        <v>0</v>
      </c>
      <c r="AK14" s="76">
        <f t="shared" si="16"/>
        <v>5375000</v>
      </c>
    </row>
    <row r="15" spans="2:37" x14ac:dyDescent="0.35">
      <c r="B15" s="8" t="s">
        <v>27</v>
      </c>
      <c r="C15" s="89">
        <v>0</v>
      </c>
      <c r="D15" s="89">
        <v>0</v>
      </c>
      <c r="G15" t="s">
        <v>403</v>
      </c>
      <c r="H15" s="103">
        <v>227140574.57000002</v>
      </c>
      <c r="I15" s="103">
        <v>43726028.869999997</v>
      </c>
      <c r="J15" s="103">
        <v>2831857.8823999991</v>
      </c>
      <c r="K15" s="103">
        <v>0</v>
      </c>
      <c r="L15" s="103">
        <v>33013.47</v>
      </c>
      <c r="M15" s="16">
        <f t="shared" si="5"/>
        <v>230005445.92240003</v>
      </c>
      <c r="N15" s="16">
        <f t="shared" ref="N15" si="23">H15</f>
        <v>227140574.57000002</v>
      </c>
      <c r="O15" s="75">
        <f t="shared" ref="O15" si="24">ROUND(M15,-3)</f>
        <v>230005000</v>
      </c>
      <c r="P15" s="75">
        <f t="shared" ref="P15" si="25">ROUND(N15,-3)</f>
        <v>227141000</v>
      </c>
      <c r="Q15" s="75">
        <f t="shared" si="9"/>
        <v>183447559.17000002</v>
      </c>
      <c r="R15" s="103">
        <f t="shared" si="10"/>
        <v>46557886.752399996</v>
      </c>
      <c r="S15" s="75">
        <f t="shared" si="11"/>
        <v>43726028.869999997</v>
      </c>
      <c r="T15" s="108">
        <v>0</v>
      </c>
      <c r="U15" s="108">
        <v>0</v>
      </c>
      <c r="W15" s="76">
        <f t="shared" si="12"/>
        <v>46557886.752399996</v>
      </c>
      <c r="X15" s="76">
        <f t="shared" si="17"/>
        <v>183447559.17000002</v>
      </c>
      <c r="Y15" s="76">
        <f t="shared" si="18"/>
        <v>0</v>
      </c>
      <c r="Z15" s="76">
        <f t="shared" si="14"/>
        <v>33013.47</v>
      </c>
      <c r="AA15" s="76">
        <f t="shared" si="15"/>
        <v>2831857.8823999991</v>
      </c>
      <c r="AB15" s="76">
        <f t="shared" si="19"/>
        <v>46558000</v>
      </c>
      <c r="AC15" s="76"/>
      <c r="AD15" s="76">
        <f t="shared" si="20"/>
        <v>183448000</v>
      </c>
      <c r="AE15" s="76"/>
      <c r="AF15" s="76">
        <f t="shared" si="21"/>
        <v>0</v>
      </c>
      <c r="AG15" s="76">
        <f t="shared" si="22"/>
        <v>33000</v>
      </c>
      <c r="AI15" s="76">
        <v>0</v>
      </c>
      <c r="AK15" s="76">
        <f t="shared" si="16"/>
        <v>2832000</v>
      </c>
    </row>
    <row r="16" spans="2:37" x14ac:dyDescent="0.35">
      <c r="B16" s="8" t="s">
        <v>30</v>
      </c>
      <c r="C16" s="89">
        <v>0</v>
      </c>
      <c r="D16" s="89">
        <v>0</v>
      </c>
      <c r="G16" t="s">
        <v>427</v>
      </c>
      <c r="H16" s="103">
        <v>96892947.100000024</v>
      </c>
      <c r="I16" s="103">
        <v>8297355.0699999994</v>
      </c>
      <c r="J16" s="103">
        <v>711617.70419999992</v>
      </c>
      <c r="K16" s="103">
        <v>0</v>
      </c>
      <c r="L16" s="103">
        <v>34505.31</v>
      </c>
      <c r="M16" s="16">
        <f t="shared" si="5"/>
        <v>97639070.114200026</v>
      </c>
      <c r="N16" s="16">
        <f t="shared" ref="N16" si="26">H16</f>
        <v>96892947.100000024</v>
      </c>
      <c r="O16" s="75">
        <f t="shared" ref="O16" si="27">ROUND(M16,-3)</f>
        <v>97639000</v>
      </c>
      <c r="P16" s="75">
        <f t="shared" ref="P16" si="28">ROUND(N16,-3)</f>
        <v>96893000</v>
      </c>
      <c r="Q16" s="75">
        <f t="shared" si="9"/>
        <v>88630097.340000033</v>
      </c>
      <c r="R16" s="103">
        <f t="shared" si="10"/>
        <v>9008972.7741999999</v>
      </c>
      <c r="S16" s="75">
        <f t="shared" si="11"/>
        <v>8297355.0700000003</v>
      </c>
      <c r="T16" s="108">
        <v>0</v>
      </c>
      <c r="U16" s="108">
        <v>0</v>
      </c>
      <c r="W16" s="76">
        <f t="shared" si="12"/>
        <v>9008972.7741999999</v>
      </c>
      <c r="X16" s="76">
        <f t="shared" si="17"/>
        <v>88630097.340000033</v>
      </c>
      <c r="Y16" s="76">
        <f>U16</f>
        <v>0</v>
      </c>
      <c r="Z16" s="76">
        <f>L16</f>
        <v>34505.31</v>
      </c>
      <c r="AA16" s="76">
        <f t="shared" si="15"/>
        <v>711617.70419999992</v>
      </c>
      <c r="AB16" s="76">
        <f>ROUND(W16,-3)</f>
        <v>9009000</v>
      </c>
      <c r="AC16" s="76"/>
      <c r="AD16" s="76">
        <f>ROUND(X16,-3)</f>
        <v>88630000</v>
      </c>
      <c r="AE16" s="76"/>
      <c r="AF16" s="76">
        <f>ROUND(Y16,-3)</f>
        <v>0</v>
      </c>
      <c r="AG16" s="76">
        <f t="shared" si="22"/>
        <v>35000</v>
      </c>
      <c r="AI16" s="76">
        <v>0</v>
      </c>
      <c r="AK16" s="76">
        <f t="shared" si="16"/>
        <v>712000</v>
      </c>
    </row>
    <row r="17" spans="2:37" ht="15" thickBot="1" x14ac:dyDescent="0.4">
      <c r="C17" s="76"/>
      <c r="G17" s="3" t="s">
        <v>358</v>
      </c>
      <c r="H17" s="104">
        <v>0</v>
      </c>
      <c r="I17" s="104">
        <v>194527.97000000003</v>
      </c>
      <c r="J17" s="104">
        <v>0</v>
      </c>
      <c r="K17" s="104">
        <v>0</v>
      </c>
      <c r="L17" s="104">
        <v>194527.97000000003</v>
      </c>
      <c r="M17" s="105">
        <f t="shared" si="5"/>
        <v>194527.97000000003</v>
      </c>
      <c r="N17" s="105">
        <f>H17</f>
        <v>0</v>
      </c>
      <c r="O17" s="106">
        <f>ROUND(M17,-3)</f>
        <v>195000</v>
      </c>
      <c r="P17" s="106">
        <f>ROUND(N17,-3)</f>
        <v>0</v>
      </c>
      <c r="Q17" s="106">
        <f t="shared" si="9"/>
        <v>0</v>
      </c>
      <c r="R17" s="104">
        <f t="shared" si="10"/>
        <v>194527.97000000003</v>
      </c>
      <c r="S17" s="106">
        <f t="shared" si="11"/>
        <v>194527.97000000003</v>
      </c>
      <c r="T17" s="109">
        <v>0</v>
      </c>
      <c r="U17" s="109">
        <v>0</v>
      </c>
      <c r="V17" s="3"/>
      <c r="W17" s="107">
        <f t="shared" si="12"/>
        <v>194527.97000000003</v>
      </c>
      <c r="X17" s="107">
        <f t="shared" si="17"/>
        <v>0</v>
      </c>
      <c r="Y17" s="107">
        <f t="shared" si="18"/>
        <v>0</v>
      </c>
      <c r="Z17" s="107">
        <f>L17</f>
        <v>194527.97000000003</v>
      </c>
      <c r="AA17" s="107">
        <f t="shared" si="15"/>
        <v>0</v>
      </c>
      <c r="AB17" s="107">
        <f t="shared" si="19"/>
        <v>195000</v>
      </c>
      <c r="AC17" s="107"/>
      <c r="AD17" s="107">
        <f t="shared" si="20"/>
        <v>0</v>
      </c>
      <c r="AE17" s="107"/>
      <c r="AF17" s="107">
        <f t="shared" si="21"/>
        <v>0</v>
      </c>
      <c r="AG17" s="107">
        <f t="shared" si="22"/>
        <v>195000</v>
      </c>
      <c r="AH17" s="3"/>
      <c r="AI17" s="107">
        <v>0</v>
      </c>
      <c r="AJ17" s="3"/>
      <c r="AK17" s="107">
        <f t="shared" si="16"/>
        <v>0</v>
      </c>
    </row>
    <row r="18" spans="2:37" ht="15" thickTop="1" x14ac:dyDescent="0.35">
      <c r="C18" s="76"/>
      <c r="G18" t="s">
        <v>362</v>
      </c>
      <c r="H18" s="75">
        <f>SUM(H9:H17)</f>
        <v>2035397852.3799996</v>
      </c>
      <c r="I18" s="75">
        <f>SUM(I9:I17)</f>
        <v>109160073.94</v>
      </c>
      <c r="J18" s="75"/>
      <c r="K18" s="75"/>
      <c r="L18" s="75">
        <f>SUM(L9:L17)</f>
        <v>521178.79000000004</v>
      </c>
      <c r="M18" s="75">
        <f>SUM(M9:M17)</f>
        <v>2076318251.1541004</v>
      </c>
      <c r="N18" s="75">
        <f>SUM(N9:N17)</f>
        <v>2035397852.3799996</v>
      </c>
      <c r="O18" s="75">
        <f>ROUND(M18,-3)</f>
        <v>2076318000</v>
      </c>
      <c r="P18" s="75">
        <f>ROUND(N18,-3)</f>
        <v>2035398000</v>
      </c>
      <c r="Q18" s="75">
        <f>SUM(Q9:Q17)</f>
        <v>1921868957.23</v>
      </c>
      <c r="R18" s="75">
        <f>SUM(R9:R17)</f>
        <v>154449293.92409998</v>
      </c>
      <c r="S18" s="75">
        <f>SUM(S9:S17)</f>
        <v>109160073.94</v>
      </c>
      <c r="T18" s="16">
        <f>SUM(T9:T17)</f>
        <v>0</v>
      </c>
      <c r="U18" s="16">
        <f>SUM(U9:U17)</f>
        <v>4890000</v>
      </c>
    </row>
    <row r="19" spans="2:37" s="3" customFormat="1" ht="15" thickBot="1" x14ac:dyDescent="0.4"/>
    <row r="20" spans="2:37" ht="15" thickTop="1" x14ac:dyDescent="0.35"/>
    <row r="21" spans="2:37" ht="15" thickBot="1" x14ac:dyDescent="0.4">
      <c r="N21" t="s">
        <v>382</v>
      </c>
    </row>
    <row r="22" spans="2:37" ht="15.5" x14ac:dyDescent="0.35">
      <c r="B22" s="6" t="s">
        <v>31</v>
      </c>
      <c r="N22" s="117" t="s">
        <v>383</v>
      </c>
      <c r="O22" s="118">
        <v>240336.82</v>
      </c>
    </row>
    <row r="23" spans="2:37" x14ac:dyDescent="0.35">
      <c r="B23" s="10" t="s">
        <v>147</v>
      </c>
      <c r="N23" s="119" t="s">
        <v>384</v>
      </c>
      <c r="O23" s="120">
        <v>598015708.33333325</v>
      </c>
    </row>
    <row r="24" spans="2:37" x14ac:dyDescent="0.35">
      <c r="B24" s="10" t="s">
        <v>148</v>
      </c>
      <c r="N24" s="119" t="s">
        <v>385</v>
      </c>
      <c r="O24" s="120">
        <v>325054.45749373961</v>
      </c>
    </row>
    <row r="25" spans="2:37" ht="15" thickBot="1" x14ac:dyDescent="0.4">
      <c r="B25" s="10" t="s">
        <v>149</v>
      </c>
      <c r="N25" s="121" t="s">
        <v>386</v>
      </c>
      <c r="O25" s="122">
        <v>316001352.07117379</v>
      </c>
    </row>
    <row r="26" spans="2:37" x14ac:dyDescent="0.35">
      <c r="O26" s="16"/>
    </row>
    <row r="27" spans="2:37" x14ac:dyDescent="0.35">
      <c r="B27" s="5" t="s">
        <v>33</v>
      </c>
      <c r="C27" s="5" t="s">
        <v>32</v>
      </c>
    </row>
    <row r="28" spans="2:37" ht="91.5" customHeight="1" x14ac:dyDescent="0.35">
      <c r="B28" s="96" t="s">
        <v>399</v>
      </c>
      <c r="C28" s="138" t="s">
        <v>413</v>
      </c>
      <c r="D28" s="139"/>
      <c r="E28" s="139"/>
      <c r="F28" s="139"/>
      <c r="G28" s="139"/>
      <c r="H28" s="139"/>
      <c r="I28" s="139"/>
      <c r="J28" s="139"/>
      <c r="K28" s="139"/>
      <c r="L28" s="140"/>
    </row>
    <row r="29" spans="2:37" ht="74.25" customHeight="1" x14ac:dyDescent="0.35">
      <c r="B29" s="96" t="s">
        <v>418</v>
      </c>
      <c r="C29" s="138" t="s">
        <v>419</v>
      </c>
      <c r="D29" s="139"/>
      <c r="E29" s="139"/>
      <c r="F29" s="139"/>
      <c r="G29" s="139"/>
      <c r="H29" s="139"/>
      <c r="I29" s="139"/>
      <c r="J29" s="139"/>
      <c r="K29" s="139"/>
      <c r="L29" s="140"/>
    </row>
    <row r="31" spans="2:37" x14ac:dyDescent="0.35">
      <c r="B31" s="76"/>
      <c r="C31" s="76"/>
      <c r="N31" s="76"/>
    </row>
    <row r="32" spans="2:37" x14ac:dyDescent="0.35">
      <c r="N32" s="76"/>
    </row>
    <row r="33" spans="4:14" x14ac:dyDescent="0.35">
      <c r="N33" s="76"/>
    </row>
    <row r="34" spans="4:14" ht="15" thickBot="1" x14ac:dyDescent="0.4">
      <c r="D34" s="123" t="s">
        <v>420</v>
      </c>
      <c r="N34" s="76"/>
    </row>
    <row r="35" spans="4:14" x14ac:dyDescent="0.35">
      <c r="D35" s="124" t="s">
        <v>421</v>
      </c>
      <c r="E35" s="125"/>
      <c r="F35" s="125"/>
      <c r="G35" s="125"/>
      <c r="H35" s="125"/>
      <c r="I35" s="126"/>
      <c r="N35" s="76"/>
    </row>
    <row r="36" spans="4:14" x14ac:dyDescent="0.35">
      <c r="D36" s="127" t="s">
        <v>423</v>
      </c>
      <c r="E36" s="128"/>
      <c r="F36" s="128"/>
      <c r="G36" s="128"/>
      <c r="H36" s="128"/>
      <c r="I36" s="129"/>
    </row>
    <row r="37" spans="4:14" ht="15" thickBot="1" x14ac:dyDescent="0.4">
      <c r="D37" s="127" t="s">
        <v>422</v>
      </c>
      <c r="E37" s="128"/>
      <c r="F37" s="128"/>
      <c r="G37" s="128"/>
      <c r="H37" s="128"/>
      <c r="I37" s="129"/>
    </row>
    <row r="38" spans="4:14" x14ac:dyDescent="0.35">
      <c r="D38" s="130" t="s">
        <v>429</v>
      </c>
      <c r="E38" s="131"/>
      <c r="F38" s="131"/>
      <c r="G38" s="131"/>
      <c r="H38" s="131"/>
      <c r="I38" s="132"/>
    </row>
    <row r="39" spans="4:14" ht="15" thickBot="1" x14ac:dyDescent="0.4">
      <c r="D39" s="133" t="s">
        <v>430</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0">
        <f>'Items B and C'!O9</f>
        <v>195372000</v>
      </c>
      <c r="E35" s="1" t="s">
        <v>48</v>
      </c>
    </row>
    <row r="36" spans="2:5" x14ac:dyDescent="0.35">
      <c r="B36" t="s">
        <v>70</v>
      </c>
      <c r="C36" s="90">
        <f>'Items B and C'!P9</f>
        <v>190553000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2">
        <f>'Items B and C'!AB9</f>
        <v>7901000</v>
      </c>
      <c r="D60" s="75"/>
      <c r="E60" s="92">
        <f>'Items B and C'!AD9</f>
        <v>187471000</v>
      </c>
      <c r="F60" s="93">
        <f>'Items B and C'!AE9</f>
        <v>0</v>
      </c>
      <c r="G60" s="93">
        <f>'Items B and C'!AF9</f>
        <v>0</v>
      </c>
      <c r="N60" s="30"/>
    </row>
    <row r="61" spans="2:14" x14ac:dyDescent="0.35">
      <c r="B61" t="s">
        <v>79</v>
      </c>
      <c r="C61" s="92">
        <f>'Items B and C'!AG9</f>
        <v>49000</v>
      </c>
      <c r="D61" s="75"/>
      <c r="E61" s="93">
        <f>'Items B and C'!AI9</f>
        <v>0</v>
      </c>
      <c r="F61" s="93">
        <f>'Items B and C'!AJ9</f>
        <v>0</v>
      </c>
      <c r="G61" s="93">
        <f>'Items B and C'!AK9</f>
        <v>4770000</v>
      </c>
      <c r="N61" s="30"/>
    </row>
    <row r="64" spans="2:14" x14ac:dyDescent="0.35">
      <c r="B64" t="s">
        <v>88</v>
      </c>
      <c r="E64" s="1" t="s">
        <v>86</v>
      </c>
    </row>
    <row r="65" spans="2:5" x14ac:dyDescent="0.35">
      <c r="B65" t="s">
        <v>85</v>
      </c>
      <c r="C65" s="111">
        <v>100</v>
      </c>
      <c r="E65" s="1" t="s">
        <v>87</v>
      </c>
    </row>
    <row r="66" spans="2:5" x14ac:dyDescent="0.35">
      <c r="B66" t="s">
        <v>84</v>
      </c>
      <c r="C66" s="86"/>
    </row>
    <row r="67" spans="2:5" x14ac:dyDescent="0.35">
      <c r="C67" s="86"/>
    </row>
    <row r="68" spans="2:5" x14ac:dyDescent="0.35">
      <c r="C68" s="86"/>
    </row>
    <row r="69" spans="2:5" x14ac:dyDescent="0.35">
      <c r="B69" t="s">
        <v>89</v>
      </c>
      <c r="C69" s="86"/>
    </row>
    <row r="70" spans="2:5" x14ac:dyDescent="0.35">
      <c r="B70" t="s">
        <v>90</v>
      </c>
      <c r="C70" s="111">
        <v>0</v>
      </c>
    </row>
    <row r="71" spans="2:5" x14ac:dyDescent="0.35">
      <c r="B71" t="s">
        <v>91</v>
      </c>
      <c r="C71" s="111">
        <v>0</v>
      </c>
    </row>
    <row r="72" spans="2:5" x14ac:dyDescent="0.35">
      <c r="B72" t="s">
        <v>92</v>
      </c>
      <c r="C72" s="111">
        <v>0</v>
      </c>
    </row>
    <row r="73" spans="2:5" x14ac:dyDescent="0.35">
      <c r="B73" t="s">
        <v>93</v>
      </c>
      <c r="C73" s="111">
        <v>88</v>
      </c>
      <c r="E73" s="1" t="s">
        <v>103</v>
      </c>
    </row>
    <row r="74" spans="2:5" x14ac:dyDescent="0.35">
      <c r="B74" t="s">
        <v>94</v>
      </c>
      <c r="C74" s="111">
        <v>0</v>
      </c>
      <c r="E74" s="1" t="s">
        <v>104</v>
      </c>
    </row>
    <row r="75" spans="2:5" x14ac:dyDescent="0.35">
      <c r="B75" t="s">
        <v>95</v>
      </c>
      <c r="C75" s="111">
        <v>0</v>
      </c>
      <c r="E75" s="1" t="s">
        <v>105</v>
      </c>
    </row>
    <row r="76" spans="2:5" x14ac:dyDescent="0.35">
      <c r="B76" t="s">
        <v>96</v>
      </c>
      <c r="C76" s="111">
        <v>10</v>
      </c>
      <c r="E76" s="1" t="s">
        <v>106</v>
      </c>
    </row>
    <row r="77" spans="2:5" x14ac:dyDescent="0.35">
      <c r="B77" t="s">
        <v>97</v>
      </c>
      <c r="C77" s="111">
        <v>0</v>
      </c>
    </row>
    <row r="78" spans="2:5" x14ac:dyDescent="0.35">
      <c r="B78" t="s">
        <v>98</v>
      </c>
      <c r="C78" s="111">
        <v>0</v>
      </c>
    </row>
    <row r="79" spans="2:5" x14ac:dyDescent="0.35">
      <c r="B79" t="s">
        <v>101</v>
      </c>
      <c r="C79" s="111">
        <v>0</v>
      </c>
    </row>
    <row r="80" spans="2:5" x14ac:dyDescent="0.35">
      <c r="B80" t="s">
        <v>99</v>
      </c>
      <c r="C80" s="111">
        <v>0</v>
      </c>
    </row>
    <row r="81" spans="2:20" x14ac:dyDescent="0.35">
      <c r="B81" t="s">
        <v>100</v>
      </c>
      <c r="C81" s="111">
        <v>0</v>
      </c>
    </row>
    <row r="82" spans="2:20" x14ac:dyDescent="0.35">
      <c r="B82" t="s">
        <v>102</v>
      </c>
      <c r="C82" s="111">
        <v>0</v>
      </c>
    </row>
    <row r="83" spans="2:20" x14ac:dyDescent="0.35">
      <c r="B83" t="s">
        <v>155</v>
      </c>
      <c r="C83" s="111">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35">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35">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 si="3">J102*H103</f>
        <v>0</v>
      </c>
      <c r="K103" s="77">
        <f t="shared" ref="K103" si="4">K102*I103</f>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 si="5">J106*H107</f>
        <v>0</v>
      </c>
      <c r="K107" s="77">
        <f t="shared" ref="K107" si="6">K106*I107</f>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7">J110*H111</f>
        <v>0</v>
      </c>
      <c r="K111" s="77">
        <f t="shared" si="7"/>
        <v>0</v>
      </c>
      <c r="L111" s="11"/>
    </row>
    <row r="112" spans="2:20" ht="15" thickTop="1" x14ac:dyDescent="0.35">
      <c r="B112" t="s">
        <v>129</v>
      </c>
      <c r="C112" s="136"/>
      <c r="E112" s="94"/>
      <c r="F112" s="94"/>
      <c r="G112" s="74"/>
      <c r="H112" s="77">
        <v>1</v>
      </c>
      <c r="I112" s="77">
        <v>1</v>
      </c>
      <c r="J112" s="77">
        <f t="shared" si="7"/>
        <v>0</v>
      </c>
      <c r="K112" s="77">
        <f t="shared" si="7"/>
        <v>0</v>
      </c>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0">
        <f>'Items B and C'!O10</f>
        <v>865382000</v>
      </c>
      <c r="E35" s="1" t="s">
        <v>48</v>
      </c>
    </row>
    <row r="36" spans="2:5" x14ac:dyDescent="0.35">
      <c r="B36" t="s">
        <v>70</v>
      </c>
      <c r="C36" s="90">
        <f>'Items B and C'!P10</f>
        <v>849110000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8" x14ac:dyDescent="0.35">
      <c r="C49" s="19"/>
    </row>
    <row r="50" spans="2:8" x14ac:dyDescent="0.35">
      <c r="B50" t="s">
        <v>61</v>
      </c>
      <c r="C50" s="51" t="s">
        <v>153</v>
      </c>
    </row>
    <row r="51" spans="2:8" x14ac:dyDescent="0.35">
      <c r="B51" t="s">
        <v>73</v>
      </c>
      <c r="C51" s="13"/>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92">
        <f>'Items B and C'!AB10</f>
        <v>37578000</v>
      </c>
      <c r="D60" s="78"/>
      <c r="E60" s="92">
        <f>'Items B and C'!AD10</f>
        <v>823813000</v>
      </c>
      <c r="F60" s="92">
        <f>'Items B and C'!AE10</f>
        <v>0</v>
      </c>
      <c r="G60" s="92">
        <f>'Items B and C'!AF10</f>
        <v>3990000</v>
      </c>
      <c r="H60" s="17"/>
    </row>
    <row r="61" spans="2:8" x14ac:dyDescent="0.35">
      <c r="B61" t="s">
        <v>79</v>
      </c>
      <c r="C61" s="92">
        <f>'Items B and C'!AG10</f>
        <v>112000</v>
      </c>
      <c r="D61" s="78"/>
      <c r="E61" s="92">
        <f>'Items B and C'!AI10</f>
        <v>0</v>
      </c>
      <c r="F61" s="92">
        <f>'Items B and C'!AJ10</f>
        <v>0</v>
      </c>
      <c r="G61" s="92">
        <f>'Items B and C'!AK10</f>
        <v>16160000</v>
      </c>
    </row>
    <row r="64" spans="2:8" x14ac:dyDescent="0.35">
      <c r="B64" t="s">
        <v>88</v>
      </c>
      <c r="E64" s="1" t="s">
        <v>86</v>
      </c>
    </row>
    <row r="65" spans="2:5" x14ac:dyDescent="0.35">
      <c r="B65" t="s">
        <v>85</v>
      </c>
      <c r="C65" s="95">
        <v>78</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18</v>
      </c>
      <c r="E73" s="1" t="s">
        <v>103</v>
      </c>
    </row>
    <row r="74" spans="2:5" x14ac:dyDescent="0.35">
      <c r="B74" t="s">
        <v>94</v>
      </c>
      <c r="C74" s="95">
        <v>0</v>
      </c>
      <c r="E74" s="1" t="s">
        <v>104</v>
      </c>
    </row>
    <row r="75" spans="2:5" x14ac:dyDescent="0.35">
      <c r="B75" t="s">
        <v>95</v>
      </c>
      <c r="C75" s="95">
        <v>16</v>
      </c>
      <c r="E75" s="1" t="s">
        <v>105</v>
      </c>
    </row>
    <row r="76" spans="2:5" x14ac:dyDescent="0.35">
      <c r="B76" t="s">
        <v>96</v>
      </c>
      <c r="C76" s="95">
        <v>64</v>
      </c>
      <c r="E76" s="1" t="s">
        <v>106</v>
      </c>
    </row>
    <row r="77" spans="2:5" x14ac:dyDescent="0.35">
      <c r="B77" t="s">
        <v>97</v>
      </c>
      <c r="C77" s="95">
        <v>2</v>
      </c>
    </row>
    <row r="78" spans="2:5" x14ac:dyDescent="0.35">
      <c r="B78" t="s">
        <v>98</v>
      </c>
      <c r="C78" s="95">
        <v>0</v>
      </c>
    </row>
    <row r="79" spans="2:5" x14ac:dyDescent="0.35">
      <c r="B79" t="s">
        <v>351</v>
      </c>
      <c r="C79" s="95">
        <v>0</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35">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35">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396</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396</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5">
        <f>'Items B and C'!O11</f>
        <v>73211000</v>
      </c>
      <c r="E35" s="1" t="s">
        <v>48</v>
      </c>
    </row>
    <row r="36" spans="2:5" x14ac:dyDescent="0.35">
      <c r="B36" t="s">
        <v>70</v>
      </c>
      <c r="C36" s="95">
        <f>'Items B and C'!P11</f>
        <v>71742000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2">
        <f>'Items B and C'!AB11</f>
        <v>3230000</v>
      </c>
      <c r="D60" s="78"/>
      <c r="E60" s="92">
        <f>'Items B and C'!AD11</f>
        <v>69644000</v>
      </c>
      <c r="F60" s="92">
        <f>'Items B and C'!AE11</f>
        <v>0</v>
      </c>
      <c r="G60" s="92">
        <f>'Items B and C'!AF11</f>
        <v>337000</v>
      </c>
    </row>
    <row r="61" spans="2:7" x14ac:dyDescent="0.35">
      <c r="B61" t="s">
        <v>79</v>
      </c>
      <c r="C61" s="92">
        <f>'Items B and C'!AG11</f>
        <v>9000</v>
      </c>
      <c r="D61" s="78"/>
      <c r="E61" s="92">
        <f>'Items B and C'!AI11</f>
        <v>0</v>
      </c>
      <c r="F61" s="92">
        <f>'Items B and C'!AJ11</f>
        <v>0</v>
      </c>
      <c r="G61" s="92">
        <f>'Items B and C'!AK11</f>
        <v>1460000</v>
      </c>
    </row>
    <row r="64" spans="2:7"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0</v>
      </c>
      <c r="E73" s="1" t="s">
        <v>103</v>
      </c>
    </row>
    <row r="74" spans="2:5" x14ac:dyDescent="0.35">
      <c r="B74" t="s">
        <v>94</v>
      </c>
      <c r="C74" s="95">
        <v>0</v>
      </c>
      <c r="E74" s="1" t="s">
        <v>104</v>
      </c>
    </row>
    <row r="75" spans="2:5" x14ac:dyDescent="0.35">
      <c r="B75" t="s">
        <v>95</v>
      </c>
      <c r="C75" s="95">
        <v>0</v>
      </c>
      <c r="E75" s="1" t="s">
        <v>105</v>
      </c>
    </row>
    <row r="76" spans="2:5" x14ac:dyDescent="0.35">
      <c r="B76" t="s">
        <v>96</v>
      </c>
      <c r="C76" s="95">
        <v>100</v>
      </c>
      <c r="E76" s="1" t="s">
        <v>106</v>
      </c>
    </row>
    <row r="77" spans="2:5" x14ac:dyDescent="0.35">
      <c r="B77" t="s">
        <v>97</v>
      </c>
      <c r="C77" s="95">
        <v>0</v>
      </c>
    </row>
    <row r="78" spans="2:5" x14ac:dyDescent="0.35">
      <c r="B78" t="s">
        <v>98</v>
      </c>
      <c r="C78" s="95">
        <v>0</v>
      </c>
    </row>
    <row r="79" spans="2:5" x14ac:dyDescent="0.35">
      <c r="B79" t="s">
        <v>351</v>
      </c>
      <c r="C79" s="95">
        <v>0</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99" si="1">K95*I96</f>
        <v>1.000349438582516</v>
      </c>
      <c r="L96" s="25"/>
      <c r="N96" s="31"/>
      <c r="O96" s="23"/>
      <c r="P96" s="21"/>
      <c r="R96" s="20"/>
      <c r="S96" s="31"/>
      <c r="T96" s="22"/>
    </row>
    <row r="97" spans="2:20" x14ac:dyDescent="0.35">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35">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O107" s="23"/>
      <c r="P107" s="21"/>
      <c r="R107" s="20"/>
      <c r="S107" s="31"/>
      <c r="T107" s="22"/>
    </row>
    <row r="108" spans="2:20" ht="15" thickTop="1" x14ac:dyDescent="0.35">
      <c r="B108" t="s">
        <v>125</v>
      </c>
      <c r="C108" s="136"/>
      <c r="E108" s="112"/>
      <c r="F108" s="112"/>
      <c r="G108" s="74"/>
      <c r="H108" s="24"/>
      <c r="I108" s="24"/>
      <c r="J108" s="24"/>
      <c r="K108" s="24"/>
      <c r="L108" s="11"/>
      <c r="N108" s="31"/>
    </row>
    <row r="109" spans="2:20" x14ac:dyDescent="0.35">
      <c r="B109" t="s">
        <v>126</v>
      </c>
      <c r="C109" s="88"/>
      <c r="E109" s="94"/>
      <c r="F109" s="94"/>
      <c r="G109" s="74"/>
      <c r="H109" s="24"/>
      <c r="I109" s="24"/>
      <c r="J109" s="24"/>
      <c r="K109" s="24"/>
      <c r="L109" s="11"/>
      <c r="N109" s="3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2" t="s">
        <v>66</v>
      </c>
      <c r="C6" s="43" t="s">
        <v>375</v>
      </c>
    </row>
    <row r="7" spans="1:3" x14ac:dyDescent="0.35">
      <c r="B7" s="12" t="s">
        <v>35</v>
      </c>
      <c r="C7" s="51" t="s">
        <v>398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5">
        <f>'Items B and C'!O12</f>
        <v>325835000</v>
      </c>
      <c r="E35" s="1" t="s">
        <v>48</v>
      </c>
    </row>
    <row r="36" spans="2:5" x14ac:dyDescent="0.35">
      <c r="B36" t="s">
        <v>70</v>
      </c>
      <c r="C36" s="95">
        <f>'Items B and C'!P12</f>
        <v>318654000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2">
        <f>'Items B and C'!AB12</f>
        <v>22303000</v>
      </c>
      <c r="D60" s="78"/>
      <c r="E60" s="92">
        <f>'Items B and C'!AD12</f>
        <v>303532000</v>
      </c>
      <c r="F60" s="92">
        <f>'Items B and C'!AE12</f>
        <v>0</v>
      </c>
      <c r="G60" s="92">
        <f>'Items B and C'!AF12</f>
        <v>0</v>
      </c>
    </row>
    <row r="61" spans="2:7" x14ac:dyDescent="0.35">
      <c r="B61" t="s">
        <v>79</v>
      </c>
      <c r="C61" s="92">
        <f>'Items B and C'!AG12</f>
        <v>49000</v>
      </c>
      <c r="D61" s="78"/>
      <c r="E61" s="92">
        <f>'Items B and C'!AI12</f>
        <v>0</v>
      </c>
      <c r="F61" s="92">
        <f>'Items B and C'!AJ12</f>
        <v>0</v>
      </c>
      <c r="G61" s="92">
        <f>'Items B and C'!AK12</f>
        <v>7132000</v>
      </c>
    </row>
    <row r="64" spans="2:7"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31</v>
      </c>
      <c r="E73" s="1" t="s">
        <v>103</v>
      </c>
    </row>
    <row r="74" spans="2:5" x14ac:dyDescent="0.35">
      <c r="B74" t="s">
        <v>94</v>
      </c>
      <c r="C74" s="95">
        <v>0</v>
      </c>
      <c r="E74" s="1" t="s">
        <v>104</v>
      </c>
    </row>
    <row r="75" spans="2:5" x14ac:dyDescent="0.35">
      <c r="B75" t="s">
        <v>95</v>
      </c>
      <c r="C75" s="95">
        <v>0</v>
      </c>
      <c r="E75" s="1" t="s">
        <v>105</v>
      </c>
    </row>
    <row r="76" spans="2:5" x14ac:dyDescent="0.35">
      <c r="B76" t="s">
        <v>96</v>
      </c>
      <c r="C76" s="95">
        <v>66</v>
      </c>
      <c r="E76" s="1" t="s">
        <v>106</v>
      </c>
    </row>
    <row r="77" spans="2:5" x14ac:dyDescent="0.35">
      <c r="B77" t="s">
        <v>97</v>
      </c>
      <c r="C77" s="95">
        <v>2</v>
      </c>
    </row>
    <row r="78" spans="2:5" x14ac:dyDescent="0.35">
      <c r="B78" t="s">
        <v>98</v>
      </c>
      <c r="C78" s="95">
        <v>0</v>
      </c>
    </row>
    <row r="79" spans="2:5" x14ac:dyDescent="0.35">
      <c r="B79" t="s">
        <v>101</v>
      </c>
      <c r="C79" s="95">
        <v>0</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99" si="1">K95*I96</f>
        <v>1.0005542535133884</v>
      </c>
      <c r="L96" s="25"/>
      <c r="N96" s="31"/>
      <c r="O96" s="23"/>
      <c r="P96" s="21"/>
      <c r="R96" s="20"/>
      <c r="S96" s="31"/>
      <c r="T96" s="22"/>
    </row>
    <row r="97" spans="2:20" x14ac:dyDescent="0.35">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35">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25"/>
    </row>
    <row r="109" spans="2:20" x14ac:dyDescent="0.35">
      <c r="B109" t="s">
        <v>126</v>
      </c>
      <c r="C109" s="88"/>
      <c r="E109" s="94"/>
      <c r="F109" s="94"/>
      <c r="G109" s="74"/>
      <c r="H109" s="24"/>
      <c r="I109" s="24"/>
      <c r="J109" s="24"/>
      <c r="K109" s="24"/>
      <c r="L109" s="25"/>
    </row>
    <row r="110" spans="2:20" x14ac:dyDescent="0.35">
      <c r="B110" t="s">
        <v>127</v>
      </c>
      <c r="C110" s="88"/>
      <c r="E110" s="94"/>
      <c r="F110" s="94"/>
      <c r="G110" s="74"/>
      <c r="H110" s="24"/>
      <c r="I110" s="24"/>
      <c r="J110" s="24"/>
      <c r="K110" s="24"/>
      <c r="L110" s="25"/>
    </row>
    <row r="111" spans="2:20" ht="15" thickBot="1" x14ac:dyDescent="0.4">
      <c r="B111" t="s">
        <v>128</v>
      </c>
      <c r="C111" s="137"/>
      <c r="E111" s="113"/>
      <c r="F111" s="113"/>
      <c r="G111" s="74"/>
      <c r="H111" s="77">
        <v>1</v>
      </c>
      <c r="I111" s="77">
        <v>1</v>
      </c>
      <c r="J111" s="77">
        <f t="shared" ref="J111:K112" si="5">J110*H111</f>
        <v>0</v>
      </c>
      <c r="K111" s="77">
        <f t="shared" si="5"/>
        <v>0</v>
      </c>
      <c r="L111" s="25"/>
    </row>
    <row r="112" spans="2:20" ht="15" thickTop="1" x14ac:dyDescent="0.35">
      <c r="B112" t="s">
        <v>129</v>
      </c>
      <c r="C112" s="136"/>
      <c r="E112" s="94"/>
      <c r="F112" s="94"/>
      <c r="G112" s="74"/>
      <c r="H112" s="77">
        <v>1</v>
      </c>
      <c r="I112" s="77">
        <v>1</v>
      </c>
      <c r="J112" s="77">
        <f t="shared" si="5"/>
        <v>0</v>
      </c>
      <c r="K112" s="77">
        <f t="shared" si="5"/>
        <v>0</v>
      </c>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2" t="s">
        <v>66</v>
      </c>
      <c r="C6" s="43" t="s">
        <v>376</v>
      </c>
    </row>
    <row r="7" spans="1:3" x14ac:dyDescent="0.35">
      <c r="B7" s="12" t="s">
        <v>35</v>
      </c>
      <c r="C7" s="51" t="s">
        <v>397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79"/>
      <c r="E34" s="1" t="s">
        <v>47</v>
      </c>
    </row>
    <row r="35" spans="2:5" x14ac:dyDescent="0.35">
      <c r="B35" t="s">
        <v>69</v>
      </c>
      <c r="C35" s="95">
        <f>'Items B and C'!O13</f>
        <v>193072000</v>
      </c>
      <c r="E35" s="1" t="s">
        <v>48</v>
      </c>
    </row>
    <row r="36" spans="2:5" x14ac:dyDescent="0.35">
      <c r="B36" t="s">
        <v>70</v>
      </c>
      <c r="C36" s="95">
        <f>'Items B and C'!P13</f>
        <v>191087000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2">
        <f>'Items B and C'!AB13</f>
        <v>9837000</v>
      </c>
      <c r="D60" s="78"/>
      <c r="E60" s="92">
        <f>'Items B and C'!AD13</f>
        <v>182672000</v>
      </c>
      <c r="F60" s="92">
        <f>'Items B and C'!AE13</f>
        <v>0</v>
      </c>
      <c r="G60" s="92">
        <f>'Items B and C'!AF13</f>
        <v>562000</v>
      </c>
      <c r="N60" s="30"/>
    </row>
    <row r="61" spans="2:14" x14ac:dyDescent="0.35">
      <c r="B61" t="s">
        <v>79</v>
      </c>
      <c r="C61" s="92">
        <f>'Items B and C'!AG13</f>
        <v>26000</v>
      </c>
      <c r="D61" s="78"/>
      <c r="E61" s="92">
        <f>'Items B and C'!AI13</f>
        <v>0</v>
      </c>
      <c r="F61" s="92">
        <f>'Items B and C'!AJ13</f>
        <v>0</v>
      </c>
      <c r="G61" s="92">
        <f>'Items B and C'!AK13</f>
        <v>1960000</v>
      </c>
      <c r="N61" s="30"/>
    </row>
    <row r="64" spans="2:14"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50</v>
      </c>
      <c r="E73" s="1" t="s">
        <v>103</v>
      </c>
    </row>
    <row r="74" spans="2:5" x14ac:dyDescent="0.35">
      <c r="B74" t="s">
        <v>94</v>
      </c>
      <c r="C74" s="95">
        <v>0</v>
      </c>
      <c r="E74" s="1" t="s">
        <v>104</v>
      </c>
    </row>
    <row r="75" spans="2:5" x14ac:dyDescent="0.35">
      <c r="B75" t="s">
        <v>95</v>
      </c>
      <c r="C75" s="95">
        <v>26</v>
      </c>
      <c r="E75" s="1" t="s">
        <v>105</v>
      </c>
    </row>
    <row r="76" spans="2:5" x14ac:dyDescent="0.35">
      <c r="B76" t="s">
        <v>96</v>
      </c>
      <c r="C76" s="95">
        <v>24</v>
      </c>
      <c r="E76" s="1" t="s">
        <v>106</v>
      </c>
    </row>
    <row r="77" spans="2:5" x14ac:dyDescent="0.35">
      <c r="B77" t="s">
        <v>97</v>
      </c>
      <c r="C77" s="95">
        <v>0</v>
      </c>
    </row>
    <row r="78" spans="2:5" x14ac:dyDescent="0.35">
      <c r="B78" t="s">
        <v>98</v>
      </c>
      <c r="C78" s="95">
        <v>0</v>
      </c>
    </row>
    <row r="79" spans="2:5" x14ac:dyDescent="0.35">
      <c r="B79" t="s">
        <v>101</v>
      </c>
      <c r="C79" s="95">
        <v>0</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99" si="1">K95*I96</f>
        <v>1.0004355457107097</v>
      </c>
      <c r="L96" s="25"/>
      <c r="N96" s="31"/>
      <c r="O96" s="23"/>
      <c r="P96" s="21"/>
      <c r="R96" s="20"/>
      <c r="S96" s="31"/>
      <c r="T96" s="22"/>
    </row>
    <row r="97" spans="2:20" x14ac:dyDescent="0.35">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35">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405</v>
      </c>
      <c r="B1" s="7" t="s">
        <v>34</v>
      </c>
    </row>
    <row r="2" spans="1:3" x14ac:dyDescent="0.35">
      <c r="B2" s="1" t="s">
        <v>50</v>
      </c>
    </row>
    <row r="4" spans="1:3" x14ac:dyDescent="0.35">
      <c r="B4" s="5" t="s">
        <v>51</v>
      </c>
    </row>
    <row r="5" spans="1:3" x14ac:dyDescent="0.35">
      <c r="B5" s="5"/>
    </row>
    <row r="6" spans="1:3" x14ac:dyDescent="0.35">
      <c r="B6" s="12" t="s">
        <v>66</v>
      </c>
      <c r="C6" s="43" t="s">
        <v>404</v>
      </c>
    </row>
    <row r="7" spans="1:3" x14ac:dyDescent="0.35">
      <c r="B7" s="12" t="s">
        <v>35</v>
      </c>
      <c r="C7" s="43" t="s">
        <v>405</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79"/>
      <c r="E34" s="1" t="s">
        <v>47</v>
      </c>
    </row>
    <row r="35" spans="2:5" x14ac:dyDescent="0.35">
      <c r="B35" t="s">
        <v>69</v>
      </c>
      <c r="C35" s="95">
        <f>'Items B and C'!O15</f>
        <v>230005000</v>
      </c>
      <c r="E35" s="1" t="s">
        <v>48</v>
      </c>
    </row>
    <row r="36" spans="2:5" x14ac:dyDescent="0.35">
      <c r="B36" t="s">
        <v>70</v>
      </c>
      <c r="C36" s="95">
        <f>'Items B and C'!P15</f>
        <v>227141000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1">
        <v>0</v>
      </c>
      <c r="E44" s="1" t="s">
        <v>60</v>
      </c>
    </row>
    <row r="45" spans="2:5" x14ac:dyDescent="0.35">
      <c r="B45" t="s">
        <v>63</v>
      </c>
      <c r="C45" s="91">
        <v>0</v>
      </c>
    </row>
    <row r="46" spans="2:5" x14ac:dyDescent="0.35">
      <c r="B46" t="s">
        <v>64</v>
      </c>
      <c r="C46" s="91">
        <v>0</v>
      </c>
      <c r="E46" s="1" t="s">
        <v>58</v>
      </c>
    </row>
    <row r="47" spans="2:5" x14ac:dyDescent="0.35">
      <c r="B47" t="s">
        <v>65</v>
      </c>
      <c r="C47" s="91">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2">
        <f>'Items B and C'!AB15</f>
        <v>46558000</v>
      </c>
      <c r="D60" s="78"/>
      <c r="E60" s="92">
        <f>'Items B and C'!AD15</f>
        <v>183448000</v>
      </c>
      <c r="F60" s="92">
        <f>'Items B and C'!AE15</f>
        <v>0</v>
      </c>
      <c r="G60" s="92">
        <f>'Items B and C'!AF15</f>
        <v>0</v>
      </c>
      <c r="N60" s="30"/>
    </row>
    <row r="61" spans="2:14" x14ac:dyDescent="0.35">
      <c r="B61" t="s">
        <v>79</v>
      </c>
      <c r="C61" s="92">
        <f>'Items B and C'!AG15</f>
        <v>33000</v>
      </c>
      <c r="D61" s="78"/>
      <c r="E61" s="92">
        <f>'Items B and C'!AI15</f>
        <v>0</v>
      </c>
      <c r="F61" s="92">
        <f>'Items B and C'!AJ15</f>
        <v>0</v>
      </c>
      <c r="G61" s="92">
        <f>'Items B and C'!AK15</f>
        <v>2832000</v>
      </c>
      <c r="N61" s="30"/>
    </row>
    <row r="64" spans="2:14" x14ac:dyDescent="0.35">
      <c r="B64" t="s">
        <v>88</v>
      </c>
      <c r="E64" s="1" t="s">
        <v>86</v>
      </c>
    </row>
    <row r="65" spans="2:5" x14ac:dyDescent="0.35">
      <c r="B65" t="s">
        <v>85</v>
      </c>
      <c r="C65" s="95">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5">
        <v>0</v>
      </c>
    </row>
    <row r="71" spans="2:5" x14ac:dyDescent="0.35">
      <c r="B71" t="s">
        <v>91</v>
      </c>
      <c r="C71" s="95">
        <v>0</v>
      </c>
    </row>
    <row r="72" spans="2:5" x14ac:dyDescent="0.35">
      <c r="B72" t="s">
        <v>92</v>
      </c>
      <c r="C72" s="95">
        <v>0</v>
      </c>
    </row>
    <row r="73" spans="2:5" x14ac:dyDescent="0.35">
      <c r="B73" t="s">
        <v>93</v>
      </c>
      <c r="C73" s="95">
        <v>17</v>
      </c>
      <c r="E73" s="1" t="s">
        <v>103</v>
      </c>
    </row>
    <row r="74" spans="2:5" x14ac:dyDescent="0.35">
      <c r="B74" t="s">
        <v>94</v>
      </c>
      <c r="C74" s="95">
        <v>0</v>
      </c>
      <c r="E74" s="1" t="s">
        <v>104</v>
      </c>
    </row>
    <row r="75" spans="2:5" x14ac:dyDescent="0.35">
      <c r="B75" t="s">
        <v>95</v>
      </c>
      <c r="C75" s="95">
        <v>0</v>
      </c>
      <c r="E75" s="1" t="s">
        <v>105</v>
      </c>
    </row>
    <row r="76" spans="2:5" x14ac:dyDescent="0.35">
      <c r="B76" t="s">
        <v>96</v>
      </c>
      <c r="C76" s="95">
        <v>57</v>
      </c>
      <c r="E76" s="1" t="s">
        <v>106</v>
      </c>
    </row>
    <row r="77" spans="2:5" x14ac:dyDescent="0.35">
      <c r="B77" t="s">
        <v>97</v>
      </c>
      <c r="C77" s="95">
        <v>0</v>
      </c>
    </row>
    <row r="78" spans="2:5" x14ac:dyDescent="0.35">
      <c r="B78" t="s">
        <v>98</v>
      </c>
      <c r="C78" s="95">
        <v>0</v>
      </c>
    </row>
    <row r="79" spans="2:5" x14ac:dyDescent="0.35">
      <c r="B79" t="s">
        <v>101</v>
      </c>
      <c r="C79" s="95">
        <v>26</v>
      </c>
    </row>
    <row r="80" spans="2:5" x14ac:dyDescent="0.35">
      <c r="B80" t="s">
        <v>99</v>
      </c>
      <c r="C80" s="95">
        <v>0</v>
      </c>
    </row>
    <row r="81" spans="2:20" x14ac:dyDescent="0.35">
      <c r="B81" t="s">
        <v>100</v>
      </c>
      <c r="C81" s="95">
        <v>0</v>
      </c>
    </row>
    <row r="82" spans="2:20" x14ac:dyDescent="0.35">
      <c r="B82" t="s">
        <v>102</v>
      </c>
      <c r="C82" s="95">
        <v>0</v>
      </c>
    </row>
    <row r="83" spans="2:20" x14ac:dyDescent="0.35">
      <c r="B83" t="s">
        <v>155</v>
      </c>
      <c r="C83" s="95">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77">
        <v>1</v>
      </c>
      <c r="I95" s="77">
        <v>1</v>
      </c>
      <c r="J95" s="77">
        <f>H95</f>
        <v>1</v>
      </c>
      <c r="K95" s="77">
        <f>I95</f>
        <v>1</v>
      </c>
      <c r="O95" s="23"/>
    </row>
    <row r="96" spans="2:20" x14ac:dyDescent="0.35">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99" si="1">K95*I96</f>
        <v>1.0007593234667511</v>
      </c>
      <c r="L96" s="25"/>
      <c r="N96" s="31"/>
      <c r="O96" s="23"/>
      <c r="P96" s="21"/>
      <c r="R96" s="20"/>
      <c r="S96" s="31"/>
      <c r="T96" s="22"/>
    </row>
    <row r="97" spans="2:20" x14ac:dyDescent="0.35">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35">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35">
      <c r="B100" t="s">
        <v>117</v>
      </c>
      <c r="C100" s="136"/>
      <c r="E100" s="112"/>
      <c r="F100" s="112"/>
      <c r="G100" s="74"/>
      <c r="H100" s="24"/>
      <c r="I100" s="24"/>
      <c r="J100" s="24"/>
      <c r="K100" s="24"/>
      <c r="L100" s="25"/>
      <c r="N100" s="31"/>
      <c r="O100" s="23"/>
      <c r="P100" s="11"/>
      <c r="R100" s="20"/>
      <c r="S100" s="31"/>
      <c r="T100" s="22"/>
    </row>
    <row r="101" spans="2:20" x14ac:dyDescent="0.35">
      <c r="B101" t="s">
        <v>118</v>
      </c>
      <c r="C101" s="88"/>
      <c r="E101" s="94"/>
      <c r="F101" s="94"/>
      <c r="G101" s="74"/>
      <c r="H101" s="24"/>
      <c r="I101" s="24"/>
      <c r="J101" s="24"/>
      <c r="K101" s="24"/>
      <c r="L101" s="25"/>
      <c r="N101" s="31"/>
      <c r="O101" s="23"/>
      <c r="P101" s="21"/>
      <c r="R101" s="20"/>
      <c r="S101" s="31"/>
      <c r="T101" s="22"/>
    </row>
    <row r="102" spans="2:20" x14ac:dyDescent="0.35">
      <c r="B102" t="s">
        <v>119</v>
      </c>
      <c r="C102" s="88"/>
      <c r="E102" s="94"/>
      <c r="F102" s="94"/>
      <c r="G102" s="74"/>
      <c r="H102" s="24"/>
      <c r="I102" s="24"/>
      <c r="J102" s="24"/>
      <c r="K102" s="24"/>
      <c r="L102" s="25"/>
      <c r="N102" s="31"/>
      <c r="O102" s="23"/>
      <c r="P102" s="11"/>
      <c r="R102" s="20"/>
      <c r="S102" s="31"/>
      <c r="T102" s="22"/>
    </row>
    <row r="103" spans="2:20" ht="15" thickBot="1" x14ac:dyDescent="0.4">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35">
      <c r="B104" t="s">
        <v>121</v>
      </c>
      <c r="C104" s="136"/>
      <c r="E104" s="112"/>
      <c r="F104" s="112"/>
      <c r="G104" s="74"/>
      <c r="H104" s="24"/>
      <c r="I104" s="24"/>
      <c r="J104" s="24"/>
      <c r="K104" s="24"/>
      <c r="L104" s="25"/>
      <c r="N104" s="31"/>
      <c r="O104" s="23"/>
      <c r="P104" s="21"/>
      <c r="R104" s="20"/>
      <c r="S104" s="31"/>
      <c r="T104" s="22"/>
    </row>
    <row r="105" spans="2:20" x14ac:dyDescent="0.35">
      <c r="B105" t="s">
        <v>122</v>
      </c>
      <c r="C105" s="88"/>
      <c r="E105" s="94"/>
      <c r="F105" s="94"/>
      <c r="G105" s="74"/>
      <c r="H105" s="24"/>
      <c r="I105" s="24"/>
      <c r="J105" s="24"/>
      <c r="K105" s="24"/>
      <c r="L105" s="25"/>
      <c r="N105" s="31"/>
      <c r="O105" s="23"/>
      <c r="P105" s="11"/>
      <c r="R105" s="20"/>
      <c r="S105" s="31"/>
      <c r="T105" s="22"/>
    </row>
    <row r="106" spans="2:20" x14ac:dyDescent="0.35">
      <c r="B106" t="s">
        <v>123</v>
      </c>
      <c r="C106" s="88"/>
      <c r="E106" s="94"/>
      <c r="F106" s="94"/>
      <c r="G106" s="74"/>
      <c r="H106" s="24"/>
      <c r="I106" s="24"/>
      <c r="J106" s="24"/>
      <c r="K106" s="24"/>
      <c r="L106" s="25"/>
      <c r="N106" s="31"/>
      <c r="O106" s="23"/>
      <c r="P106" s="11"/>
      <c r="R106" s="20"/>
      <c r="S106" s="31"/>
      <c r="T106" s="22"/>
    </row>
    <row r="107" spans="2:20" ht="15" thickBot="1" x14ac:dyDescent="0.4">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35">
      <c r="B108" t="s">
        <v>125</v>
      </c>
      <c r="C108" s="136"/>
      <c r="E108" s="112"/>
      <c r="F108" s="112"/>
      <c r="G108" s="74"/>
      <c r="H108" s="24"/>
      <c r="I108" s="24"/>
      <c r="J108" s="24"/>
      <c r="K108" s="24"/>
      <c r="L108" s="11"/>
    </row>
    <row r="109" spans="2:20" x14ac:dyDescent="0.35">
      <c r="B109" t="s">
        <v>126</v>
      </c>
      <c r="C109" s="88"/>
      <c r="E109" s="94"/>
      <c r="F109" s="94"/>
      <c r="G109" s="74"/>
      <c r="H109" s="24"/>
      <c r="I109" s="24"/>
      <c r="J109" s="24"/>
      <c r="K109" s="24"/>
      <c r="L109" s="11"/>
    </row>
    <row r="110" spans="2:20" x14ac:dyDescent="0.35">
      <c r="B110" t="s">
        <v>127</v>
      </c>
      <c r="C110" s="88"/>
      <c r="E110" s="94"/>
      <c r="F110" s="94"/>
      <c r="G110" s="74"/>
      <c r="H110" s="24"/>
      <c r="I110" s="24"/>
      <c r="J110" s="24"/>
      <c r="K110" s="24"/>
      <c r="L110" s="11"/>
    </row>
    <row r="111" spans="2:20" ht="15" thickBot="1" x14ac:dyDescent="0.4">
      <c r="B111" t="s">
        <v>128</v>
      </c>
      <c r="C111" s="137"/>
      <c r="E111" s="113"/>
      <c r="F111" s="113"/>
      <c r="G111" s="74"/>
      <c r="H111" s="77">
        <v>1</v>
      </c>
      <c r="I111" s="77">
        <v>1</v>
      </c>
      <c r="J111" s="77">
        <f t="shared" ref="J111:K112" si="5">J110*H111</f>
        <v>0</v>
      </c>
      <c r="K111" s="77">
        <f t="shared" si="5"/>
        <v>0</v>
      </c>
      <c r="L111" s="11"/>
    </row>
    <row r="112" spans="2:20" ht="15" thickTop="1" x14ac:dyDescent="0.35">
      <c r="B112" t="s">
        <v>129</v>
      </c>
      <c r="C112" s="136"/>
      <c r="E112" s="94"/>
      <c r="F112" s="94"/>
      <c r="G112" s="74"/>
      <c r="H112" s="77">
        <v>1</v>
      </c>
      <c r="I112" s="77">
        <v>1</v>
      </c>
      <c r="J112" s="77">
        <f t="shared" si="5"/>
        <v>0</v>
      </c>
      <c r="K112" s="77">
        <f t="shared" si="5"/>
        <v>0</v>
      </c>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2022-04-13T16:54:38Z</dcterms:modified>
</cp:coreProperties>
</file>