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defaultThemeVersion="166925"/>
  <mc:AlternateContent xmlns:mc="http://schemas.openxmlformats.org/markup-compatibility/2006">
    <mc:Choice Requires="x15">
      <x15ac:absPath xmlns:x15ac="http://schemas.microsoft.com/office/spreadsheetml/2010/11/ac" url="S:\Mandates\Funds\Record Keeping\Form PF working Files\7.15.21\"/>
    </mc:Choice>
  </mc:AlternateContent>
  <xr:revisionPtr revIDLastSave="0" documentId="13_ncr:1_{4CE28B4D-7A86-487E-A2BB-35FD5C4866FA}" xr6:coauthVersionLast="47" xr6:coauthVersionMax="47" xr10:uidLastSave="{00000000-0000-0000-0000-000000000000}"/>
  <bookViews>
    <workbookView xWindow="-28920" yWindow="-120" windowWidth="29040" windowHeight="15840" firstSheet="20" activeTab="24" xr2:uid="{08514324-F6D7-4E59-AD02-576599BAA0B8}"/>
  </bookViews>
  <sheets>
    <sheet name="Questions fo Matt Shepherd" sheetId="17" r:id="rId1"/>
    <sheet name="Item A" sheetId="1" r:id="rId2"/>
    <sheet name="Items B &amp; C" sheetId="2"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M1" sheetId="16" r:id="rId9"/>
    <sheet name="Section 1b - Prv Fnd Prime QX" sheetId="28" r:id="rId10"/>
    <sheet name="Section 2A" sheetId="11" r:id="rId11"/>
    <sheet name="Sec 3 Item A-C USG M" sheetId="12" r:id="rId12"/>
    <sheet name="Sec 3 Item D-E USG M" sheetId="13" r:id="rId13"/>
    <sheet name="Sec 3 Item A-C Prime M" sheetId="18" r:id="rId14"/>
    <sheet name="Sec 3 Item D-E Prime M" sheetId="19" r:id="rId15"/>
    <sheet name="Sec 3 Item A-C Prime C1" sheetId="20" r:id="rId16"/>
    <sheet name="Sec 3 Item D-E Prime C1" sheetId="21" r:id="rId17"/>
    <sheet name="Sec 3 Item A-C Prime Q1" sheetId="22" r:id="rId18"/>
    <sheet name="Sec 3 Item D-E Prime Q1" sheetId="23" r:id="rId19"/>
    <sheet name="Sec 3 Item A-C Prime MIG" sheetId="24" r:id="rId20"/>
    <sheet name="Sec 3 Item D-E Prime MIG" sheetId="25" r:id="rId21"/>
    <sheet name="Sec 3 Item A-C Prime M1" sheetId="26" r:id="rId22"/>
    <sheet name="Sec 3 Item D-E Prime M1" sheetId="27" r:id="rId23"/>
    <sheet name="Sec 3 Item A-C Prime QX" sheetId="29" r:id="rId24"/>
    <sheet name="Sec 3 Item D-E Prime QX" sheetId="30" r:id="rId25"/>
  </sheets>
  <calcPr calcId="191029"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99" i="28" l="1"/>
  <c r="K99" i="28"/>
  <c r="J100" i="28"/>
  <c r="K100" i="28"/>
  <c r="K101" i="28" s="1"/>
  <c r="K102" i="28" s="1"/>
  <c r="K103" i="28" s="1"/>
  <c r="F103" i="28" s="1"/>
  <c r="J101" i="28"/>
  <c r="J102" i="28" s="1"/>
  <c r="J103" i="28" s="1"/>
  <c r="E103" i="28" s="1"/>
  <c r="F102" i="28"/>
  <c r="E102" i="28"/>
  <c r="F101" i="28"/>
  <c r="E101" i="28"/>
  <c r="F100" i="28"/>
  <c r="E100" i="28"/>
  <c r="K100" i="15"/>
  <c r="K101" i="15" s="1"/>
  <c r="K102" i="15" s="1"/>
  <c r="K103" i="15" s="1"/>
  <c r="F103" i="15" s="1"/>
  <c r="J100" i="15"/>
  <c r="J101" i="15" s="1"/>
  <c r="J102" i="15" s="1"/>
  <c r="J103" i="15" s="1"/>
  <c r="E103" i="15" s="1"/>
  <c r="F102" i="15"/>
  <c r="E102" i="15"/>
  <c r="F101" i="15"/>
  <c r="E101" i="15"/>
  <c r="F100" i="15"/>
  <c r="E100" i="15"/>
  <c r="K100" i="14"/>
  <c r="K101" i="14" s="1"/>
  <c r="K102" i="14" s="1"/>
  <c r="K103" i="14" s="1"/>
  <c r="F103" i="14" s="1"/>
  <c r="J100" i="14"/>
  <c r="J101" i="14" s="1"/>
  <c r="J102" i="14" s="1"/>
  <c r="J103" i="14" s="1"/>
  <c r="E103" i="14" s="1"/>
  <c r="F102" i="14"/>
  <c r="E102" i="14"/>
  <c r="F101" i="14"/>
  <c r="E101" i="14"/>
  <c r="F100" i="14"/>
  <c r="E100" i="14"/>
  <c r="F103" i="9"/>
  <c r="E103" i="9"/>
  <c r="F102" i="9"/>
  <c r="E102" i="9"/>
  <c r="F101" i="9"/>
  <c r="E101" i="9"/>
  <c r="F100" i="9"/>
  <c r="E100" i="9"/>
  <c r="K99" i="9"/>
  <c r="K100" i="9" s="1"/>
  <c r="K101" i="9" s="1"/>
  <c r="K102" i="9" s="1"/>
  <c r="K103" i="9" s="1"/>
  <c r="J99" i="9"/>
  <c r="J100" i="9" s="1"/>
  <c r="J101" i="9" s="1"/>
  <c r="J102" i="9" s="1"/>
  <c r="J103" i="9" s="1"/>
  <c r="F103" i="8"/>
  <c r="E103" i="8"/>
  <c r="F102" i="8"/>
  <c r="E102" i="8"/>
  <c r="F101" i="8"/>
  <c r="E101" i="8"/>
  <c r="F100" i="8"/>
  <c r="E100" i="8"/>
  <c r="K100" i="8"/>
  <c r="K101" i="8" s="1"/>
  <c r="K102" i="8" s="1"/>
  <c r="K103" i="8" s="1"/>
  <c r="J100" i="8"/>
  <c r="J101" i="8" s="1"/>
  <c r="J102" i="8" s="1"/>
  <c r="J103" i="8" s="1"/>
  <c r="F102" i="5"/>
  <c r="E102" i="5"/>
  <c r="F101" i="5"/>
  <c r="E101" i="5"/>
  <c r="F100" i="5"/>
  <c r="E100" i="5"/>
  <c r="K100" i="5"/>
  <c r="K101" i="5" s="1"/>
  <c r="K102" i="5" s="1"/>
  <c r="K103" i="5" s="1"/>
  <c r="F103" i="5" s="1"/>
  <c r="J100" i="5"/>
  <c r="J101" i="5" s="1"/>
  <c r="J102" i="5" s="1"/>
  <c r="J103" i="5" s="1"/>
  <c r="E103" i="5" s="1"/>
  <c r="AD10" i="2" l="1"/>
  <c r="F56" i="30" l="1"/>
  <c r="E56" i="30"/>
  <c r="D56" i="30"/>
  <c r="F60" i="28" l="1"/>
  <c r="F98" i="28"/>
  <c r="E98" i="28"/>
  <c r="K95" i="28"/>
  <c r="K96" i="28" s="1"/>
  <c r="K97" i="28" s="1"/>
  <c r="K98" i="28" s="1"/>
  <c r="F99" i="28" s="1"/>
  <c r="J95" i="28"/>
  <c r="J96" i="28" s="1"/>
  <c r="J97" i="28" s="1"/>
  <c r="J98" i="28" s="1"/>
  <c r="E99" i="28" s="1"/>
  <c r="F98" i="16"/>
  <c r="E98" i="16"/>
  <c r="F97" i="16"/>
  <c r="E97" i="16"/>
  <c r="F96" i="16"/>
  <c r="E96" i="16"/>
  <c r="K95" i="16"/>
  <c r="K96" i="16" s="1"/>
  <c r="K97" i="16" s="1"/>
  <c r="K98" i="16" s="1"/>
  <c r="K99" i="16" s="1"/>
  <c r="F99" i="16" s="1"/>
  <c r="J95" i="16"/>
  <c r="J96" i="16" s="1"/>
  <c r="J97" i="16" s="1"/>
  <c r="J98" i="16" s="1"/>
  <c r="J99" i="16" s="1"/>
  <c r="E99" i="16" s="1"/>
  <c r="F98" i="15"/>
  <c r="E98" i="15"/>
  <c r="F97" i="15"/>
  <c r="E97" i="15"/>
  <c r="K96" i="15"/>
  <c r="K97" i="15" s="1"/>
  <c r="K98" i="15" s="1"/>
  <c r="K99" i="15" s="1"/>
  <c r="F99" i="15" s="1"/>
  <c r="J96" i="15"/>
  <c r="J97" i="15" s="1"/>
  <c r="J98" i="15" s="1"/>
  <c r="J99" i="15" s="1"/>
  <c r="E99" i="15" s="1"/>
  <c r="F96" i="15"/>
  <c r="E96" i="15"/>
  <c r="K95" i="15"/>
  <c r="J95" i="15"/>
  <c r="K99" i="14"/>
  <c r="F99" i="14" s="1"/>
  <c r="J99" i="14"/>
  <c r="E99" i="14" s="1"/>
  <c r="K96" i="14"/>
  <c r="K97" i="14" s="1"/>
  <c r="K98" i="14" s="1"/>
  <c r="J96" i="14"/>
  <c r="J97" i="14" s="1"/>
  <c r="J98" i="14" s="1"/>
  <c r="K95" i="14"/>
  <c r="J95" i="14"/>
  <c r="F98" i="14"/>
  <c r="E98" i="14"/>
  <c r="F97" i="14"/>
  <c r="E97" i="14"/>
  <c r="F96" i="14"/>
  <c r="E96" i="14"/>
  <c r="F98" i="9"/>
  <c r="E98" i="9"/>
  <c r="F97" i="9"/>
  <c r="E97" i="9"/>
  <c r="F96" i="9"/>
  <c r="E96" i="9"/>
  <c r="F98" i="8"/>
  <c r="E98" i="8"/>
  <c r="F97" i="8"/>
  <c r="E97" i="8"/>
  <c r="F96" i="8"/>
  <c r="E96" i="8"/>
  <c r="X16" i="2" l="1"/>
  <c r="AD16" i="2" s="1"/>
  <c r="W16" i="2"/>
  <c r="AC16" i="2" s="1"/>
  <c r="U16" i="2"/>
  <c r="Y16" i="2" s="1"/>
  <c r="X15" i="2"/>
  <c r="AD15" i="2" s="1"/>
  <c r="C61" i="28" s="1"/>
  <c r="W15" i="2"/>
  <c r="AC15" i="2" s="1"/>
  <c r="G60" i="28" s="1"/>
  <c r="X14" i="2"/>
  <c r="AD14" i="2" s="1"/>
  <c r="W14" i="2"/>
  <c r="AC14" i="2" s="1"/>
  <c r="V14" i="2"/>
  <c r="AA14" i="2" s="1"/>
  <c r="U14" i="2"/>
  <c r="Y14" i="2" s="1"/>
  <c r="Q15" i="2"/>
  <c r="U15" i="2" s="1"/>
  <c r="Y15" i="2" s="1"/>
  <c r="C60" i="28" s="1"/>
  <c r="L15" i="2"/>
  <c r="N15" i="2" s="1"/>
  <c r="C36" i="28" s="1"/>
  <c r="K15" i="2"/>
  <c r="O15" i="2" s="1"/>
  <c r="V15" i="2" s="1"/>
  <c r="AA15" i="2" s="1"/>
  <c r="E60" i="28" s="1"/>
  <c r="M15" i="2" l="1"/>
  <c r="C35" i="28" s="1"/>
  <c r="F56" i="27" l="1"/>
  <c r="E56" i="27"/>
  <c r="D56" i="27"/>
  <c r="F56" i="25"/>
  <c r="E56" i="25"/>
  <c r="D56" i="25"/>
  <c r="F56" i="23"/>
  <c r="E56" i="23"/>
  <c r="D56" i="23"/>
  <c r="F56" i="21"/>
  <c r="E56" i="21"/>
  <c r="D56" i="21"/>
  <c r="F56" i="19"/>
  <c r="E56" i="19"/>
  <c r="D56" i="19"/>
  <c r="F56" i="13"/>
  <c r="E56" i="13"/>
  <c r="D56" i="13"/>
  <c r="F60" i="16"/>
  <c r="F60" i="15"/>
  <c r="F60" i="14"/>
  <c r="K96" i="9"/>
  <c r="K97" i="9" s="1"/>
  <c r="K98" i="9" s="1"/>
  <c r="J96" i="9"/>
  <c r="J97" i="9" s="1"/>
  <c r="J98" i="9" s="1"/>
  <c r="K95" i="9"/>
  <c r="J95" i="9"/>
  <c r="F60" i="9"/>
  <c r="K96" i="8"/>
  <c r="K97" i="8" s="1"/>
  <c r="K98" i="8" s="1"/>
  <c r="K99" i="8" s="1"/>
  <c r="F99" i="8" s="1"/>
  <c r="J96" i="8"/>
  <c r="J97" i="8" s="1"/>
  <c r="J98" i="8" s="1"/>
  <c r="J99" i="8" s="1"/>
  <c r="E99" i="8" s="1"/>
  <c r="K95" i="8"/>
  <c r="J95" i="8"/>
  <c r="F60" i="8"/>
  <c r="F98" i="5"/>
  <c r="E98" i="5"/>
  <c r="K97" i="5"/>
  <c r="K98" i="5" s="1"/>
  <c r="K99" i="5" s="1"/>
  <c r="J97" i="5"/>
  <c r="J98" i="5" s="1"/>
  <c r="J99" i="5" s="1"/>
  <c r="F97" i="5"/>
  <c r="E97" i="5"/>
  <c r="K96" i="5"/>
  <c r="J96" i="5"/>
  <c r="F96" i="5"/>
  <c r="E96" i="5"/>
  <c r="K95" i="5"/>
  <c r="J95" i="5"/>
  <c r="S17" i="2"/>
  <c r="R17" i="2"/>
  <c r="P17" i="2"/>
  <c r="J17" i="2"/>
  <c r="I17" i="2"/>
  <c r="H17" i="2"/>
  <c r="L16" i="2"/>
  <c r="N16" i="2" s="1"/>
  <c r="K16" i="2"/>
  <c r="O16" i="2" s="1"/>
  <c r="C61" i="16"/>
  <c r="Q14" i="2"/>
  <c r="C60" i="16" s="1"/>
  <c r="L14" i="2"/>
  <c r="N14" i="2" s="1"/>
  <c r="C36" i="16" s="1"/>
  <c r="K14" i="2"/>
  <c r="X13" i="2"/>
  <c r="AD13" i="2" s="1"/>
  <c r="C61" i="15" s="1"/>
  <c r="W13" i="2"/>
  <c r="AC13" i="2" s="1"/>
  <c r="G60" i="15" s="1"/>
  <c r="Q13" i="2"/>
  <c r="L13" i="2"/>
  <c r="N13" i="2" s="1"/>
  <c r="C36" i="15" s="1"/>
  <c r="K13" i="2"/>
  <c r="M13" i="2" s="1"/>
  <c r="C35" i="15" s="1"/>
  <c r="AC12" i="2"/>
  <c r="G60" i="14" s="1"/>
  <c r="X12" i="2"/>
  <c r="AD12" i="2" s="1"/>
  <c r="C61" i="14" s="1"/>
  <c r="W12" i="2"/>
  <c r="Q12" i="2"/>
  <c r="U12" i="2" s="1"/>
  <c r="Y12" i="2" s="1"/>
  <c r="C60" i="14" s="1"/>
  <c r="L12" i="2"/>
  <c r="N12" i="2" s="1"/>
  <c r="C36" i="14" s="1"/>
  <c r="K12" i="2"/>
  <c r="X11" i="2"/>
  <c r="AD11" i="2" s="1"/>
  <c r="C61" i="9" s="1"/>
  <c r="W11" i="2"/>
  <c r="AC11" i="2" s="1"/>
  <c r="G60" i="9" s="1"/>
  <c r="Q11" i="2"/>
  <c r="U11" i="2" s="1"/>
  <c r="Y11" i="2" s="1"/>
  <c r="C60" i="9" s="1"/>
  <c r="L11" i="2"/>
  <c r="N11" i="2" s="1"/>
  <c r="C36" i="9" s="1"/>
  <c r="K11" i="2"/>
  <c r="M11" i="2" s="1"/>
  <c r="C35" i="9" s="1"/>
  <c r="X10" i="2"/>
  <c r="C61" i="8" s="1"/>
  <c r="W10" i="2"/>
  <c r="AC10" i="2" s="1"/>
  <c r="G60" i="8" s="1"/>
  <c r="Q10" i="2"/>
  <c r="U10" i="2" s="1"/>
  <c r="Y10" i="2" s="1"/>
  <c r="C60" i="8" s="1"/>
  <c r="L10" i="2"/>
  <c r="N10" i="2" s="1"/>
  <c r="C36" i="8" s="1"/>
  <c r="K10" i="2"/>
  <c r="M10" i="2" s="1"/>
  <c r="C35" i="8" s="1"/>
  <c r="X9" i="2"/>
  <c r="AD9" i="2" s="1"/>
  <c r="C61" i="5" s="1"/>
  <c r="W9" i="2"/>
  <c r="AC9" i="2" s="1"/>
  <c r="Q9" i="2"/>
  <c r="L9" i="2"/>
  <c r="K9" i="2"/>
  <c r="E99" i="9" l="1"/>
  <c r="F99" i="9"/>
  <c r="F99" i="5"/>
  <c r="E99" i="5"/>
  <c r="V16" i="2"/>
  <c r="AA16" i="2" s="1"/>
  <c r="O14" i="2"/>
  <c r="E60" i="16" s="1"/>
  <c r="L17" i="2"/>
  <c r="N17" i="2" s="1"/>
  <c r="D10" i="2" s="1"/>
  <c r="O12" i="2"/>
  <c r="V12" i="2" s="1"/>
  <c r="AA12" i="2" s="1"/>
  <c r="E60" i="14" s="1"/>
  <c r="Q17" i="2"/>
  <c r="M12" i="2"/>
  <c r="C35" i="14" s="1"/>
  <c r="O13" i="2"/>
  <c r="V13" i="2" s="1"/>
  <c r="AA13" i="2" s="1"/>
  <c r="E60" i="15" s="1"/>
  <c r="K17" i="2"/>
  <c r="M17" i="2" s="1"/>
  <c r="C10" i="2" s="1"/>
  <c r="M9" i="2"/>
  <c r="C35" i="5" s="1"/>
  <c r="G60" i="16"/>
  <c r="M16" i="2"/>
  <c r="N9" i="2"/>
  <c r="C36" i="5" s="1"/>
  <c r="O9" i="2"/>
  <c r="O10" i="2"/>
  <c r="V10" i="2" s="1"/>
  <c r="AA10" i="2" s="1"/>
  <c r="E60" i="8" s="1"/>
  <c r="O11" i="2"/>
  <c r="V11" i="2" s="1"/>
  <c r="AA11" i="2" s="1"/>
  <c r="E60" i="9" s="1"/>
  <c r="M14" i="2"/>
  <c r="C35" i="16" s="1"/>
  <c r="U13" i="2"/>
  <c r="Y13" i="2" s="1"/>
  <c r="C60" i="15" s="1"/>
  <c r="U9" i="2"/>
  <c r="Y9" i="2" s="1"/>
  <c r="C60" i="5" s="1"/>
  <c r="V9" i="2" l="1"/>
  <c r="AA9" i="2" s="1"/>
  <c r="E60" i="5" s="1"/>
  <c r="O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P8" authorId="0" shapeId="0" xr:uid="{69718241-3D7D-4921-AA7B-501E7357F42E}">
      <text>
        <r>
          <rPr>
            <b/>
            <sz val="9"/>
            <color indexed="81"/>
            <rFont val="Tahoma"/>
            <family val="2"/>
          </rPr>
          <t>MSP:</t>
        </r>
        <r>
          <rPr>
            <sz val="9"/>
            <color indexed="81"/>
            <rFont val="Tahoma"/>
            <family val="2"/>
          </rPr>
          <t xml:space="preserve">
From pofo dashboard. Included cash owed by ctptys
</t>
        </r>
      </text>
    </comment>
    <comment ref="U8" authorId="0" shapeId="0" xr:uid="{2556FBEE-CEF8-4362-9E83-BEB671108D91}">
      <text>
        <r>
          <rPr>
            <b/>
            <sz val="9"/>
            <color indexed="81"/>
            <rFont val="Tahoma"/>
            <family val="2"/>
          </rPr>
          <t>MSP:</t>
        </r>
        <r>
          <rPr>
            <sz val="9"/>
            <color indexed="81"/>
            <rFont val="Tahoma"/>
            <family val="2"/>
          </rPr>
          <t xml:space="preserve">
We are taking margin owed by counterpaerties as level 1- please change this if it's level 2
</t>
        </r>
      </text>
    </comment>
  </commentList>
</comments>
</file>

<file path=xl/sharedStrings.xml><?xml version="1.0" encoding="utf-8"?>
<sst xmlns="http://schemas.openxmlformats.org/spreadsheetml/2006/main" count="3067" uniqueCount="418">
  <si>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</si>
  <si>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</si>
  <si>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</si>
  <si>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</si>
  <si>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</si>
  <si>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</si>
  <si>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</si>
  <si>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</si>
  <si>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</si>
  <si>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</si>
  <si>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</si>
  <si>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</si>
  <si>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</si>
  <si>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</si>
  <si>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</si>
  <si>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</si>
  <si>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</si>
  <si>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</si>
  <si>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</si>
  <si>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</si>
  <si>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</si>
  <si>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</si>
  <si>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</si>
  <si>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</si>
  <si>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</si>
  <si>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</si>
  <si>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</si>
  <si>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</si>
  <si>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</si>
  <si>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</si>
  <si>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</si>
  <si>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</si>
  <si>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</si>
  <si>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</si>
  <si>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</si>
  <si>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</si>
  <si>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</si>
  <si>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</si>
  <si>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</si>
  <si>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</si>
  <si>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</si>
  <si>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</si>
  <si>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</si>
  <si>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</si>
  <si>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</si>
  <si>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</si>
  <si>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</si>
  <si>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</si>
  <si>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</si>
  <si>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</si>
  <si>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</si>
  <si>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</si>
  <si>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</si>
  <si>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</si>
  <si>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</si>
  <si>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</si>
  <si>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</si>
  <si>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</si>
  <si>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</si>
  <si>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</si>
  <si>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</si>
  <si>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</si>
  <si>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</si>
  <si>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</si>
  <si>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</si>
  <si>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</si>
  <si>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</si>
  <si>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</si>
  <si>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</si>
  <si>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</si>
  <si>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</si>
  <si>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</si>
  <si>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</si>
  <si>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</si>
  <si>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</si>
  <si>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</si>
  <si>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</si>
  <si>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</si>
  <si>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</si>
  <si>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</si>
  <si>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</si>
  <si>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</si>
  <si>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</si>
  <si>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</si>
  <si>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</si>
  <si>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</si>
  <si>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</si>
  <si>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</si>
  <si>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</si>
  <si>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</si>
  <si>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</si>
  <si>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</si>
  <si>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</si>
  <si>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</si>
  <si>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</si>
  <si>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</si>
  <si>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</si>
  <si>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</si>
  <si>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</si>
  <si>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</si>
  <si>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</si>
  <si>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</si>
  <si>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</si>
  <si>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</si>
  <si>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</si>
  <si>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</si>
  <si>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</si>
  <si>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</si>
  <si>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</si>
  <si>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</si>
  <si>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</si>
  <si>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</si>
  <si>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</si>
  <si>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</si>
  <si>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</si>
  <si>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</si>
  <si>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</si>
  <si>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</si>
  <si>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</si>
  <si>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</si>
  <si>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</si>
  <si>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</si>
  <si>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</si>
  <si>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</si>
  <si>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</si>
  <si>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</si>
  <si>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</si>
  <si>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</si>
  <si>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</si>
  <si>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</si>
  <si>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</si>
  <si>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</si>
  <si>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</si>
  <si>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</si>
  <si>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</si>
  <si>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</si>
  <si>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</si>
  <si>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</si>
  <si>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</si>
  <si>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</si>
  <si>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</si>
  <si>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</si>
  <si>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</si>
  <si>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</si>
  <si>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</si>
  <si>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</si>
  <si>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</si>
  <si>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</si>
  <si>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</si>
  <si>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</si>
  <si>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</si>
  <si>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</si>
  <si>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</si>
  <si>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</si>
  <si>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</si>
  <si>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</si>
  <si>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</si>
  <si>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</si>
  <si>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</si>
  <si>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</si>
  <si>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</si>
  <si>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</si>
  <si>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</si>
  <si>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</si>
  <si>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</si>
  <si>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</si>
  <si>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</si>
  <si>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</si>
  <si>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</si>
  <si>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</si>
  <si>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</si>
  <si>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</si>
  <si>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</si>
  <si>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</si>
  <si>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</si>
  <si>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</si>
  <si>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</si>
  <si>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</si>
  <si>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</si>
  <si>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</si>
  <si>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</si>
  <si>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</si>
  <si>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</si>
  <si>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</si>
  <si>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</si>
  <si>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</si>
  <si>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</si>
  <si>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</si>
  <si>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</si>
  <si>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</si>
  <si>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</si>
  <si>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</si>
  <si>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</si>
  <si>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</si>
  <si>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</si>
  <si>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</si>
  <si>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</si>
  <si>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</si>
  <si>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</si>
  <si>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</si>
  <si>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</si>
  <si>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</si>
  <si>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</si>
  <si>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</si>
  <si>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</si>
  <si>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</si>
  <si>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</si>
  <si>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</si>
  <si>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</si>
  <si>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</si>
  <si>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</si>
  <si>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</si>
  <si>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</si>
  <si>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</si>
  <si>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</si>
  <si>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</si>
  <si>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</si>
  <si>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</si>
  <si>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</si>
  <si>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</si>
  <si>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</si>
  <si>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</si>
  <si>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</si>
  <si>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</si>
  <si>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</si>
  <si>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</si>
  <si>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</si>
  <si>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</si>
  <si>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</si>
  <si>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</si>
  <si>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</si>
  <si>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</si>
  <si>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</si>
  <si>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</si>
  <si>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</si>
  <si>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</si>
  <si>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</si>
  <si>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</si>
  <si>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</si>
  <si>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</si>
  <si>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</si>
  <si>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</si>
  <si>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</si>
  <si>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</si>
  <si>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</si>
  <si>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</si>
  <si>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</si>
  <si>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</si>
  <si>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</si>
  <si>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</si>
  <si>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</si>
  <si>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</si>
  <si>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</si>
  <si>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</si>
  <si>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</si>
  <si>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</si>
  <si>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</si>
  <si>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</si>
  <si>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</si>
  <si>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</si>
  <si>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</si>
  <si>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</si>
  <si>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</si>
  <si>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</si>
  <si>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</si>
  <si>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</si>
  <si>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</si>
  <si>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</si>
  <si>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</si>
  <si>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</si>
  <si>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</si>
  <si>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</si>
  <si>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</si>
  <si>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</si>
  <si>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</si>
  <si>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</si>
  <si>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</si>
  <si>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</si>
  <si>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</si>
  <si>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</si>
  <si>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</si>
  <si>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</si>
  <si>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</si>
  <si>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</si>
  <si>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</si>
  <si>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</si>
  <si>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</si>
  <si>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</si>
  <si>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</si>
  <si>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</si>
  <si>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</si>
  <si>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</si>
  <si>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</si>
  <si>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</si>
  <si>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</si>
  <si>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</si>
  <si>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</si>
  <si>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</si>
  <si>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</si>
  <si>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</si>
  <si>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</si>
  <si>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</si>
  <si>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</si>
  <si>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</si>
  <si>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</si>
  <si>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</si>
  <si>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</si>
  <si>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</si>
  <si>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</si>
  <si>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</si>
  <si>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</si>
  <si>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</si>
  <si>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</si>
  <si>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</si>
  <si>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</si>
  <si>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</si>
  <si>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</si>
  <si>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</si>
  <si>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</si>
  <si>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</si>
  <si>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</si>
  <si>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</si>
  <si>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</si>
  <si>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</si>
  <si>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</si>
  <si>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</si>
  <si>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</si>
  <si>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</si>
  <si>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</si>
  <si>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</si>
  <si>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</si>
  <si>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</si>
  <si>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</si>
  <si>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</si>
  <si>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</si>
  <si>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</si>
  <si>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</si>
  <si>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</si>
  <si>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</si>
  <si>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</si>
  <si>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</si>
  <si>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</si>
  <si>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</si>
  <si>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</si>
  <si>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</si>
  <si>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</si>
  <si>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</si>
  <si>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</si>
  <si>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</si>
  <si>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</si>
  <si>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</si>
  <si>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</si>
  <si>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</si>
  <si>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Margin Held</t>
  </si>
  <si>
    <t>Expenses accrued</t>
  </si>
  <si>
    <t>USG M</t>
  </si>
  <si>
    <t>Prime M</t>
  </si>
  <si>
    <t>Prime M1</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</si>
  <si>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</si>
  <si>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</si>
  <si>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</si>
  <si>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</si>
  <si>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</si>
  <si>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</si>
  <si>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</si>
  <si>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</si>
  <si>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</si>
  <si>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</si>
  <si>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</si>
  <si>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</si>
  <si>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</si>
  <si>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</si>
  <si>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</si>
  <si>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</si>
  <si>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</si>
  <si>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</si>
  <si>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</si>
  <si>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</si>
  <si>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</si>
  <si>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Lucid Prime Fund LLC (Series M1)</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</si>
  <si>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</si>
  <si>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</si>
  <si>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</si>
  <si>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</si>
  <si>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</si>
  <si>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</si>
  <si>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</si>
  <si>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</si>
  <si>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</si>
  <si>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</si>
  <si>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</si>
  <si>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</si>
  <si>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</si>
  <si>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</si>
  <si>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</si>
  <si>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</si>
  <si>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</si>
  <si>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</si>
  <si>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</si>
  <si>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</si>
  <si>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805-6928118182</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</si>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</sst>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s>
  <fonts count="17"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17">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Border="1" applyAlignment="1">
      <alignment horizontal="center"/>
    </xf>
    <xf numFmtId="0" fontId="0" fillId="0" borderId="0" xfId="0" applyAlignment="1">
      <alignment horizontal="center"/>
    </xf>
    <xf numFmtId="10" fontId="0" fillId="0" borderId="0" xfId="0" applyNumberFormat="1"/>
    <xf numFmtId="10" fontId="0" fillId="0" borderId="0" xfId="0" applyNumberFormat="1" applyBorder="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Border="1" applyAlignment="1">
      <alignment horizontal="center"/>
    </xf>
    <xf numFmtId="15" fontId="0" fillId="0" borderId="0" xfId="0" applyNumberFormat="1" applyAlignment="1">
      <alignment horizontal="center"/>
    </xf>
    <xf numFmtId="0" fontId="0" fillId="0" borderId="0" xfId="0" applyAlignment="1"/>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2" fillId="0" borderId="0" xfId="0" applyFont="1" applyAlignment="1"/>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Fill="1" applyAlignment="1">
      <alignment horizontal="left" wrapText="1" indent="5"/>
    </xf>
    <xf numFmtId="0" fontId="0" fillId="0" borderId="0" xfId="0" applyFill="1" applyAlignment="1">
      <alignment vertical="center"/>
    </xf>
    <xf numFmtId="0" fontId="0" fillId="6" borderId="12" xfId="0" applyFill="1" applyBorder="1"/>
    <xf numFmtId="0" fontId="0" fillId="6" borderId="13" xfId="0" applyFill="1" applyBorder="1" applyAlignment="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applyAlignment="1"/>
    <xf numFmtId="0" fontId="0" fillId="6" borderId="0" xfId="0" applyFill="1" applyBorder="1"/>
    <xf numFmtId="0" fontId="0" fillId="6" borderId="16" xfId="0" applyFill="1" applyBorder="1"/>
    <xf numFmtId="0" fontId="0" fillId="6" borderId="7" xfId="0" applyFill="1" applyBorder="1"/>
    <xf numFmtId="0" fontId="0" fillId="6" borderId="3" xfId="0" applyFill="1" applyBorder="1" applyAlignment="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0" xfId="0" applyFill="1"/>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Border="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Fill="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2" borderId="0" xfId="2" applyFont="1" applyFill="1"/>
    <xf numFmtId="43" fontId="0" fillId="12" borderId="2" xfId="2" applyFont="1" applyFill="1" applyBorder="1"/>
    <xf numFmtId="0" fontId="0" fillId="12" borderId="0" xfId="0" applyFill="1"/>
    <xf numFmtId="168" fontId="0" fillId="3" borderId="1" xfId="2" applyNumberFormat="1" applyFont="1" applyFill="1" applyBorder="1" applyAlignment="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election activeCell="L16" sqref="L16"/>
    </sheetView>
  </sheetViews>
  <sheetFormatPr defaultRowHeight="15" x14ac:dyDescent="0.25"/>
  <sheetData>
    <row r="2" spans="2:7" x14ac:dyDescent="0.25">
      <c r="B2" t="s">
        <v>365</v>
      </c>
    </row>
    <row r="3" spans="2:7" x14ac:dyDescent="0.25">
      <c r="B3" t="s">
        <v>366</v>
      </c>
      <c r="F3" t="s">
        <v>397</v>
      </c>
    </row>
    <row r="4" spans="2:7" x14ac:dyDescent="0.25">
      <c r="B4" t="s">
        <v>367</v>
      </c>
      <c r="F4" t="s">
        <v>381</v>
      </c>
    </row>
    <row r="6" spans="2:7" x14ac:dyDescent="0.25">
      <c r="B6" t="s">
        <v>380</v>
      </c>
      <c r="F6" t="s">
        <v>382</v>
      </c>
    </row>
    <row r="7" spans="2:7" x14ac:dyDescent="0.25">
      <c r="B7" t="s">
        <v>366</v>
      </c>
      <c r="F7" t="s">
        <v>383</v>
      </c>
    </row>
    <row r="9" spans="2:7" x14ac:dyDescent="0.25">
      <c r="B9" t="s">
        <v>368</v>
      </c>
    </row>
    <row r="10" spans="2:7" x14ac:dyDescent="0.25">
      <c r="F10" t="s">
        <v>384</v>
      </c>
    </row>
    <row r="12" spans="2:7" x14ac:dyDescent="0.25">
      <c r="B12" t="s">
        <v>375</v>
      </c>
      <c r="G12" t="s">
        <v>393</v>
      </c>
    </row>
    <row r="13" spans="2:7" x14ac:dyDescent="0.25">
      <c r="G13" t="s">
        <v>394</v>
      </c>
    </row>
    <row r="14" spans="2:7" x14ac:dyDescent="0.25">
      <c r="B14" t="s">
        <v>376</v>
      </c>
    </row>
    <row r="16" spans="2:7" x14ac:dyDescent="0.25">
      <c r="B16" t="s">
        <v>391</v>
      </c>
    </row>
    <row r="17" spans="2:12" x14ac:dyDescent="0.25">
      <c r="C17" s="81" t="s">
        <v>86</v>
      </c>
      <c r="D17" s="32"/>
      <c r="E17" s="32"/>
      <c r="F17" s="32"/>
      <c r="G17" s="32"/>
      <c r="H17" s="32"/>
      <c r="I17" s="32"/>
      <c r="J17" s="32"/>
      <c r="K17" s="32"/>
      <c r="L17" s="32"/>
    </row>
    <row r="18" spans="2:12" x14ac:dyDescent="0.25">
      <c r="C18" s="81" t="s">
        <v>87</v>
      </c>
      <c r="D18" s="32"/>
      <c r="E18" s="32"/>
      <c r="F18" s="32"/>
      <c r="G18" s="32"/>
      <c r="H18" s="32"/>
      <c r="I18" s="32"/>
      <c r="J18" s="32"/>
      <c r="K18" s="32"/>
      <c r="L18" s="32"/>
    </row>
    <row r="19" spans="2:12" x14ac:dyDescent="0.25">
      <c r="C19" s="32" t="s">
        <v>392</v>
      </c>
      <c r="D19" s="32"/>
      <c r="E19" s="32"/>
      <c r="F19" s="32"/>
      <c r="G19" s="32"/>
      <c r="H19" s="32"/>
      <c r="I19" s="32"/>
      <c r="J19" s="32"/>
      <c r="K19" s="32"/>
      <c r="L19" s="32"/>
    </row>
    <row r="21" spans="2:12" x14ac:dyDescent="0.25">
      <c r="B21" t="s">
        <v>395</v>
      </c>
    </row>
    <row r="22" spans="2:12" x14ac:dyDescent="0.25">
      <c r="C22" t="s">
        <v>396</v>
      </c>
    </row>
    <row r="23" spans="2:12" x14ac:dyDescent="0.25">
      <c r="C23" t="s">
        <v>398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50" workbookViewId="0">
      <selection activeCell="C68" sqref="C68"/>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409</v>
      </c>
      <c r="B1" s="7" t="s">
        <v>34</v>
      </c>
    </row>
    <row r="2" spans="1:3" x14ac:dyDescent="0.25">
      <c r="B2" s="1" t="s">
        <v>50</v>
      </c>
    </row>
    <row r="4" spans="1:3" x14ac:dyDescent="0.25">
      <c r="B4" s="5" t="s">
        <v>51</v>
      </c>
    </row>
    <row r="5" spans="1:3" x14ac:dyDescent="0.25">
      <c r="B5" s="5"/>
    </row>
    <row r="6" spans="1:3" x14ac:dyDescent="0.25">
      <c r="B6" s="12" t="s">
        <v>66</v>
      </c>
      <c r="C6" s="43" t="s">
        <v>408</v>
      </c>
    </row>
    <row r="7" spans="1:3" x14ac:dyDescent="0.25">
      <c r="B7" s="12" t="s">
        <v>35</v>
      </c>
      <c r="C7" s="51" t="s">
        <v>409</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80"/>
      <c r="E34" s="1" t="s">
        <v>47</v>
      </c>
    </row>
    <row r="35" spans="2:5" x14ac:dyDescent="0.25">
      <c r="B35" t="s">
        <v>69</v>
      </c>
      <c r="C35" s="96">
        <f>'Items B &amp; C'!M15</f>
        <v>94158000</v>
      </c>
      <c r="E35" s="1" t="s">
        <v>48</v>
      </c>
    </row>
    <row r="36" spans="2:5" x14ac:dyDescent="0.25">
      <c r="B36" t="s">
        <v>70</v>
      </c>
      <c r="C36" s="96">
        <f>'Items B &amp; C'!N15</f>
        <v>93417000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3">
        <f>'Items B &amp; C'!Y15</f>
        <v>1356000</v>
      </c>
      <c r="D60" s="79"/>
      <c r="E60" s="93">
        <f>'Items B &amp; C'!AA15</f>
        <v>92074000</v>
      </c>
      <c r="F60" s="93">
        <f>'Items B &amp; C'!AB15</f>
        <v>0</v>
      </c>
      <c r="G60" s="93">
        <f>'Items B &amp; C'!AC15</f>
        <v>0</v>
      </c>
      <c r="N60" s="30"/>
    </row>
    <row r="61" spans="2:14" x14ac:dyDescent="0.25">
      <c r="B61" t="s">
        <v>79</v>
      </c>
      <c r="C61" s="93">
        <f>'Items B &amp; C'!AD15</f>
        <v>742000</v>
      </c>
      <c r="D61" s="79"/>
      <c r="E61" s="93">
        <v>0</v>
      </c>
      <c r="F61" s="93">
        <v>0</v>
      </c>
      <c r="G61" s="93">
        <v>0</v>
      </c>
      <c r="N61" s="30"/>
    </row>
    <row r="64" spans="2:14" x14ac:dyDescent="0.25">
      <c r="B64" t="s">
        <v>88</v>
      </c>
      <c r="E64" s="1" t="s">
        <v>86</v>
      </c>
    </row>
    <row r="65" spans="2:5" x14ac:dyDescent="0.25">
      <c r="B65" t="s">
        <v>85</v>
      </c>
      <c r="C65" s="96">
        <v>100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32</v>
      </c>
      <c r="E73" s="1" t="s">
        <v>103</v>
      </c>
    </row>
    <row r="74" spans="2:5" x14ac:dyDescent="0.25">
      <c r="B74" t="s">
        <v>94</v>
      </c>
      <c r="C74" s="96">
        <v>0</v>
      </c>
      <c r="E74" s="1" t="s">
        <v>104</v>
      </c>
    </row>
    <row r="75" spans="2:5" x14ac:dyDescent="0.25">
      <c r="B75" t="s">
        <v>95</v>
      </c>
      <c r="C75" s="96">
        <v>0</v>
      </c>
      <c r="E75" s="1" t="s">
        <v>105</v>
      </c>
    </row>
    <row r="76" spans="2:5" x14ac:dyDescent="0.25">
      <c r="B76" t="s">
        <v>96</v>
      </c>
      <c r="C76" s="96">
        <v>46</v>
      </c>
      <c r="E76" s="1" t="s">
        <v>106</v>
      </c>
    </row>
    <row r="77" spans="2:5" x14ac:dyDescent="0.25">
      <c r="B77" t="s">
        <v>97</v>
      </c>
      <c r="C77" s="96">
        <v>0</v>
      </c>
    </row>
    <row r="78" spans="2:5" x14ac:dyDescent="0.25">
      <c r="B78" t="s">
        <v>98</v>
      </c>
      <c r="C78" s="96">
        <v>0</v>
      </c>
    </row>
    <row r="79" spans="2:5" x14ac:dyDescent="0.25">
      <c r="B79" t="s">
        <v>101</v>
      </c>
      <c r="C79" s="96">
        <v>21</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v>1</v>
      </c>
      <c r="I95" s="24">
        <v>1</v>
      </c>
      <c r="J95" s="24">
        <f>H95</f>
        <v>1</v>
      </c>
      <c r="K95" s="24">
        <f>I95</f>
        <v>1</v>
      </c>
      <c r="O95" s="23"/>
    </row>
    <row r="96" spans="2:20" x14ac:dyDescent="0.25">
      <c r="B96" t="s">
        <v>113</v>
      </c>
      <c r="C96" s="89"/>
      <c r="E96" s="95"/>
      <c r="F96" s="95"/>
      <c r="G96" s="26"/>
      <c r="H96" s="24">
        <v>1</v>
      </c>
      <c r="I96" s="24">
        <v>1</v>
      </c>
      <c r="J96" s="24">
        <f>J95*H96</f>
        <v>1</v>
      </c>
      <c r="K96" s="24">
        <f t="shared" ref="K96:K98" si="0">K95*I96</f>
        <v>1</v>
      </c>
      <c r="L96" s="25"/>
      <c r="N96" s="31"/>
      <c r="O96" s="23"/>
      <c r="P96" s="21"/>
      <c r="R96" s="20"/>
      <c r="S96" s="31"/>
      <c r="T96" s="22"/>
    </row>
    <row r="97" spans="2:20" x14ac:dyDescent="0.25">
      <c r="B97" t="s">
        <v>114</v>
      </c>
      <c r="C97" s="89"/>
      <c r="E97" s="95"/>
      <c r="F97" s="95"/>
      <c r="G97" s="26"/>
      <c r="H97" s="24">
        <v>1</v>
      </c>
      <c r="I97" s="24">
        <v>1</v>
      </c>
      <c r="J97" s="24">
        <f t="shared" ref="J97:J98" si="1">J96*H97</f>
        <v>1</v>
      </c>
      <c r="K97" s="24">
        <f t="shared" si="0"/>
        <v>1</v>
      </c>
      <c r="L97" s="25"/>
      <c r="N97" s="31"/>
      <c r="O97" s="23"/>
      <c r="P97" s="21"/>
      <c r="R97" s="20"/>
      <c r="S97" s="31"/>
      <c r="T97" s="22"/>
    </row>
    <row r="98" spans="2:20" x14ac:dyDescent="0.25">
      <c r="B98" t="s">
        <v>115</v>
      </c>
      <c r="C98" s="89">
        <v>44286</v>
      </c>
      <c r="E98" s="95">
        <f t="shared" ref="E98:F98" si="2">ROUND(H98-1,4)</f>
        <v>2.9999999999999997E-4</v>
      </c>
      <c r="F98" s="95">
        <f t="shared" si="2"/>
        <v>2.9999999999999997E-4</v>
      </c>
      <c r="G98" s="26"/>
      <c r="H98" s="24">
        <v>1.0002859766666667</v>
      </c>
      <c r="I98" s="23">
        <v>1.0002717826666667</v>
      </c>
      <c r="J98" s="24">
        <f t="shared" si="1"/>
        <v>1.0002859766666667</v>
      </c>
      <c r="K98" s="24">
        <f t="shared" si="0"/>
        <v>1.0002717826666667</v>
      </c>
      <c r="L98" s="25"/>
      <c r="N98" s="31"/>
      <c r="O98" s="23"/>
      <c r="P98" s="21"/>
      <c r="R98" s="20"/>
      <c r="S98" s="31"/>
      <c r="T98" s="22"/>
    </row>
    <row r="99" spans="2:20" x14ac:dyDescent="0.25">
      <c r="B99" t="s">
        <v>116</v>
      </c>
      <c r="C99" s="89">
        <v>44286</v>
      </c>
      <c r="E99" s="95">
        <f>ROUND((J99/J95)-1,4)</f>
        <v>2.9999999999999997E-4</v>
      </c>
      <c r="F99" s="95">
        <f>ROUND((K99/K95)-1,4)</f>
        <v>2.9999999999999997E-4</v>
      </c>
      <c r="G99" s="26"/>
      <c r="H99" s="75">
        <v>1</v>
      </c>
      <c r="I99" s="75">
        <v>1</v>
      </c>
      <c r="J99" s="24">
        <f>J98*H99</f>
        <v>1.0002859766666667</v>
      </c>
      <c r="K99" s="24">
        <f t="shared" ref="K99:K103" si="3">K98*I99</f>
        <v>1.0002717826666667</v>
      </c>
      <c r="L99" s="25"/>
      <c r="N99" s="31"/>
      <c r="O99" s="23"/>
      <c r="P99" s="11"/>
      <c r="R99" s="20"/>
      <c r="S99" s="31"/>
      <c r="T99" s="22"/>
    </row>
    <row r="100" spans="2:20" x14ac:dyDescent="0.25">
      <c r="B100" t="s">
        <v>117</v>
      </c>
      <c r="C100" s="89">
        <v>44316</v>
      </c>
      <c r="E100" s="95">
        <f t="shared" ref="E100:F102" si="4">ROUND(H100-1,4)</f>
        <v>1.1000000000000001E-3</v>
      </c>
      <c r="F100" s="95">
        <f t="shared" si="4"/>
        <v>1E-3</v>
      </c>
      <c r="G100" s="26"/>
      <c r="H100" s="24">
        <v>1.0010729971502206</v>
      </c>
      <c r="I100" s="24">
        <v>1.0010171109002206</v>
      </c>
      <c r="J100" s="24">
        <f t="shared" ref="J100:J103" si="5">J99*H100</f>
        <v>1.0013592806690357</v>
      </c>
      <c r="K100" s="24">
        <f t="shared" si="3"/>
        <v>1.0012891700000002</v>
      </c>
      <c r="L100" s="25"/>
      <c r="N100" s="31"/>
      <c r="O100" s="23"/>
      <c r="P100" s="11"/>
      <c r="R100" s="20"/>
      <c r="S100" s="31"/>
      <c r="T100" s="22"/>
    </row>
    <row r="101" spans="2:20" x14ac:dyDescent="0.25">
      <c r="B101" t="s">
        <v>118</v>
      </c>
      <c r="C101" s="89">
        <v>44347</v>
      </c>
      <c r="E101" s="95">
        <f t="shared" si="4"/>
        <v>1.1999999999999999E-3</v>
      </c>
      <c r="F101" s="95">
        <f t="shared" si="4"/>
        <v>1E-3</v>
      </c>
      <c r="G101" s="26"/>
      <c r="H101" s="24">
        <v>1.0012450145790199</v>
      </c>
      <c r="I101" s="24">
        <v>1.00102340082902</v>
      </c>
      <c r="J101" s="24">
        <f t="shared" si="5"/>
        <v>1.0026059875723055</v>
      </c>
      <c r="K101" s="24">
        <f t="shared" si="3"/>
        <v>1.0023138901666668</v>
      </c>
      <c r="L101" s="25"/>
      <c r="N101" s="31"/>
      <c r="O101" s="23"/>
      <c r="P101" s="21"/>
      <c r="R101" s="20"/>
      <c r="S101" s="31"/>
      <c r="T101" s="22"/>
    </row>
    <row r="102" spans="2:20" x14ac:dyDescent="0.25">
      <c r="B102" t="s">
        <v>119</v>
      </c>
      <c r="C102" s="89">
        <v>44377</v>
      </c>
      <c r="E102" s="95">
        <f t="shared" si="4"/>
        <v>1.1000000000000001E-3</v>
      </c>
      <c r="F102" s="95">
        <f t="shared" si="4"/>
        <v>1E-3</v>
      </c>
      <c r="G102" s="26"/>
      <c r="H102" s="24">
        <v>1.0010645582556679</v>
      </c>
      <c r="I102" s="24">
        <v>1.0009893813468971</v>
      </c>
      <c r="J102" s="75">
        <f t="shared" si="5"/>
        <v>1.0036733200535577</v>
      </c>
      <c r="K102" s="75">
        <f t="shared" si="3"/>
        <v>1.0033055608333337</v>
      </c>
      <c r="L102" s="25"/>
      <c r="N102" s="31"/>
      <c r="O102" s="23"/>
      <c r="P102" s="11"/>
      <c r="R102" s="20"/>
      <c r="S102" s="31"/>
      <c r="T102" s="22"/>
    </row>
    <row r="103" spans="2:20" x14ac:dyDescent="0.25">
      <c r="B103" t="s">
        <v>120</v>
      </c>
      <c r="C103" s="89">
        <v>44377</v>
      </c>
      <c r="E103" s="95">
        <f>ROUND((J103/J99)-1,4)</f>
        <v>3.3999999999999998E-3</v>
      </c>
      <c r="F103" s="95">
        <f>ROUND((K103/K99)-1,4)</f>
        <v>3.0000000000000001E-3</v>
      </c>
      <c r="G103" s="26"/>
      <c r="H103" s="75">
        <v>1</v>
      </c>
      <c r="I103" s="75">
        <v>1</v>
      </c>
      <c r="J103" s="75">
        <f t="shared" si="5"/>
        <v>1.0036733200535577</v>
      </c>
      <c r="K103" s="75">
        <f t="shared" si="3"/>
        <v>1.0033055608333337</v>
      </c>
      <c r="L103" s="25"/>
      <c r="N103" s="31"/>
      <c r="O103" s="23"/>
      <c r="P103" s="11"/>
      <c r="R103" s="20"/>
      <c r="S103" s="31"/>
      <c r="T103" s="22"/>
    </row>
    <row r="104" spans="2:20" x14ac:dyDescent="0.25">
      <c r="B104" t="s">
        <v>121</v>
      </c>
      <c r="C104" s="89"/>
      <c r="E104" s="95"/>
      <c r="F104" s="95"/>
      <c r="G104" s="26"/>
      <c r="H104" s="24"/>
      <c r="I104" s="24"/>
      <c r="J104" s="24"/>
      <c r="K104" s="24"/>
      <c r="L104" s="25"/>
      <c r="N104" s="31"/>
      <c r="O104" s="23"/>
      <c r="P104" s="21"/>
      <c r="R104" s="20"/>
      <c r="S104" s="31"/>
      <c r="T104" s="22"/>
    </row>
    <row r="105" spans="2:20" x14ac:dyDescent="0.25">
      <c r="B105" t="s">
        <v>122</v>
      </c>
      <c r="C105" s="89"/>
      <c r="E105" s="95"/>
      <c r="F105" s="95"/>
      <c r="G105" s="26"/>
      <c r="H105" s="24"/>
      <c r="I105" s="24"/>
      <c r="J105" s="24"/>
      <c r="K105" s="24"/>
      <c r="L105" s="25"/>
      <c r="N105" s="31"/>
      <c r="O105" s="23"/>
      <c r="P105" s="11"/>
      <c r="R105" s="20"/>
      <c r="S105" s="31"/>
      <c r="T105" s="22"/>
    </row>
    <row r="106" spans="2:20" x14ac:dyDescent="0.25">
      <c r="B106" t="s">
        <v>123</v>
      </c>
      <c r="C106" s="89"/>
      <c r="E106" s="95"/>
      <c r="F106" s="95"/>
      <c r="G106" s="26"/>
      <c r="H106" s="24"/>
      <c r="I106" s="24"/>
      <c r="J106" s="24"/>
      <c r="K106" s="24"/>
      <c r="L106" s="25"/>
      <c r="N106" s="31"/>
      <c r="O106" s="23"/>
      <c r="P106" s="11"/>
      <c r="R106" s="20"/>
      <c r="S106" s="31"/>
      <c r="T106" s="22"/>
    </row>
    <row r="107" spans="2:20" x14ac:dyDescent="0.25">
      <c r="B107" t="s">
        <v>124</v>
      </c>
      <c r="C107" s="89"/>
      <c r="E107" s="95"/>
      <c r="F107" s="95"/>
      <c r="G107" s="26"/>
      <c r="H107" s="75"/>
      <c r="I107" s="75"/>
      <c r="J107" s="75"/>
      <c r="K107" s="75"/>
      <c r="L107" s="25"/>
      <c r="N107" s="31"/>
      <c r="O107" s="23"/>
      <c r="P107" s="21"/>
      <c r="R107" s="20"/>
      <c r="S107" s="31"/>
      <c r="T107" s="22"/>
    </row>
    <row r="108" spans="2:20" x14ac:dyDescent="0.25">
      <c r="B108" t="s">
        <v>125</v>
      </c>
      <c r="C108" s="89"/>
      <c r="E108" s="95"/>
      <c r="F108" s="95"/>
      <c r="G108" s="26"/>
      <c r="H108" s="24"/>
      <c r="I108" s="24"/>
      <c r="J108" s="24"/>
      <c r="K108" s="24"/>
      <c r="L108" s="11"/>
    </row>
    <row r="109" spans="2:20" x14ac:dyDescent="0.25">
      <c r="B109" t="s">
        <v>126</v>
      </c>
      <c r="C109" s="89"/>
      <c r="E109" s="95"/>
      <c r="F109" s="95"/>
      <c r="G109" s="26"/>
      <c r="H109" s="24"/>
      <c r="I109" s="24"/>
      <c r="J109" s="24"/>
      <c r="K109" s="24"/>
      <c r="L109" s="11"/>
    </row>
    <row r="110" spans="2:20" x14ac:dyDescent="0.25">
      <c r="B110" t="s">
        <v>127</v>
      </c>
      <c r="C110" s="89"/>
      <c r="E110" s="95"/>
      <c r="F110" s="95"/>
      <c r="G110" s="26"/>
      <c r="H110" s="24"/>
      <c r="I110" s="24"/>
      <c r="J110" s="24"/>
      <c r="K110" s="24"/>
      <c r="L110" s="11"/>
    </row>
    <row r="111" spans="2:20" x14ac:dyDescent="0.25">
      <c r="B111" t="s">
        <v>128</v>
      </c>
      <c r="C111" s="89"/>
      <c r="E111" s="95"/>
      <c r="F111" s="95"/>
      <c r="G111" s="26"/>
      <c r="H111" s="78"/>
      <c r="I111" s="78"/>
      <c r="J111" s="78"/>
      <c r="K111" s="78"/>
      <c r="L111" s="11"/>
    </row>
    <row r="112" spans="2:20" x14ac:dyDescent="0.25">
      <c r="B112" t="s">
        <v>129</v>
      </c>
      <c r="C112" s="89"/>
      <c r="E112" s="95"/>
      <c r="F112" s="95"/>
      <c r="G112" s="26"/>
      <c r="H112" s="78"/>
      <c r="I112" s="78"/>
      <c r="J112" s="78"/>
      <c r="K112" s="78"/>
      <c r="L112" s="11"/>
    </row>
    <row r="113" spans="2:7" x14ac:dyDescent="0.25">
      <c r="G113" s="26"/>
    </row>
    <row r="114" spans="2:7" x14ac:dyDescent="0.25">
      <c r="B114" s="1" t="s">
        <v>133</v>
      </c>
      <c r="G114" s="26"/>
    </row>
    <row r="115" spans="2:7" x14ac:dyDescent="0.25">
      <c r="B115" s="1" t="s">
        <v>134</v>
      </c>
      <c r="G115" s="26"/>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election activeCell="C20" sqref="C20"/>
    </sheetView>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2" t="s">
        <v>166</v>
      </c>
    </row>
    <row r="11" spans="2:3" ht="30" x14ac:dyDescent="0.25">
      <c r="C11" s="12" t="s">
        <v>167</v>
      </c>
    </row>
    <row r="12" spans="2:3" x14ac:dyDescent="0.25">
      <c r="C12" s="12"/>
    </row>
    <row r="13" spans="2:3" ht="30" x14ac:dyDescent="0.25">
      <c r="B13" s="5" t="s">
        <v>168</v>
      </c>
      <c r="C13" s="12" t="s">
        <v>169</v>
      </c>
    </row>
    <row r="14" spans="2:3" x14ac:dyDescent="0.25">
      <c r="C14" s="12"/>
    </row>
    <row r="15" spans="2:3" ht="45" x14ac:dyDescent="0.25">
      <c r="B15" t="s">
        <v>170</v>
      </c>
      <c r="C15" s="12" t="s">
        <v>171</v>
      </c>
    </row>
    <row r="16" spans="2:3" ht="45" x14ac:dyDescent="0.25">
      <c r="C16" s="12" t="s">
        <v>172</v>
      </c>
    </row>
    <row r="17" spans="3:3" x14ac:dyDescent="0.25">
      <c r="C17" s="12"/>
    </row>
    <row r="18" spans="3:3" x14ac:dyDescent="0.25">
      <c r="C18" s="12"/>
    </row>
    <row r="19" spans="3:3" x14ac:dyDescent="0.25">
      <c r="C19" s="12"/>
    </row>
    <row r="20" spans="3:3" x14ac:dyDescent="0.25">
      <c r="C20" s="12"/>
    </row>
    <row r="21" spans="3:3" x14ac:dyDescent="0.25">
      <c r="C21" s="12"/>
    </row>
    <row r="22" spans="3:3" x14ac:dyDescent="0.25">
      <c r="C22" s="12"/>
    </row>
    <row r="23" spans="3:3" x14ac:dyDescent="0.25">
      <c r="C23" s="12"/>
    </row>
    <row r="24" spans="3:3" x14ac:dyDescent="0.25">
      <c r="C24" s="12"/>
    </row>
    <row r="25" spans="3:3" x14ac:dyDescent="0.25">
      <c r="C25" s="12"/>
    </row>
    <row r="26" spans="3:3" x14ac:dyDescent="0.25">
      <c r="C26" s="12"/>
    </row>
    <row r="27" spans="3:3" x14ac:dyDescent="0.25">
      <c r="C27" s="12"/>
    </row>
    <row r="28" spans="3:3" x14ac:dyDescent="0.25">
      <c r="C28" s="12"/>
    </row>
    <row r="29" spans="3:3" x14ac:dyDescent="0.25">
      <c r="C29" s="12"/>
    </row>
    <row r="30" spans="3:3" x14ac:dyDescent="0.25">
      <c r="C30" s="12"/>
    </row>
    <row r="31" spans="3:3" x14ac:dyDescent="0.25">
      <c r="C31" s="12"/>
    </row>
    <row r="32" spans="3:3" x14ac:dyDescent="0.25">
      <c r="C32" s="12"/>
    </row>
    <row r="33" spans="3:3" x14ac:dyDescent="0.25">
      <c r="C33" s="12"/>
    </row>
    <row r="34" spans="3:3" x14ac:dyDescent="0.25">
      <c r="C34" s="12"/>
    </row>
    <row r="35" spans="3:3" x14ac:dyDescent="0.25">
      <c r="C35" s="12"/>
    </row>
    <row r="36" spans="3:3" x14ac:dyDescent="0.25">
      <c r="C36" s="12"/>
    </row>
    <row r="37" spans="3:3" x14ac:dyDescent="0.25">
      <c r="C37" s="12"/>
    </row>
    <row r="38" spans="3:3" x14ac:dyDescent="0.25">
      <c r="C38" s="12"/>
    </row>
    <row r="39" spans="3:3" x14ac:dyDescent="0.25">
      <c r="C39" s="12"/>
    </row>
    <row r="40" spans="3:3" x14ac:dyDescent="0.25">
      <c r="C40" s="12"/>
    </row>
    <row r="41" spans="3:3" x14ac:dyDescent="0.25">
      <c r="C41" s="12"/>
    </row>
    <row r="42" spans="3:3" x14ac:dyDescent="0.25">
      <c r="C42" s="12"/>
    </row>
    <row r="43" spans="3:3" x14ac:dyDescent="0.25">
      <c r="C43" s="12"/>
    </row>
    <row r="44" spans="3:3" x14ac:dyDescent="0.25">
      <c r="C44" s="12"/>
    </row>
    <row r="45" spans="3:3" x14ac:dyDescent="0.25">
      <c r="C45" s="12"/>
    </row>
    <row r="46" spans="3:3" x14ac:dyDescent="0.25">
      <c r="C46" s="12"/>
    </row>
    <row r="47" spans="3:3" x14ac:dyDescent="0.25">
      <c r="C47" s="12"/>
    </row>
    <row r="48" spans="3:3" x14ac:dyDescent="0.25">
      <c r="C48" s="12"/>
    </row>
    <row r="49" spans="3:3" x14ac:dyDescent="0.25">
      <c r="C49" s="12"/>
    </row>
    <row r="50" spans="3:3" x14ac:dyDescent="0.25">
      <c r="C50" s="12"/>
    </row>
    <row r="51" spans="3:3" x14ac:dyDescent="0.25">
      <c r="C51" s="12"/>
    </row>
    <row r="52" spans="3:3" x14ac:dyDescent="0.25">
      <c r="C52" s="1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34" zoomScale="98" zoomScaleNormal="98" workbookViewId="0">
      <selection activeCell="D39" sqref="D39:F44"/>
    </sheetView>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43" t="s">
        <v>150</v>
      </c>
    </row>
    <row r="18" spans="2:4" x14ac:dyDescent="0.25">
      <c r="C18" t="s">
        <v>181</v>
      </c>
      <c r="D18" s="43" t="s">
        <v>151</v>
      </c>
    </row>
    <row r="20" spans="2:4" x14ac:dyDescent="0.25">
      <c r="B20">
        <v>52</v>
      </c>
      <c r="C20" t="s">
        <v>305</v>
      </c>
      <c r="D20" s="51" t="s">
        <v>152</v>
      </c>
    </row>
    <row r="21" spans="2:4" x14ac:dyDescent="0.25">
      <c r="D21" s="19"/>
    </row>
    <row r="22" spans="2:4" x14ac:dyDescent="0.25">
      <c r="B22">
        <v>53</v>
      </c>
      <c r="C22" t="s">
        <v>184</v>
      </c>
      <c r="D22" s="51" t="s">
        <v>390</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7" x14ac:dyDescent="0.25">
      <c r="B33" s="5"/>
      <c r="C33" s="12"/>
    </row>
    <row r="34" spans="2:7" x14ac:dyDescent="0.25">
      <c r="B34">
        <v>55</v>
      </c>
      <c r="C34" s="10" t="s">
        <v>203</v>
      </c>
    </row>
    <row r="35" spans="2:7" x14ac:dyDescent="0.25">
      <c r="C35" s="12"/>
      <c r="D35" s="2" t="s">
        <v>191</v>
      </c>
      <c r="E35" s="2" t="s">
        <v>192</v>
      </c>
      <c r="F35" s="2" t="s">
        <v>193</v>
      </c>
    </row>
    <row r="36" spans="2:7" x14ac:dyDescent="0.25">
      <c r="C36" s="12" t="s">
        <v>194</v>
      </c>
      <c r="D36" s="82">
        <v>191010000</v>
      </c>
      <c r="E36" s="82">
        <v>191012000</v>
      </c>
      <c r="F36" s="82">
        <v>213517000</v>
      </c>
      <c r="G36" s="77"/>
    </row>
    <row r="37" spans="2:7" ht="30" x14ac:dyDescent="0.25">
      <c r="C37" s="12" t="s">
        <v>195</v>
      </c>
      <c r="D37" s="47" t="s">
        <v>390</v>
      </c>
      <c r="E37" s="47" t="s">
        <v>390</v>
      </c>
      <c r="F37" s="47" t="s">
        <v>390</v>
      </c>
    </row>
    <row r="38" spans="2:7" ht="30" x14ac:dyDescent="0.25">
      <c r="C38" s="12" t="s">
        <v>196</v>
      </c>
      <c r="D38" s="47" t="s">
        <v>390</v>
      </c>
      <c r="E38" s="47" t="s">
        <v>390</v>
      </c>
      <c r="F38" s="47" t="s">
        <v>390</v>
      </c>
    </row>
    <row r="39" spans="2:7" x14ac:dyDescent="0.25">
      <c r="C39" s="12" t="s">
        <v>197</v>
      </c>
      <c r="D39" s="83">
        <v>13</v>
      </c>
      <c r="E39" s="83">
        <v>10</v>
      </c>
      <c r="F39" s="83">
        <v>13</v>
      </c>
      <c r="G39" s="101" t="s">
        <v>410</v>
      </c>
    </row>
    <row r="40" spans="2:7" x14ac:dyDescent="0.25">
      <c r="C40" s="12" t="s">
        <v>198</v>
      </c>
      <c r="D40" s="83">
        <v>13</v>
      </c>
      <c r="E40" s="83">
        <v>10</v>
      </c>
      <c r="F40" s="83">
        <v>13</v>
      </c>
      <c r="G40" s="101" t="s">
        <v>410</v>
      </c>
    </row>
    <row r="41" spans="2:7" x14ac:dyDescent="0.25">
      <c r="C41" s="12" t="s">
        <v>199</v>
      </c>
      <c r="D41" s="83">
        <v>2.3999999999999998E-3</v>
      </c>
      <c r="E41" s="83">
        <v>2.3E-3</v>
      </c>
      <c r="F41" s="83">
        <v>2.7000000000000001E-3</v>
      </c>
      <c r="G41" s="101" t="s">
        <v>411</v>
      </c>
    </row>
    <row r="42" spans="2:7" x14ac:dyDescent="0.25">
      <c r="C42" s="12" t="s">
        <v>200</v>
      </c>
      <c r="D42" s="83">
        <v>3476025.03</v>
      </c>
      <c r="E42" s="83">
        <v>3553569.58</v>
      </c>
      <c r="F42" s="83">
        <v>24315783.82</v>
      </c>
      <c r="G42" s="101" t="s">
        <v>412</v>
      </c>
    </row>
    <row r="43" spans="2:7" x14ac:dyDescent="0.25">
      <c r="C43" s="12" t="s">
        <v>201</v>
      </c>
      <c r="D43" s="83">
        <v>3476025.03</v>
      </c>
      <c r="E43" s="83">
        <v>3553569.58</v>
      </c>
      <c r="F43" s="83">
        <v>24315783.82</v>
      </c>
      <c r="G43" s="101" t="s">
        <v>413</v>
      </c>
    </row>
    <row r="44" spans="2:7" x14ac:dyDescent="0.25">
      <c r="C44" s="12" t="s">
        <v>202</v>
      </c>
      <c r="D44" s="83">
        <v>0</v>
      </c>
      <c r="E44" s="83">
        <v>0</v>
      </c>
      <c r="F44" s="83">
        <v>0</v>
      </c>
      <c r="G44" s="101"/>
    </row>
    <row r="48" spans="2:7" x14ac:dyDescent="0.25">
      <c r="B48" s="35" t="s">
        <v>204</v>
      </c>
    </row>
    <row r="49" spans="2:8" x14ac:dyDescent="0.25">
      <c r="B49" s="35"/>
    </row>
    <row r="50" spans="2:8" ht="30" x14ac:dyDescent="0.25">
      <c r="B50">
        <v>56</v>
      </c>
      <c r="C50" s="12" t="s">
        <v>208</v>
      </c>
      <c r="D50" s="47" t="s">
        <v>153</v>
      </c>
      <c r="E50" s="101" t="s">
        <v>414</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topLeftCell="A19" workbookViewId="0">
      <selection activeCell="D25" sqref="D25:D31"/>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40">
        <v>58</v>
      </c>
      <c r="C5" s="12" t="s">
        <v>236</v>
      </c>
      <c r="D5" s="47" t="s">
        <v>390</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27</v>
      </c>
      <c r="E9" s="40"/>
      <c r="F9" s="40"/>
      <c r="G9" s="40"/>
      <c r="H9" s="40"/>
    </row>
    <row r="10" spans="1:8" x14ac:dyDescent="0.25">
      <c r="B10" s="40"/>
      <c r="C10" s="42" t="s">
        <v>226</v>
      </c>
      <c r="D10" s="47">
        <v>4</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390</v>
      </c>
      <c r="E71" s="47" t="s">
        <v>390</v>
      </c>
      <c r="F71" s="47" t="s">
        <v>390</v>
      </c>
      <c r="G71" s="40"/>
      <c r="H71" s="40"/>
    </row>
    <row r="72" spans="3:8" ht="60" x14ac:dyDescent="0.25">
      <c r="C72" s="44" t="s">
        <v>278</v>
      </c>
      <c r="D72" s="47" t="s">
        <v>390</v>
      </c>
      <c r="E72" s="47" t="s">
        <v>390</v>
      </c>
      <c r="F72" s="47" t="s">
        <v>390</v>
      </c>
      <c r="G72" s="40"/>
    </row>
    <row r="73" spans="3:8" ht="30" x14ac:dyDescent="0.25">
      <c r="C73" s="44" t="s">
        <v>279</v>
      </c>
      <c r="D73" s="47" t="s">
        <v>390</v>
      </c>
      <c r="E73" s="47" t="s">
        <v>390</v>
      </c>
      <c r="F73" s="47" t="s">
        <v>390</v>
      </c>
      <c r="G73" s="40"/>
    </row>
    <row r="74" spans="3:8" x14ac:dyDescent="0.25">
      <c r="C74" s="44" t="s">
        <v>280</v>
      </c>
      <c r="D74" s="47" t="s">
        <v>390</v>
      </c>
      <c r="E74" s="47" t="s">
        <v>390</v>
      </c>
      <c r="F74" s="47" t="s">
        <v>390</v>
      </c>
      <c r="G74" s="40"/>
    </row>
    <row r="75" spans="3:8" x14ac:dyDescent="0.25">
      <c r="C75" s="44" t="s">
        <v>273</v>
      </c>
      <c r="D75" s="47" t="s">
        <v>390</v>
      </c>
      <c r="E75" s="47" t="s">
        <v>390</v>
      </c>
      <c r="F75" s="47" t="s">
        <v>390</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390</v>
      </c>
      <c r="E78" s="47" t="s">
        <v>390</v>
      </c>
      <c r="F78" s="47" t="s">
        <v>390</v>
      </c>
      <c r="G78" s="40"/>
    </row>
    <row r="79" spans="3:8" ht="60" x14ac:dyDescent="0.25">
      <c r="C79" s="44" t="s">
        <v>284</v>
      </c>
      <c r="D79" s="47" t="s">
        <v>390</v>
      </c>
      <c r="E79" s="47" t="s">
        <v>390</v>
      </c>
      <c r="F79" s="47" t="s">
        <v>390</v>
      </c>
      <c r="G79" s="40"/>
    </row>
    <row r="80" spans="3:8" x14ac:dyDescent="0.25">
      <c r="C80" s="44" t="s">
        <v>285</v>
      </c>
      <c r="D80" s="47" t="s">
        <v>390</v>
      </c>
      <c r="E80" s="47" t="s">
        <v>390</v>
      </c>
      <c r="F80" s="47" t="s">
        <v>390</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390</v>
      </c>
      <c r="E84" s="47" t="s">
        <v>390</v>
      </c>
      <c r="F84" s="47" t="s">
        <v>390</v>
      </c>
      <c r="G84" s="40"/>
    </row>
    <row r="85" spans="3:7" x14ac:dyDescent="0.25">
      <c r="C85" s="44" t="s">
        <v>298</v>
      </c>
      <c r="D85" s="47" t="s">
        <v>390</v>
      </c>
      <c r="E85" s="47" t="s">
        <v>390</v>
      </c>
      <c r="F85" s="47" t="s">
        <v>390</v>
      </c>
      <c r="G85" s="40"/>
    </row>
    <row r="86" spans="3:7" ht="60" x14ac:dyDescent="0.25">
      <c r="C86" s="44" t="s">
        <v>303</v>
      </c>
      <c r="D86" s="47" t="s">
        <v>390</v>
      </c>
      <c r="E86" s="47" t="s">
        <v>390</v>
      </c>
      <c r="F86" s="47" t="s">
        <v>390</v>
      </c>
      <c r="G86" s="40"/>
    </row>
    <row r="87" spans="3:7" x14ac:dyDescent="0.25">
      <c r="C87" s="44" t="s">
        <v>299</v>
      </c>
      <c r="D87" s="47" t="s">
        <v>390</v>
      </c>
      <c r="E87" s="47" t="s">
        <v>390</v>
      </c>
      <c r="F87" s="47" t="s">
        <v>390</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390</v>
      </c>
      <c r="E98" s="49" t="s">
        <v>390</v>
      </c>
      <c r="F98" s="49" t="s">
        <v>390</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9" t="s">
        <v>404</v>
      </c>
      <c r="D102" s="12"/>
      <c r="E102" s="12"/>
      <c r="F102" s="12"/>
      <c r="G102" s="40"/>
    </row>
    <row r="103" spans="2:7" x14ac:dyDescent="0.25">
      <c r="B103" s="99"/>
      <c r="D103" s="12"/>
      <c r="E103" s="12"/>
      <c r="F103" s="12"/>
      <c r="G103" s="40"/>
    </row>
    <row r="104" spans="2:7" ht="45" x14ac:dyDescent="0.25">
      <c r="C104" s="38" t="s">
        <v>405</v>
      </c>
      <c r="D104" s="49" t="s">
        <v>390</v>
      </c>
      <c r="E104" s="12"/>
      <c r="F104" s="12"/>
      <c r="G104" s="40"/>
    </row>
    <row r="105" spans="2:7" x14ac:dyDescent="0.25">
      <c r="C105" s="38" t="s">
        <v>406</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C109" s="12"/>
      <c r="D109" s="12"/>
      <c r="E109" s="12"/>
      <c r="F109" s="12"/>
      <c r="G109" s="40"/>
    </row>
    <row r="110" spans="2:7" x14ac:dyDescent="0.25">
      <c r="G110" s="40"/>
    </row>
    <row r="111" spans="2:7" x14ac:dyDescent="0.25">
      <c r="G111" s="40"/>
    </row>
    <row r="112" spans="2:7" x14ac:dyDescent="0.25">
      <c r="G112" s="40"/>
    </row>
    <row r="113" spans="7:7" x14ac:dyDescent="0.25">
      <c r="G113" s="40"/>
    </row>
    <row r="114" spans="7:7" x14ac:dyDescent="0.25">
      <c r="G114"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22" workbookViewId="0">
      <selection activeCell="D39" sqref="D39:F44"/>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156</v>
      </c>
    </row>
    <row r="18" spans="2:4" x14ac:dyDescent="0.25">
      <c r="C18" t="s">
        <v>181</v>
      </c>
      <c r="D18" s="51" t="s">
        <v>157</v>
      </c>
    </row>
    <row r="20" spans="2:4" x14ac:dyDescent="0.25">
      <c r="B20">
        <v>52</v>
      </c>
      <c r="C20" t="s">
        <v>305</v>
      </c>
      <c r="D20" s="51" t="s">
        <v>152</v>
      </c>
    </row>
    <row r="21" spans="2:4" x14ac:dyDescent="0.25">
      <c r="D21" s="19"/>
    </row>
    <row r="22" spans="2:4" x14ac:dyDescent="0.25">
      <c r="B22">
        <v>53</v>
      </c>
      <c r="C22" t="s">
        <v>184</v>
      </c>
      <c r="D22" s="51" t="s">
        <v>390</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745156000</v>
      </c>
      <c r="E36" s="82">
        <v>738884000</v>
      </c>
      <c r="F36" s="82">
        <v>848563000</v>
      </c>
      <c r="G36" s="77"/>
      <c r="H36" s="77"/>
      <c r="I36" s="77"/>
    </row>
    <row r="37" spans="2:9" ht="30" x14ac:dyDescent="0.25">
      <c r="C37" s="12" t="s">
        <v>195</v>
      </c>
      <c r="D37" s="47" t="s">
        <v>390</v>
      </c>
      <c r="E37" s="47" t="s">
        <v>390</v>
      </c>
      <c r="F37" s="47" t="s">
        <v>390</v>
      </c>
    </row>
    <row r="38" spans="2:9" ht="30" x14ac:dyDescent="0.25">
      <c r="C38" s="12" t="s">
        <v>196</v>
      </c>
      <c r="D38" s="47" t="s">
        <v>390</v>
      </c>
      <c r="E38" s="47" t="s">
        <v>390</v>
      </c>
      <c r="F38" s="47" t="s">
        <v>390</v>
      </c>
    </row>
    <row r="39" spans="2:9" x14ac:dyDescent="0.25">
      <c r="C39" s="12" t="s">
        <v>197</v>
      </c>
      <c r="D39" s="83">
        <v>12</v>
      </c>
      <c r="E39" s="83">
        <v>9</v>
      </c>
      <c r="F39" s="83">
        <v>15</v>
      </c>
      <c r="G39" s="101" t="s">
        <v>410</v>
      </c>
    </row>
    <row r="40" spans="2:9" x14ac:dyDescent="0.25">
      <c r="C40" s="12" t="s">
        <v>198</v>
      </c>
      <c r="D40" s="83">
        <v>12</v>
      </c>
      <c r="E40" s="83">
        <v>9</v>
      </c>
      <c r="F40" s="83">
        <v>15</v>
      </c>
      <c r="G40" s="101" t="s">
        <v>410</v>
      </c>
    </row>
    <row r="41" spans="2:9" x14ac:dyDescent="0.25">
      <c r="C41" s="12" t="s">
        <v>199</v>
      </c>
      <c r="D41" s="83">
        <v>7.0000000000000001E-3</v>
      </c>
      <c r="E41" s="83">
        <v>6.4999999999999997E-3</v>
      </c>
      <c r="F41" s="83">
        <v>6.1999999999999998E-3</v>
      </c>
      <c r="G41" s="101" t="s">
        <v>411</v>
      </c>
    </row>
    <row r="42" spans="2:9" x14ac:dyDescent="0.25">
      <c r="C42" s="12" t="s">
        <v>200</v>
      </c>
      <c r="D42" s="83">
        <v>64182247.189999998</v>
      </c>
      <c r="E42" s="83">
        <v>85778478.879999995</v>
      </c>
      <c r="F42" s="83">
        <v>15575638.83</v>
      </c>
      <c r="G42" s="101" t="s">
        <v>412</v>
      </c>
    </row>
    <row r="43" spans="2:9" x14ac:dyDescent="0.25">
      <c r="C43" s="12" t="s">
        <v>201</v>
      </c>
      <c r="D43" s="83">
        <v>64807773.839999996</v>
      </c>
      <c r="E43" s="83">
        <v>85778478.879999995</v>
      </c>
      <c r="F43" s="83">
        <v>15575638.83</v>
      </c>
      <c r="G43" s="101" t="s">
        <v>413</v>
      </c>
    </row>
    <row r="44" spans="2:9" x14ac:dyDescent="0.25">
      <c r="C44" s="12" t="s">
        <v>202</v>
      </c>
      <c r="D44" s="83">
        <v>0</v>
      </c>
      <c r="E44" s="83">
        <v>0</v>
      </c>
      <c r="F44" s="83">
        <v>0</v>
      </c>
      <c r="H44" s="100"/>
    </row>
    <row r="45" spans="2:9" x14ac:dyDescent="0.25">
      <c r="H45" s="31"/>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topLeftCell="A28" workbookViewId="0">
      <selection activeCell="D25" sqref="D25:D31"/>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40">
        <v>58</v>
      </c>
      <c r="C5" s="12" t="s">
        <v>236</v>
      </c>
      <c r="D5" s="47" t="s">
        <v>390</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24</v>
      </c>
      <c r="E9" s="40"/>
      <c r="F9" s="40"/>
      <c r="G9" s="40"/>
      <c r="H9" s="40"/>
    </row>
    <row r="10" spans="1:8" x14ac:dyDescent="0.25">
      <c r="B10" s="40"/>
      <c r="C10" s="42" t="s">
        <v>226</v>
      </c>
      <c r="D10" s="47">
        <v>8</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390</v>
      </c>
      <c r="E71" s="47" t="s">
        <v>390</v>
      </c>
      <c r="F71" s="47" t="s">
        <v>390</v>
      </c>
      <c r="G71" s="40"/>
      <c r="H71" s="40"/>
    </row>
    <row r="72" spans="3:8" ht="60" x14ac:dyDescent="0.25">
      <c r="C72" s="44" t="s">
        <v>278</v>
      </c>
      <c r="D72" s="47" t="s">
        <v>390</v>
      </c>
      <c r="E72" s="47" t="s">
        <v>390</v>
      </c>
      <c r="F72" s="47" t="s">
        <v>390</v>
      </c>
      <c r="G72" s="40"/>
    </row>
    <row r="73" spans="3:8" ht="30" x14ac:dyDescent="0.25">
      <c r="C73" s="44" t="s">
        <v>279</v>
      </c>
      <c r="D73" s="47" t="s">
        <v>390</v>
      </c>
      <c r="E73" s="47" t="s">
        <v>390</v>
      </c>
      <c r="F73" s="47" t="s">
        <v>390</v>
      </c>
      <c r="G73" s="40"/>
    </row>
    <row r="74" spans="3:8" x14ac:dyDescent="0.25">
      <c r="C74" s="44" t="s">
        <v>280</v>
      </c>
      <c r="D74" s="47" t="s">
        <v>390</v>
      </c>
      <c r="E74" s="47" t="s">
        <v>390</v>
      </c>
      <c r="F74" s="47" t="s">
        <v>390</v>
      </c>
      <c r="G74" s="40"/>
    </row>
    <row r="75" spans="3:8" x14ac:dyDescent="0.25">
      <c r="C75" s="44" t="s">
        <v>273</v>
      </c>
      <c r="D75" s="47" t="s">
        <v>390</v>
      </c>
      <c r="E75" s="47" t="s">
        <v>390</v>
      </c>
      <c r="F75" s="47" t="s">
        <v>390</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390</v>
      </c>
      <c r="E78" s="47" t="s">
        <v>390</v>
      </c>
      <c r="F78" s="47" t="s">
        <v>390</v>
      </c>
      <c r="G78" s="40"/>
    </row>
    <row r="79" spans="3:8" ht="60" x14ac:dyDescent="0.25">
      <c r="C79" s="44" t="s">
        <v>284</v>
      </c>
      <c r="D79" s="47" t="s">
        <v>390</v>
      </c>
      <c r="E79" s="47" t="s">
        <v>390</v>
      </c>
      <c r="F79" s="47" t="s">
        <v>390</v>
      </c>
      <c r="G79" s="40"/>
    </row>
    <row r="80" spans="3:8" x14ac:dyDescent="0.25">
      <c r="C80" s="44" t="s">
        <v>285</v>
      </c>
      <c r="D80" s="47" t="s">
        <v>390</v>
      </c>
      <c r="E80" s="47" t="s">
        <v>390</v>
      </c>
      <c r="F80" s="47" t="s">
        <v>390</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390</v>
      </c>
      <c r="E84" s="47" t="s">
        <v>390</v>
      </c>
      <c r="F84" s="47" t="s">
        <v>390</v>
      </c>
      <c r="G84" s="40"/>
    </row>
    <row r="85" spans="3:7" x14ac:dyDescent="0.25">
      <c r="C85" s="44" t="s">
        <v>298</v>
      </c>
      <c r="D85" s="47" t="s">
        <v>390</v>
      </c>
      <c r="E85" s="47" t="s">
        <v>390</v>
      </c>
      <c r="F85" s="47" t="s">
        <v>390</v>
      </c>
      <c r="G85" s="40"/>
    </row>
    <row r="86" spans="3:7" ht="60" x14ac:dyDescent="0.25">
      <c r="C86" s="44" t="s">
        <v>303</v>
      </c>
      <c r="D86" s="47" t="s">
        <v>390</v>
      </c>
      <c r="E86" s="47" t="s">
        <v>390</v>
      </c>
      <c r="F86" s="47" t="s">
        <v>390</v>
      </c>
      <c r="G86" s="40"/>
    </row>
    <row r="87" spans="3:7" x14ac:dyDescent="0.25">
      <c r="C87" s="44" t="s">
        <v>299</v>
      </c>
      <c r="D87" s="47" t="s">
        <v>390</v>
      </c>
      <c r="E87" s="47" t="s">
        <v>390</v>
      </c>
      <c r="F87" s="47" t="s">
        <v>390</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390</v>
      </c>
      <c r="E98" s="49" t="s">
        <v>390</v>
      </c>
      <c r="F98" s="49" t="s">
        <v>390</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9" t="s">
        <v>404</v>
      </c>
      <c r="D102" s="12"/>
      <c r="E102" s="12"/>
      <c r="F102" s="12"/>
      <c r="G102" s="40"/>
    </row>
    <row r="103" spans="2:7" x14ac:dyDescent="0.25">
      <c r="B103" s="99"/>
      <c r="D103" s="12"/>
      <c r="E103" s="12"/>
      <c r="F103" s="12"/>
      <c r="G103" s="40"/>
    </row>
    <row r="104" spans="2:7" ht="45" x14ac:dyDescent="0.25">
      <c r="C104" s="38" t="s">
        <v>405</v>
      </c>
      <c r="D104" s="49" t="s">
        <v>390</v>
      </c>
      <c r="E104" s="12"/>
      <c r="F104" s="12"/>
      <c r="G104" s="40"/>
    </row>
    <row r="105" spans="2:7" x14ac:dyDescent="0.25">
      <c r="C105" s="38" t="s">
        <v>406</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25" workbookViewId="0">
      <selection activeCell="D39" sqref="D39:F44"/>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399</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159</v>
      </c>
    </row>
    <row r="18" spans="2:4" x14ac:dyDescent="0.25">
      <c r="C18" t="s">
        <v>181</v>
      </c>
      <c r="D18" s="51" t="s">
        <v>399</v>
      </c>
    </row>
    <row r="20" spans="2:4" x14ac:dyDescent="0.25">
      <c r="B20">
        <v>52</v>
      </c>
      <c r="C20" t="s">
        <v>305</v>
      </c>
      <c r="D20" s="51" t="s">
        <v>152</v>
      </c>
    </row>
    <row r="21" spans="2:4" x14ac:dyDescent="0.25">
      <c r="D21" s="19"/>
    </row>
    <row r="22" spans="2:4" x14ac:dyDescent="0.25">
      <c r="B22">
        <v>53</v>
      </c>
      <c r="C22" t="s">
        <v>184</v>
      </c>
      <c r="D22" s="51" t="s">
        <v>390</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71464000</v>
      </c>
      <c r="E36" s="82">
        <v>71493000</v>
      </c>
      <c r="F36" s="82">
        <v>71518000</v>
      </c>
      <c r="G36" s="77"/>
      <c r="H36" s="77"/>
      <c r="I36" s="77"/>
    </row>
    <row r="37" spans="2:9" ht="30" x14ac:dyDescent="0.25">
      <c r="C37" s="12" t="s">
        <v>195</v>
      </c>
      <c r="D37" s="51" t="s">
        <v>390</v>
      </c>
      <c r="E37" s="51" t="s">
        <v>390</v>
      </c>
      <c r="F37" s="51" t="s">
        <v>390</v>
      </c>
    </row>
    <row r="38" spans="2:9" ht="30" x14ac:dyDescent="0.25">
      <c r="C38" s="12" t="s">
        <v>196</v>
      </c>
      <c r="D38" s="51" t="s">
        <v>390</v>
      </c>
      <c r="E38" s="51" t="s">
        <v>390</v>
      </c>
      <c r="F38" s="51" t="s">
        <v>390</v>
      </c>
    </row>
    <row r="39" spans="2:9" x14ac:dyDescent="0.25">
      <c r="C39" s="12" t="s">
        <v>197</v>
      </c>
      <c r="D39" s="83">
        <v>12</v>
      </c>
      <c r="E39" s="83">
        <v>9</v>
      </c>
      <c r="F39" s="83">
        <v>15</v>
      </c>
      <c r="G39" s="101" t="s">
        <v>410</v>
      </c>
    </row>
    <row r="40" spans="2:9" x14ac:dyDescent="0.25">
      <c r="C40" s="12" t="s">
        <v>198</v>
      </c>
      <c r="D40" s="83">
        <v>12</v>
      </c>
      <c r="E40" s="83">
        <v>9</v>
      </c>
      <c r="F40" s="83">
        <v>15</v>
      </c>
      <c r="G40" s="101" t="s">
        <v>410</v>
      </c>
    </row>
    <row r="41" spans="2:9" x14ac:dyDescent="0.25">
      <c r="C41" s="12" t="s">
        <v>199</v>
      </c>
      <c r="D41" s="83">
        <v>7.0000000000000001E-3</v>
      </c>
      <c r="E41" s="83">
        <v>6.4999999999999997E-3</v>
      </c>
      <c r="F41" s="83">
        <v>6.4000000000000003E-3</v>
      </c>
      <c r="G41" s="101" t="s">
        <v>411</v>
      </c>
    </row>
    <row r="42" spans="2:9" x14ac:dyDescent="0.25">
      <c r="C42" s="12" t="s">
        <v>200</v>
      </c>
      <c r="D42" s="83">
        <v>6129568.4900000002</v>
      </c>
      <c r="E42" s="83">
        <v>8303542.75</v>
      </c>
      <c r="F42" s="83">
        <v>1186452.7</v>
      </c>
      <c r="G42" s="101" t="s">
        <v>412</v>
      </c>
    </row>
    <row r="43" spans="2:9" x14ac:dyDescent="0.25">
      <c r="C43" s="12" t="s">
        <v>201</v>
      </c>
      <c r="D43" s="83">
        <v>6189301.8399999999</v>
      </c>
      <c r="E43" s="83">
        <v>8303542.75</v>
      </c>
      <c r="F43" s="83">
        <v>1186452.7</v>
      </c>
      <c r="G43" s="101" t="s">
        <v>413</v>
      </c>
    </row>
    <row r="44" spans="2:9" x14ac:dyDescent="0.25">
      <c r="C44" s="12" t="s">
        <v>202</v>
      </c>
      <c r="D44" s="83">
        <v>0</v>
      </c>
      <c r="E44" s="83">
        <v>0</v>
      </c>
      <c r="F44" s="83">
        <v>0</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topLeftCell="A19" workbookViewId="0">
      <selection activeCell="D25" sqref="D25:D31"/>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399</v>
      </c>
    </row>
    <row r="4" spans="1:8" x14ac:dyDescent="0.25">
      <c r="B4" t="s">
        <v>216</v>
      </c>
    </row>
    <row r="5" spans="1:8" x14ac:dyDescent="0.25">
      <c r="B5" s="40">
        <v>58</v>
      </c>
      <c r="C5" s="12" t="s">
        <v>236</v>
      </c>
      <c r="D5" s="47" t="s">
        <v>390</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100</v>
      </c>
      <c r="E9" s="40"/>
      <c r="F9" s="40"/>
      <c r="G9" s="40"/>
      <c r="H9" s="40"/>
    </row>
    <row r="10" spans="1:8" x14ac:dyDescent="0.25">
      <c r="B10" s="40"/>
      <c r="C10" s="42" t="s">
        <v>226</v>
      </c>
      <c r="D10" s="47">
        <v>1</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390</v>
      </c>
      <c r="E71" s="47" t="s">
        <v>390</v>
      </c>
      <c r="F71" s="47" t="s">
        <v>390</v>
      </c>
      <c r="G71" s="40"/>
      <c r="H71" s="40"/>
    </row>
    <row r="72" spans="3:8" ht="60" x14ac:dyDescent="0.25">
      <c r="C72" s="44" t="s">
        <v>278</v>
      </c>
      <c r="D72" s="47" t="s">
        <v>390</v>
      </c>
      <c r="E72" s="47" t="s">
        <v>390</v>
      </c>
      <c r="F72" s="47" t="s">
        <v>390</v>
      </c>
      <c r="G72" s="40"/>
    </row>
    <row r="73" spans="3:8" ht="30" x14ac:dyDescent="0.25">
      <c r="C73" s="44" t="s">
        <v>279</v>
      </c>
      <c r="D73" s="47" t="s">
        <v>390</v>
      </c>
      <c r="E73" s="47" t="s">
        <v>390</v>
      </c>
      <c r="F73" s="47" t="s">
        <v>390</v>
      </c>
      <c r="G73" s="40"/>
    </row>
    <row r="74" spans="3:8" x14ac:dyDescent="0.25">
      <c r="C74" s="44" t="s">
        <v>280</v>
      </c>
      <c r="D74" s="47" t="s">
        <v>390</v>
      </c>
      <c r="E74" s="47" t="s">
        <v>390</v>
      </c>
      <c r="F74" s="47" t="s">
        <v>390</v>
      </c>
      <c r="G74" s="40"/>
    </row>
    <row r="75" spans="3:8" x14ac:dyDescent="0.25">
      <c r="C75" s="44" t="s">
        <v>273</v>
      </c>
      <c r="D75" s="47" t="s">
        <v>390</v>
      </c>
      <c r="E75" s="47" t="s">
        <v>390</v>
      </c>
      <c r="F75" s="47" t="s">
        <v>390</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390</v>
      </c>
      <c r="E78" s="47" t="s">
        <v>390</v>
      </c>
      <c r="F78" s="47" t="s">
        <v>390</v>
      </c>
      <c r="G78" s="40"/>
    </row>
    <row r="79" spans="3:8" ht="60" x14ac:dyDescent="0.25">
      <c r="C79" s="44" t="s">
        <v>284</v>
      </c>
      <c r="D79" s="47" t="s">
        <v>390</v>
      </c>
      <c r="E79" s="47" t="s">
        <v>390</v>
      </c>
      <c r="F79" s="47" t="s">
        <v>390</v>
      </c>
      <c r="G79" s="40"/>
    </row>
    <row r="80" spans="3:8" x14ac:dyDescent="0.25">
      <c r="C80" s="44" t="s">
        <v>285</v>
      </c>
      <c r="D80" s="47" t="s">
        <v>390</v>
      </c>
      <c r="E80" s="47" t="s">
        <v>390</v>
      </c>
      <c r="F80" s="47" t="s">
        <v>390</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390</v>
      </c>
      <c r="E84" s="47" t="s">
        <v>390</v>
      </c>
      <c r="F84" s="47" t="s">
        <v>390</v>
      </c>
      <c r="G84" s="40"/>
    </row>
    <row r="85" spans="3:7" x14ac:dyDescent="0.25">
      <c r="C85" s="44" t="s">
        <v>298</v>
      </c>
      <c r="D85" s="47" t="s">
        <v>390</v>
      </c>
      <c r="E85" s="47" t="s">
        <v>390</v>
      </c>
      <c r="F85" s="47" t="s">
        <v>390</v>
      </c>
      <c r="G85" s="40"/>
    </row>
    <row r="86" spans="3:7" ht="60" x14ac:dyDescent="0.25">
      <c r="C86" s="44" t="s">
        <v>303</v>
      </c>
      <c r="D86" s="47" t="s">
        <v>390</v>
      </c>
      <c r="E86" s="47" t="s">
        <v>390</v>
      </c>
      <c r="F86" s="47" t="s">
        <v>390</v>
      </c>
      <c r="G86" s="40"/>
    </row>
    <row r="87" spans="3:7" x14ac:dyDescent="0.25">
      <c r="C87" s="44" t="s">
        <v>299</v>
      </c>
      <c r="D87" s="47" t="s">
        <v>390</v>
      </c>
      <c r="E87" s="47" t="s">
        <v>390</v>
      </c>
      <c r="F87" s="47" t="s">
        <v>390</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390</v>
      </c>
      <c r="E98" s="49" t="s">
        <v>390</v>
      </c>
      <c r="F98" s="49" t="s">
        <v>390</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9" t="s">
        <v>404</v>
      </c>
      <c r="D102" s="12"/>
      <c r="E102" s="12"/>
      <c r="F102" s="12"/>
      <c r="G102" s="40"/>
    </row>
    <row r="103" spans="2:7" x14ac:dyDescent="0.25">
      <c r="B103" s="99"/>
      <c r="D103" s="12"/>
      <c r="E103" s="12"/>
      <c r="F103" s="12"/>
      <c r="G103" s="40"/>
    </row>
    <row r="104" spans="2:7" ht="45" x14ac:dyDescent="0.25">
      <c r="C104" s="38" t="s">
        <v>405</v>
      </c>
      <c r="D104" s="49" t="s">
        <v>390</v>
      </c>
      <c r="E104" s="12"/>
      <c r="F104" s="12"/>
      <c r="G104" s="40"/>
    </row>
    <row r="105" spans="2:7" x14ac:dyDescent="0.25">
      <c r="C105" s="38" t="s">
        <v>406</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19" workbookViewId="0">
      <selection activeCell="D39" sqref="D39:F44"/>
    </sheetView>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402</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377</v>
      </c>
    </row>
    <row r="18" spans="2:4" x14ac:dyDescent="0.25">
      <c r="C18" t="s">
        <v>181</v>
      </c>
      <c r="D18" s="51" t="s">
        <v>402</v>
      </c>
    </row>
    <row r="20" spans="2:4" x14ac:dyDescent="0.25">
      <c r="B20">
        <v>52</v>
      </c>
      <c r="C20" t="s">
        <v>305</v>
      </c>
      <c r="D20" s="51" t="s">
        <v>152</v>
      </c>
    </row>
    <row r="21" spans="2:4" x14ac:dyDescent="0.25">
      <c r="D21" s="19"/>
    </row>
    <row r="22" spans="2:4" x14ac:dyDescent="0.25">
      <c r="B22">
        <v>53</v>
      </c>
      <c r="C22" t="s">
        <v>184</v>
      </c>
      <c r="D22" s="51" t="s">
        <v>390</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331193000</v>
      </c>
      <c r="E36" s="82">
        <v>331447000</v>
      </c>
      <c r="F36" s="82">
        <v>331692000</v>
      </c>
      <c r="G36" s="77"/>
      <c r="H36" s="77"/>
      <c r="I36" s="77"/>
    </row>
    <row r="37" spans="2:9" ht="30" x14ac:dyDescent="0.25">
      <c r="C37" s="12" t="s">
        <v>195</v>
      </c>
      <c r="D37" s="47" t="s">
        <v>390</v>
      </c>
      <c r="E37" s="47" t="s">
        <v>390</v>
      </c>
      <c r="F37" s="47" t="s">
        <v>390</v>
      </c>
    </row>
    <row r="38" spans="2:9" ht="30" x14ac:dyDescent="0.25">
      <c r="C38" s="12" t="s">
        <v>196</v>
      </c>
      <c r="D38" s="47" t="s">
        <v>390</v>
      </c>
      <c r="E38" s="47" t="s">
        <v>390</v>
      </c>
      <c r="F38" s="47" t="s">
        <v>390</v>
      </c>
    </row>
    <row r="39" spans="2:9" x14ac:dyDescent="0.25">
      <c r="C39" s="12" t="s">
        <v>197</v>
      </c>
      <c r="D39" s="83">
        <v>54</v>
      </c>
      <c r="E39" s="83">
        <v>36</v>
      </c>
      <c r="F39" s="83">
        <v>15</v>
      </c>
      <c r="G39" s="102" t="s">
        <v>410</v>
      </c>
    </row>
    <row r="40" spans="2:9" x14ac:dyDescent="0.25">
      <c r="C40" s="12" t="s">
        <v>198</v>
      </c>
      <c r="D40" s="83">
        <v>54</v>
      </c>
      <c r="E40" s="83">
        <v>36</v>
      </c>
      <c r="F40" s="83">
        <v>15</v>
      </c>
      <c r="G40" s="102" t="s">
        <v>410</v>
      </c>
    </row>
    <row r="41" spans="2:9" x14ac:dyDescent="0.25">
      <c r="C41" s="12" t="s">
        <v>199</v>
      </c>
      <c r="D41" s="83">
        <v>1.09E-2</v>
      </c>
      <c r="E41" s="83">
        <v>1.0699999999999999E-2</v>
      </c>
      <c r="F41" s="83">
        <v>1.0500000000000001E-2</v>
      </c>
      <c r="G41" s="102" t="s">
        <v>411</v>
      </c>
    </row>
    <row r="42" spans="2:9" x14ac:dyDescent="0.25">
      <c r="C42" s="12" t="s">
        <v>200</v>
      </c>
      <c r="D42" s="83">
        <v>22468869.699999999</v>
      </c>
      <c r="E42" s="83">
        <v>29989431.329999998</v>
      </c>
      <c r="F42" s="83">
        <v>3861293.24</v>
      </c>
      <c r="G42" s="102" t="s">
        <v>412</v>
      </c>
    </row>
    <row r="43" spans="2:9" x14ac:dyDescent="0.25">
      <c r="C43" s="12" t="s">
        <v>201</v>
      </c>
      <c r="D43" s="83">
        <v>24890029.699999999</v>
      </c>
      <c r="E43" s="83">
        <v>29989431.329999998</v>
      </c>
      <c r="F43" s="83">
        <v>3861293.24</v>
      </c>
      <c r="G43" s="102" t="s">
        <v>413</v>
      </c>
    </row>
    <row r="44" spans="2:9" x14ac:dyDescent="0.25">
      <c r="C44" s="12" t="s">
        <v>202</v>
      </c>
      <c r="D44" s="83">
        <v>0</v>
      </c>
      <c r="E44" s="83">
        <v>0</v>
      </c>
      <c r="F44" s="83">
        <v>0</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topLeftCell="A28" workbookViewId="0">
      <selection activeCell="D25" sqref="D25:D31"/>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402</v>
      </c>
    </row>
    <row r="4" spans="1:8" x14ac:dyDescent="0.25">
      <c r="B4" t="s">
        <v>216</v>
      </c>
    </row>
    <row r="5" spans="1:8" x14ac:dyDescent="0.25">
      <c r="B5" s="40">
        <v>58</v>
      </c>
      <c r="C5" s="12" t="s">
        <v>236</v>
      </c>
      <c r="D5" s="47" t="s">
        <v>390</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30</v>
      </c>
      <c r="E9" s="40"/>
      <c r="F9" s="40"/>
      <c r="G9" s="40"/>
      <c r="H9" s="40"/>
    </row>
    <row r="10" spans="1:8" x14ac:dyDescent="0.25">
      <c r="B10" s="40"/>
      <c r="C10" s="42" t="s">
        <v>226</v>
      </c>
      <c r="D10" s="47">
        <v>6</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390</v>
      </c>
      <c r="E71" s="47" t="s">
        <v>390</v>
      </c>
      <c r="F71" s="47" t="s">
        <v>390</v>
      </c>
      <c r="G71" s="40"/>
      <c r="H71" s="40"/>
    </row>
    <row r="72" spans="3:8" ht="60" x14ac:dyDescent="0.25">
      <c r="C72" s="44" t="s">
        <v>278</v>
      </c>
      <c r="D72" s="47" t="s">
        <v>390</v>
      </c>
      <c r="E72" s="47" t="s">
        <v>390</v>
      </c>
      <c r="F72" s="47" t="s">
        <v>390</v>
      </c>
      <c r="G72" s="40"/>
    </row>
    <row r="73" spans="3:8" ht="30" x14ac:dyDescent="0.25">
      <c r="C73" s="44" t="s">
        <v>279</v>
      </c>
      <c r="D73" s="47" t="s">
        <v>390</v>
      </c>
      <c r="E73" s="47" t="s">
        <v>390</v>
      </c>
      <c r="F73" s="47" t="s">
        <v>390</v>
      </c>
      <c r="G73" s="40"/>
    </row>
    <row r="74" spans="3:8" x14ac:dyDescent="0.25">
      <c r="C74" s="44" t="s">
        <v>280</v>
      </c>
      <c r="D74" s="47" t="s">
        <v>390</v>
      </c>
      <c r="E74" s="47" t="s">
        <v>390</v>
      </c>
      <c r="F74" s="47" t="s">
        <v>390</v>
      </c>
      <c r="G74" s="40"/>
    </row>
    <row r="75" spans="3:8" x14ac:dyDescent="0.25">
      <c r="C75" s="44" t="s">
        <v>273</v>
      </c>
      <c r="D75" s="47" t="s">
        <v>390</v>
      </c>
      <c r="E75" s="47" t="s">
        <v>390</v>
      </c>
      <c r="F75" s="47" t="s">
        <v>390</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390</v>
      </c>
      <c r="E78" s="47" t="s">
        <v>390</v>
      </c>
      <c r="F78" s="47" t="s">
        <v>390</v>
      </c>
      <c r="G78" s="40"/>
    </row>
    <row r="79" spans="3:8" ht="60" x14ac:dyDescent="0.25">
      <c r="C79" s="44" t="s">
        <v>284</v>
      </c>
      <c r="D79" s="47" t="s">
        <v>390</v>
      </c>
      <c r="E79" s="47" t="s">
        <v>390</v>
      </c>
      <c r="F79" s="47" t="s">
        <v>390</v>
      </c>
      <c r="G79" s="40"/>
    </row>
    <row r="80" spans="3:8" x14ac:dyDescent="0.25">
      <c r="C80" s="44" t="s">
        <v>285</v>
      </c>
      <c r="D80" s="47" t="s">
        <v>390</v>
      </c>
      <c r="E80" s="47" t="s">
        <v>390</v>
      </c>
      <c r="F80" s="47" t="s">
        <v>390</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390</v>
      </c>
      <c r="E84" s="47" t="s">
        <v>390</v>
      </c>
      <c r="F84" s="47" t="s">
        <v>390</v>
      </c>
      <c r="G84" s="40"/>
    </row>
    <row r="85" spans="3:7" x14ac:dyDescent="0.25">
      <c r="C85" s="44" t="s">
        <v>298</v>
      </c>
      <c r="D85" s="47" t="s">
        <v>390</v>
      </c>
      <c r="E85" s="47" t="s">
        <v>390</v>
      </c>
      <c r="F85" s="47" t="s">
        <v>390</v>
      </c>
      <c r="G85" s="40"/>
    </row>
    <row r="86" spans="3:7" ht="60" x14ac:dyDescent="0.25">
      <c r="C86" s="44" t="s">
        <v>303</v>
      </c>
      <c r="D86" s="47" t="s">
        <v>390</v>
      </c>
      <c r="E86" s="47" t="s">
        <v>390</v>
      </c>
      <c r="F86" s="47" t="s">
        <v>390</v>
      </c>
      <c r="G86" s="40"/>
    </row>
    <row r="87" spans="3:7" x14ac:dyDescent="0.25">
      <c r="C87" s="44" t="s">
        <v>299</v>
      </c>
      <c r="D87" s="47" t="s">
        <v>390</v>
      </c>
      <c r="E87" s="47" t="s">
        <v>390</v>
      </c>
      <c r="F87" s="47" t="s">
        <v>390</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390</v>
      </c>
      <c r="E98" s="49" t="s">
        <v>390</v>
      </c>
      <c r="F98" s="49" t="s">
        <v>390</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9" t="s">
        <v>404</v>
      </c>
      <c r="D102" s="12"/>
      <c r="E102" s="12"/>
      <c r="F102" s="12"/>
      <c r="G102" s="40"/>
    </row>
    <row r="103" spans="2:7" x14ac:dyDescent="0.25">
      <c r="B103" s="99"/>
      <c r="D103" s="12"/>
      <c r="E103" s="12"/>
      <c r="F103" s="12"/>
      <c r="G103" s="40"/>
    </row>
    <row r="104" spans="2:7" ht="45" x14ac:dyDescent="0.25">
      <c r="C104" s="38" t="s">
        <v>405</v>
      </c>
      <c r="D104" s="49" t="s">
        <v>390</v>
      </c>
      <c r="E104" s="12"/>
      <c r="F104" s="12"/>
      <c r="G104" s="40"/>
    </row>
    <row r="105" spans="2:7" x14ac:dyDescent="0.25">
      <c r="C105" s="38" t="s">
        <v>406</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workbookViewId="0">
      <selection activeCell="E12" sqref="E12"/>
    </sheetView>
  </sheetViews>
  <sheetFormatPr defaultRowHeight="15" x14ac:dyDescent="0.25"/>
  <cols>
    <col min="2" max="2" width="27.42578125" customWidth="1"/>
    <col min="3" max="3" width="40.7109375" customWidth="1"/>
  </cols>
  <sheetData>
    <row r="2" spans="2:3" ht="18.75" x14ac:dyDescent="0.3">
      <c r="B2" s="7" t="s">
        <v>17</v>
      </c>
    </row>
    <row r="4" spans="2:3" x14ac:dyDescent="0.25">
      <c r="B4" t="s">
        <v>0</v>
      </c>
    </row>
    <row r="5" spans="2:3" x14ac:dyDescent="0.25">
      <c r="B5" s="1" t="s">
        <v>1</v>
      </c>
    </row>
    <row r="7" spans="2:3" x14ac:dyDescent="0.25">
      <c r="B7" t="s">
        <v>2</v>
      </c>
      <c r="C7" s="43" t="s">
        <v>141</v>
      </c>
    </row>
    <row r="8" spans="2:3" x14ac:dyDescent="0.25">
      <c r="B8" t="s">
        <v>346</v>
      </c>
      <c r="C8" s="51">
        <v>287883</v>
      </c>
    </row>
    <row r="9" spans="2:3" x14ac:dyDescent="0.25">
      <c r="B9" t="s">
        <v>3</v>
      </c>
      <c r="C9" s="51"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3"/>
    </row>
    <row r="17" spans="2:3" x14ac:dyDescent="0.25">
      <c r="B17" t="s">
        <v>3</v>
      </c>
      <c r="C17" s="13"/>
    </row>
    <row r="18" spans="2:3" x14ac:dyDescent="0.25">
      <c r="B18" t="s">
        <v>4</v>
      </c>
      <c r="C18" s="13"/>
    </row>
    <row r="19" spans="2:3" x14ac:dyDescent="0.25">
      <c r="B19" t="s">
        <v>5</v>
      </c>
      <c r="C19" s="13"/>
    </row>
    <row r="20" spans="2:3" x14ac:dyDescent="0.25">
      <c r="B20" t="s">
        <v>6</v>
      </c>
      <c r="C20" s="13"/>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43" t="s">
        <v>143</v>
      </c>
    </row>
    <row r="28" spans="2:3" x14ac:dyDescent="0.25">
      <c r="B28" t="s">
        <v>9</v>
      </c>
      <c r="C28" s="43" t="s">
        <v>143</v>
      </c>
    </row>
    <row r="29" spans="2:3" x14ac:dyDescent="0.25">
      <c r="B29" t="s">
        <v>10</v>
      </c>
      <c r="C29" s="43" t="s">
        <v>144</v>
      </c>
    </row>
    <row r="30" spans="2:3" x14ac:dyDescent="0.25">
      <c r="B30" t="s">
        <v>11</v>
      </c>
      <c r="C30" s="88" t="s">
        <v>145</v>
      </c>
    </row>
    <row r="31" spans="2:3" x14ac:dyDescent="0.25">
      <c r="B31" t="s">
        <v>14</v>
      </c>
      <c r="C31" s="43" t="s">
        <v>146</v>
      </c>
    </row>
    <row r="32" spans="2:3" x14ac:dyDescent="0.25">
      <c r="B32" t="s">
        <v>12</v>
      </c>
      <c r="C32" s="89">
        <v>44392</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33" workbookViewId="0">
      <selection activeCell="D39" sqref="D39:F44"/>
    </sheetView>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401</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378</v>
      </c>
    </row>
    <row r="18" spans="2:4" x14ac:dyDescent="0.25">
      <c r="C18" t="s">
        <v>181</v>
      </c>
      <c r="D18" s="51" t="s">
        <v>401</v>
      </c>
    </row>
    <row r="20" spans="2:4" x14ac:dyDescent="0.25">
      <c r="B20">
        <v>52</v>
      </c>
      <c r="C20" t="s">
        <v>305</v>
      </c>
      <c r="D20" s="51" t="s">
        <v>152</v>
      </c>
    </row>
    <row r="21" spans="2:4" x14ac:dyDescent="0.25">
      <c r="D21" s="19"/>
    </row>
    <row r="22" spans="2:4" x14ac:dyDescent="0.25">
      <c r="B22">
        <v>53</v>
      </c>
      <c r="C22" t="s">
        <v>184</v>
      </c>
      <c r="D22" s="51" t="s">
        <v>390</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45013000</v>
      </c>
      <c r="E36" s="82">
        <v>69718000</v>
      </c>
      <c r="F36" s="82">
        <v>69721000</v>
      </c>
      <c r="G36" s="77"/>
      <c r="H36" s="77"/>
      <c r="I36" s="77"/>
    </row>
    <row r="37" spans="2:9" ht="30" x14ac:dyDescent="0.25">
      <c r="C37" s="12" t="s">
        <v>195</v>
      </c>
      <c r="D37" s="47" t="s">
        <v>390</v>
      </c>
      <c r="E37" s="47" t="s">
        <v>390</v>
      </c>
      <c r="F37" s="47" t="s">
        <v>390</v>
      </c>
    </row>
    <row r="38" spans="2:9" ht="30" x14ac:dyDescent="0.25">
      <c r="C38" s="12" t="s">
        <v>196</v>
      </c>
      <c r="D38" s="47" t="s">
        <v>390</v>
      </c>
      <c r="E38" s="47" t="s">
        <v>390</v>
      </c>
      <c r="F38" s="47" t="s">
        <v>390</v>
      </c>
    </row>
    <row r="39" spans="2:9" x14ac:dyDescent="0.25">
      <c r="C39" s="12" t="s">
        <v>197</v>
      </c>
      <c r="D39" s="83">
        <v>12</v>
      </c>
      <c r="E39" s="83">
        <v>9</v>
      </c>
      <c r="F39" s="83">
        <v>15</v>
      </c>
      <c r="G39" s="102" t="s">
        <v>410</v>
      </c>
    </row>
    <row r="40" spans="2:9" x14ac:dyDescent="0.25">
      <c r="C40" s="12" t="s">
        <v>198</v>
      </c>
      <c r="D40" s="83">
        <v>12</v>
      </c>
      <c r="E40" s="83">
        <v>9</v>
      </c>
      <c r="F40" s="83">
        <v>15</v>
      </c>
      <c r="G40" s="102" t="s">
        <v>410</v>
      </c>
    </row>
    <row r="41" spans="2:9" x14ac:dyDescent="0.25">
      <c r="C41" s="12" t="s">
        <v>199</v>
      </c>
      <c r="D41" s="83">
        <v>9.4999999999999998E-3</v>
      </c>
      <c r="E41" s="83">
        <v>8.5000000000000006E-3</v>
      </c>
      <c r="F41" s="83">
        <v>8.2000000000000007E-3</v>
      </c>
      <c r="G41" s="102" t="s">
        <v>411</v>
      </c>
    </row>
    <row r="42" spans="2:9" x14ac:dyDescent="0.25">
      <c r="C42" s="12" t="s">
        <v>200</v>
      </c>
      <c r="D42" s="83">
        <v>2232836.7400000002</v>
      </c>
      <c r="E42" s="83">
        <v>6539968.4400000004</v>
      </c>
      <c r="F42" s="83">
        <v>1055765.3899999999</v>
      </c>
      <c r="G42" s="102" t="s">
        <v>412</v>
      </c>
    </row>
    <row r="43" spans="2:9" x14ac:dyDescent="0.25">
      <c r="C43" s="12" t="s">
        <v>201</v>
      </c>
      <c r="D43" s="83">
        <v>2247416.7400000002</v>
      </c>
      <c r="E43" s="83">
        <v>6539968.4400000004</v>
      </c>
      <c r="F43" s="83">
        <v>1055765.3899999999</v>
      </c>
      <c r="G43" s="102" t="s">
        <v>413</v>
      </c>
    </row>
    <row r="44" spans="2:9" x14ac:dyDescent="0.25">
      <c r="C44" s="12" t="s">
        <v>202</v>
      </c>
      <c r="D44" s="83">
        <v>0</v>
      </c>
      <c r="E44" s="83">
        <v>0</v>
      </c>
      <c r="F44" s="83">
        <v>0</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topLeftCell="A16" workbookViewId="0">
      <selection activeCell="D25" sqref="D25:D31"/>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401</v>
      </c>
    </row>
    <row r="4" spans="1:8" x14ac:dyDescent="0.25">
      <c r="B4" t="s">
        <v>216</v>
      </c>
    </row>
    <row r="5" spans="1:8" x14ac:dyDescent="0.25">
      <c r="B5" s="40">
        <v>58</v>
      </c>
      <c r="C5" s="12" t="s">
        <v>236</v>
      </c>
      <c r="D5" s="47">
        <v>0</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50</v>
      </c>
      <c r="E9" s="40"/>
      <c r="F9" s="40"/>
      <c r="G9" s="40"/>
      <c r="H9" s="40"/>
    </row>
    <row r="10" spans="1:8" x14ac:dyDescent="0.25">
      <c r="B10" s="40"/>
      <c r="C10" s="42" t="s">
        <v>226</v>
      </c>
      <c r="D10" s="47">
        <v>3</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390</v>
      </c>
      <c r="E71" s="47" t="s">
        <v>390</v>
      </c>
      <c r="F71" s="47" t="s">
        <v>390</v>
      </c>
      <c r="G71" s="40"/>
      <c r="H71" s="40"/>
    </row>
    <row r="72" spans="3:8" ht="60" x14ac:dyDescent="0.25">
      <c r="C72" s="44" t="s">
        <v>278</v>
      </c>
      <c r="D72" s="47" t="s">
        <v>390</v>
      </c>
      <c r="E72" s="47" t="s">
        <v>390</v>
      </c>
      <c r="F72" s="47" t="s">
        <v>390</v>
      </c>
      <c r="G72" s="40"/>
    </row>
    <row r="73" spans="3:8" ht="30" x14ac:dyDescent="0.25">
      <c r="C73" s="44" t="s">
        <v>279</v>
      </c>
      <c r="D73" s="47" t="s">
        <v>390</v>
      </c>
      <c r="E73" s="47" t="s">
        <v>390</v>
      </c>
      <c r="F73" s="47" t="s">
        <v>390</v>
      </c>
      <c r="G73" s="40"/>
    </row>
    <row r="74" spans="3:8" x14ac:dyDescent="0.25">
      <c r="C74" s="44" t="s">
        <v>280</v>
      </c>
      <c r="D74" s="47" t="s">
        <v>390</v>
      </c>
      <c r="E74" s="47" t="s">
        <v>390</v>
      </c>
      <c r="F74" s="47" t="s">
        <v>390</v>
      </c>
      <c r="G74" s="40"/>
    </row>
    <row r="75" spans="3:8" x14ac:dyDescent="0.25">
      <c r="C75" s="44" t="s">
        <v>273</v>
      </c>
      <c r="D75" s="47" t="s">
        <v>390</v>
      </c>
      <c r="E75" s="47" t="s">
        <v>390</v>
      </c>
      <c r="F75" s="47" t="s">
        <v>390</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390</v>
      </c>
      <c r="E78" s="47" t="s">
        <v>390</v>
      </c>
      <c r="F78" s="47" t="s">
        <v>390</v>
      </c>
      <c r="G78" s="40"/>
    </row>
    <row r="79" spans="3:8" ht="60" x14ac:dyDescent="0.25">
      <c r="C79" s="44" t="s">
        <v>284</v>
      </c>
      <c r="D79" s="47" t="s">
        <v>390</v>
      </c>
      <c r="E79" s="47" t="s">
        <v>390</v>
      </c>
      <c r="F79" s="47" t="s">
        <v>390</v>
      </c>
      <c r="G79" s="40"/>
    </row>
    <row r="80" spans="3:8" x14ac:dyDescent="0.25">
      <c r="C80" s="44" t="s">
        <v>285</v>
      </c>
      <c r="D80" s="47" t="s">
        <v>390</v>
      </c>
      <c r="E80" s="47" t="s">
        <v>390</v>
      </c>
      <c r="F80" s="47" t="s">
        <v>390</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390</v>
      </c>
      <c r="E84" s="47" t="s">
        <v>390</v>
      </c>
      <c r="F84" s="47" t="s">
        <v>390</v>
      </c>
      <c r="G84" s="40"/>
    </row>
    <row r="85" spans="3:7" x14ac:dyDescent="0.25">
      <c r="C85" s="44" t="s">
        <v>298</v>
      </c>
      <c r="D85" s="47" t="s">
        <v>390</v>
      </c>
      <c r="E85" s="47" t="s">
        <v>390</v>
      </c>
      <c r="F85" s="47" t="s">
        <v>390</v>
      </c>
      <c r="G85" s="40"/>
    </row>
    <row r="86" spans="3:7" ht="60" x14ac:dyDescent="0.25">
      <c r="C86" s="44" t="s">
        <v>303</v>
      </c>
      <c r="D86" s="47" t="s">
        <v>390</v>
      </c>
      <c r="E86" s="47" t="s">
        <v>390</v>
      </c>
      <c r="F86" s="47" t="s">
        <v>390</v>
      </c>
      <c r="G86" s="40"/>
    </row>
    <row r="87" spans="3:7" x14ac:dyDescent="0.25">
      <c r="C87" s="44" t="s">
        <v>299</v>
      </c>
      <c r="D87" s="47" t="s">
        <v>390</v>
      </c>
      <c r="E87" s="47" t="s">
        <v>390</v>
      </c>
      <c r="F87" s="47" t="s">
        <v>390</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390</v>
      </c>
      <c r="E98" s="49" t="s">
        <v>390</v>
      </c>
      <c r="F98" s="49" t="s">
        <v>390</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9" t="s">
        <v>404</v>
      </c>
      <c r="D102" s="12"/>
      <c r="E102" s="12"/>
      <c r="F102" s="12"/>
      <c r="G102" s="40"/>
    </row>
    <row r="103" spans="2:7" x14ac:dyDescent="0.25">
      <c r="B103" s="99"/>
      <c r="D103" s="12"/>
      <c r="E103" s="12"/>
      <c r="F103" s="12"/>
      <c r="G103" s="40"/>
    </row>
    <row r="104" spans="2:7" ht="45" x14ac:dyDescent="0.25">
      <c r="C104" s="38" t="s">
        <v>405</v>
      </c>
      <c r="D104" s="49" t="s">
        <v>390</v>
      </c>
      <c r="E104" s="12"/>
      <c r="F104" s="12"/>
      <c r="G104" s="40"/>
    </row>
    <row r="105" spans="2:7" x14ac:dyDescent="0.25">
      <c r="C105" s="38" t="s">
        <v>406</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64580-B0D5-424F-895C-0B5FFE39B745}">
  <sheetPr codeName="Sheet22"/>
  <dimension ref="A1:I69"/>
  <sheetViews>
    <sheetView topLeftCell="A19" workbookViewId="0">
      <selection activeCell="D39" sqref="D39:D44"/>
    </sheetView>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400</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379</v>
      </c>
    </row>
    <row r="18" spans="2:4" x14ac:dyDescent="0.25">
      <c r="C18" t="s">
        <v>181</v>
      </c>
      <c r="D18" s="51" t="s">
        <v>400</v>
      </c>
    </row>
    <row r="20" spans="2:4" x14ac:dyDescent="0.25">
      <c r="B20">
        <v>52</v>
      </c>
      <c r="C20" t="s">
        <v>305</v>
      </c>
      <c r="D20" s="51" t="s">
        <v>152</v>
      </c>
    </row>
    <row r="21" spans="2:4" x14ac:dyDescent="0.25">
      <c r="D21" s="19"/>
    </row>
    <row r="22" spans="2:4" x14ac:dyDescent="0.25">
      <c r="B22">
        <v>53</v>
      </c>
      <c r="C22" t="s">
        <v>184</v>
      </c>
      <c r="D22" s="51" t="s">
        <v>390</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200010000</v>
      </c>
      <c r="E36" s="82">
        <v>200010000</v>
      </c>
      <c r="F36" s="82">
        <v>0</v>
      </c>
      <c r="G36" s="77"/>
      <c r="H36" s="77"/>
      <c r="I36" s="77"/>
    </row>
    <row r="37" spans="2:9" ht="30" x14ac:dyDescent="0.25">
      <c r="C37" s="12" t="s">
        <v>195</v>
      </c>
      <c r="D37" s="47" t="s">
        <v>390</v>
      </c>
      <c r="E37" s="47" t="s">
        <v>390</v>
      </c>
      <c r="F37" s="47" t="s">
        <v>390</v>
      </c>
    </row>
    <row r="38" spans="2:9" ht="30" x14ac:dyDescent="0.25">
      <c r="C38" s="12" t="s">
        <v>196</v>
      </c>
      <c r="D38" s="47" t="s">
        <v>390</v>
      </c>
      <c r="E38" s="47" t="s">
        <v>390</v>
      </c>
      <c r="F38" s="47" t="s">
        <v>390</v>
      </c>
    </row>
    <row r="39" spans="2:9" x14ac:dyDescent="0.25">
      <c r="C39" s="12" t="s">
        <v>197</v>
      </c>
      <c r="D39" s="83">
        <v>0</v>
      </c>
      <c r="E39" s="83">
        <v>0</v>
      </c>
      <c r="F39" s="83">
        <v>0</v>
      </c>
      <c r="G39" s="102" t="s">
        <v>410</v>
      </c>
    </row>
    <row r="40" spans="2:9" x14ac:dyDescent="0.25">
      <c r="C40" s="12" t="s">
        <v>198</v>
      </c>
      <c r="D40" s="83">
        <v>0</v>
      </c>
      <c r="E40" s="83">
        <v>0</v>
      </c>
      <c r="F40" s="83">
        <v>0</v>
      </c>
      <c r="G40" s="102" t="s">
        <v>410</v>
      </c>
    </row>
    <row r="41" spans="2:9" x14ac:dyDescent="0.25">
      <c r="C41" s="12" t="s">
        <v>199</v>
      </c>
      <c r="D41" s="83">
        <v>0</v>
      </c>
      <c r="E41" s="83">
        <v>0</v>
      </c>
      <c r="F41" s="83">
        <v>0</v>
      </c>
      <c r="G41" s="102" t="s">
        <v>411</v>
      </c>
    </row>
    <row r="42" spans="2:9" x14ac:dyDescent="0.25">
      <c r="C42" s="12" t="s">
        <v>200</v>
      </c>
      <c r="D42" s="83">
        <v>0</v>
      </c>
      <c r="E42" s="83">
        <v>0</v>
      </c>
      <c r="F42" s="83">
        <v>0</v>
      </c>
      <c r="G42" s="102" t="s">
        <v>412</v>
      </c>
    </row>
    <row r="43" spans="2:9" x14ac:dyDescent="0.25">
      <c r="C43" s="12" t="s">
        <v>201</v>
      </c>
      <c r="D43" s="83">
        <v>0</v>
      </c>
      <c r="E43" s="83">
        <v>0</v>
      </c>
      <c r="F43" s="83">
        <v>0</v>
      </c>
      <c r="G43" s="102" t="s">
        <v>413</v>
      </c>
    </row>
    <row r="44" spans="2:9" x14ac:dyDescent="0.25">
      <c r="C44" s="12" t="s">
        <v>202</v>
      </c>
      <c r="D44" s="83">
        <v>0</v>
      </c>
      <c r="E44" s="83">
        <v>0</v>
      </c>
      <c r="F44" s="83">
        <v>0</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84D1C-F7B9-4C83-A78F-42A8689A663B}">
  <sheetPr codeName="Sheet23"/>
  <dimension ref="A1:V120"/>
  <sheetViews>
    <sheetView topLeftCell="A19" workbookViewId="0">
      <selection activeCell="G37" sqref="G37"/>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400</v>
      </c>
    </row>
    <row r="4" spans="1:8" x14ac:dyDescent="0.25">
      <c r="B4" t="s">
        <v>216</v>
      </c>
    </row>
    <row r="5" spans="1:8" x14ac:dyDescent="0.25">
      <c r="B5" s="40">
        <v>58</v>
      </c>
      <c r="C5" s="12" t="s">
        <v>236</v>
      </c>
      <c r="D5" s="47" t="s">
        <v>390</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0</v>
      </c>
      <c r="E9" s="40"/>
      <c r="F9" s="40"/>
      <c r="G9" s="40"/>
      <c r="H9" s="40"/>
    </row>
    <row r="10" spans="1:8" x14ac:dyDescent="0.25">
      <c r="B10" s="40"/>
      <c r="C10" s="42" t="s">
        <v>226</v>
      </c>
      <c r="D10" s="47">
        <v>0</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390</v>
      </c>
      <c r="E71" s="47" t="s">
        <v>390</v>
      </c>
      <c r="F71" s="47" t="s">
        <v>390</v>
      </c>
      <c r="G71" s="40"/>
      <c r="H71" s="40"/>
    </row>
    <row r="72" spans="3:8" ht="60" x14ac:dyDescent="0.25">
      <c r="C72" s="44" t="s">
        <v>278</v>
      </c>
      <c r="D72" s="47" t="s">
        <v>390</v>
      </c>
      <c r="E72" s="47" t="s">
        <v>390</v>
      </c>
      <c r="F72" s="47" t="s">
        <v>390</v>
      </c>
      <c r="G72" s="40"/>
    </row>
    <row r="73" spans="3:8" ht="30" x14ac:dyDescent="0.25">
      <c r="C73" s="44" t="s">
        <v>279</v>
      </c>
      <c r="D73" s="47" t="s">
        <v>390</v>
      </c>
      <c r="E73" s="47" t="s">
        <v>390</v>
      </c>
      <c r="F73" s="47" t="s">
        <v>390</v>
      </c>
      <c r="G73" s="40"/>
    </row>
    <row r="74" spans="3:8" x14ac:dyDescent="0.25">
      <c r="C74" s="44" t="s">
        <v>280</v>
      </c>
      <c r="D74" s="47" t="s">
        <v>390</v>
      </c>
      <c r="E74" s="47" t="s">
        <v>390</v>
      </c>
      <c r="F74" s="47" t="s">
        <v>390</v>
      </c>
      <c r="G74" s="40"/>
    </row>
    <row r="75" spans="3:8" x14ac:dyDescent="0.25">
      <c r="C75" s="44" t="s">
        <v>273</v>
      </c>
      <c r="D75" s="47" t="s">
        <v>390</v>
      </c>
      <c r="E75" s="47" t="s">
        <v>390</v>
      </c>
      <c r="F75" s="47" t="s">
        <v>390</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390</v>
      </c>
      <c r="E78" s="47" t="s">
        <v>390</v>
      </c>
      <c r="F78" s="47" t="s">
        <v>390</v>
      </c>
      <c r="G78" s="40"/>
    </row>
    <row r="79" spans="3:8" ht="60" x14ac:dyDescent="0.25">
      <c r="C79" s="44" t="s">
        <v>284</v>
      </c>
      <c r="D79" s="47" t="s">
        <v>390</v>
      </c>
      <c r="E79" s="47" t="s">
        <v>390</v>
      </c>
      <c r="F79" s="47" t="s">
        <v>390</v>
      </c>
      <c r="G79" s="40"/>
    </row>
    <row r="80" spans="3:8" x14ac:dyDescent="0.25">
      <c r="C80" s="44" t="s">
        <v>285</v>
      </c>
      <c r="D80" s="47" t="s">
        <v>390</v>
      </c>
      <c r="E80" s="47" t="s">
        <v>390</v>
      </c>
      <c r="F80" s="47" t="s">
        <v>390</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390</v>
      </c>
      <c r="E84" s="47" t="s">
        <v>390</v>
      </c>
      <c r="F84" s="47" t="s">
        <v>390</v>
      </c>
      <c r="G84" s="40"/>
    </row>
    <row r="85" spans="3:7" x14ac:dyDescent="0.25">
      <c r="C85" s="44" t="s">
        <v>298</v>
      </c>
      <c r="D85" s="47" t="s">
        <v>390</v>
      </c>
      <c r="E85" s="47" t="s">
        <v>390</v>
      </c>
      <c r="F85" s="47" t="s">
        <v>390</v>
      </c>
      <c r="G85" s="40"/>
    </row>
    <row r="86" spans="3:7" ht="60" x14ac:dyDescent="0.25">
      <c r="C86" s="44" t="s">
        <v>303</v>
      </c>
      <c r="D86" s="47" t="s">
        <v>390</v>
      </c>
      <c r="E86" s="47" t="s">
        <v>390</v>
      </c>
      <c r="F86" s="47" t="s">
        <v>390</v>
      </c>
      <c r="G86" s="40"/>
    </row>
    <row r="87" spans="3:7" x14ac:dyDescent="0.25">
      <c r="C87" s="44" t="s">
        <v>299</v>
      </c>
      <c r="D87" s="47" t="s">
        <v>390</v>
      </c>
      <c r="E87" s="47" t="s">
        <v>390</v>
      </c>
      <c r="F87" s="47" t="s">
        <v>390</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390</v>
      </c>
      <c r="E98" s="49" t="s">
        <v>390</v>
      </c>
      <c r="F98" s="49" t="s">
        <v>390</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9" t="s">
        <v>404</v>
      </c>
      <c r="D102" s="12"/>
      <c r="E102" s="12"/>
      <c r="F102" s="12"/>
      <c r="G102" s="40"/>
    </row>
    <row r="103" spans="2:7" x14ac:dyDescent="0.25">
      <c r="B103" s="99"/>
      <c r="D103" s="12"/>
      <c r="E103" s="12"/>
      <c r="F103" s="12"/>
      <c r="G103" s="40"/>
    </row>
    <row r="104" spans="2:7" ht="45" x14ac:dyDescent="0.25">
      <c r="C104" s="38" t="s">
        <v>405</v>
      </c>
      <c r="D104" s="49" t="s">
        <v>390</v>
      </c>
      <c r="E104" s="12"/>
      <c r="F104" s="12"/>
      <c r="G104" s="40"/>
    </row>
    <row r="105" spans="2:7" x14ac:dyDescent="0.25">
      <c r="C105" s="38" t="s">
        <v>406</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row r="118" spans="7:7" x14ac:dyDescent="0.25">
      <c r="G118" s="40"/>
    </row>
    <row r="119" spans="7:7" x14ac:dyDescent="0.25">
      <c r="G119" s="40"/>
    </row>
    <row r="120" spans="7:7" x14ac:dyDescent="0.25">
      <c r="G120" s="4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4"/>
  <dimension ref="A1:I69"/>
  <sheetViews>
    <sheetView topLeftCell="A28" workbookViewId="0">
      <selection activeCell="D39" sqref="D39:F44"/>
    </sheetView>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409</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408</v>
      </c>
    </row>
    <row r="18" spans="2:4" x14ac:dyDescent="0.25">
      <c r="C18" t="s">
        <v>181</v>
      </c>
      <c r="D18" s="51" t="s">
        <v>409</v>
      </c>
    </row>
    <row r="20" spans="2:4" x14ac:dyDescent="0.25">
      <c r="B20">
        <v>52</v>
      </c>
      <c r="C20" t="s">
        <v>305</v>
      </c>
      <c r="D20" s="51" t="s">
        <v>152</v>
      </c>
    </row>
    <row r="21" spans="2:4" x14ac:dyDescent="0.25">
      <c r="D21" s="19"/>
    </row>
    <row r="22" spans="2:4" x14ac:dyDescent="0.25">
      <c r="B22">
        <v>53</v>
      </c>
      <c r="C22" t="s">
        <v>184</v>
      </c>
      <c r="D22" s="51" t="s">
        <v>390</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40052000</v>
      </c>
      <c r="E36" s="82">
        <v>60139000</v>
      </c>
      <c r="F36" s="82">
        <v>93417000</v>
      </c>
      <c r="G36" s="77"/>
      <c r="H36" s="77"/>
      <c r="I36" s="77"/>
    </row>
    <row r="37" spans="2:9" ht="30" x14ac:dyDescent="0.25">
      <c r="C37" s="12" t="s">
        <v>195</v>
      </c>
      <c r="D37" s="47" t="s">
        <v>390</v>
      </c>
      <c r="E37" s="47" t="s">
        <v>390</v>
      </c>
      <c r="F37" s="47" t="s">
        <v>390</v>
      </c>
    </row>
    <row r="38" spans="2:9" ht="30" x14ac:dyDescent="0.25">
      <c r="C38" s="12" t="s">
        <v>196</v>
      </c>
      <c r="D38" s="47" t="s">
        <v>390</v>
      </c>
      <c r="E38" s="47" t="s">
        <v>390</v>
      </c>
      <c r="F38" s="47" t="s">
        <v>390</v>
      </c>
    </row>
    <row r="39" spans="2:9" x14ac:dyDescent="0.25">
      <c r="C39" s="12" t="s">
        <v>197</v>
      </c>
      <c r="D39" s="83">
        <v>70</v>
      </c>
      <c r="E39" s="83">
        <v>37</v>
      </c>
      <c r="F39" s="83">
        <v>15</v>
      </c>
      <c r="G39" s="102" t="s">
        <v>410</v>
      </c>
    </row>
    <row r="40" spans="2:9" x14ac:dyDescent="0.25">
      <c r="C40" s="12" t="s">
        <v>198</v>
      </c>
      <c r="D40" s="83">
        <v>70</v>
      </c>
      <c r="E40" s="83">
        <v>37</v>
      </c>
      <c r="F40" s="83">
        <v>15</v>
      </c>
      <c r="G40" s="102" t="s">
        <v>410</v>
      </c>
    </row>
    <row r="41" spans="2:9" x14ac:dyDescent="0.25">
      <c r="C41" s="12" t="s">
        <v>199</v>
      </c>
      <c r="D41" s="83">
        <v>1.4999999999999999E-2</v>
      </c>
      <c r="E41" s="83">
        <v>1.41E-2</v>
      </c>
      <c r="F41" s="83">
        <v>1.2E-2</v>
      </c>
      <c r="G41" s="102" t="s">
        <v>411</v>
      </c>
    </row>
    <row r="42" spans="2:9" x14ac:dyDescent="0.25">
      <c r="C42" s="12" t="s">
        <v>200</v>
      </c>
      <c r="D42" s="83">
        <v>1515128.62</v>
      </c>
      <c r="E42" s="83">
        <v>2190281.5</v>
      </c>
      <c r="F42" s="83">
        <v>1751436.46</v>
      </c>
      <c r="G42" s="102" t="s">
        <v>412</v>
      </c>
    </row>
    <row r="43" spans="2:9" x14ac:dyDescent="0.25">
      <c r="C43" s="12" t="s">
        <v>201</v>
      </c>
      <c r="D43" s="83">
        <v>1515128.62</v>
      </c>
      <c r="E43" s="83">
        <v>2190281.5</v>
      </c>
      <c r="F43" s="83">
        <v>1751436.46</v>
      </c>
      <c r="G43" s="102" t="s">
        <v>413</v>
      </c>
    </row>
    <row r="44" spans="2:9" x14ac:dyDescent="0.25">
      <c r="C44" s="12" t="s">
        <v>202</v>
      </c>
      <c r="D44" s="83">
        <v>0</v>
      </c>
      <c r="E44" s="83">
        <v>0</v>
      </c>
      <c r="F44" s="83">
        <v>0</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5"/>
  <dimension ref="A1:V120"/>
  <sheetViews>
    <sheetView tabSelected="1" topLeftCell="A19" workbookViewId="0">
      <selection activeCell="C31" sqref="C31"/>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409</v>
      </c>
    </row>
    <row r="4" spans="1:8" x14ac:dyDescent="0.25">
      <c r="B4" t="s">
        <v>216</v>
      </c>
    </row>
    <row r="5" spans="1:8" x14ac:dyDescent="0.25">
      <c r="B5" s="40">
        <v>58</v>
      </c>
      <c r="C5" s="12" t="s">
        <v>236</v>
      </c>
      <c r="D5" s="47" t="s">
        <v>390</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32</v>
      </c>
      <c r="E9" s="40"/>
      <c r="F9" s="40"/>
      <c r="G9" s="40"/>
      <c r="H9" s="40"/>
    </row>
    <row r="10" spans="1:8" x14ac:dyDescent="0.25">
      <c r="B10" s="40"/>
      <c r="C10" s="42" t="s">
        <v>226</v>
      </c>
      <c r="D10" s="47">
        <v>4</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100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103"/>
      <c r="E38" s="103"/>
      <c r="F38" s="83"/>
      <c r="G38" s="104" t="s">
        <v>415</v>
      </c>
      <c r="H38" s="62">
        <v>11</v>
      </c>
      <c r="I38" s="63" t="s">
        <v>320</v>
      </c>
      <c r="J38" s="64"/>
      <c r="K38" s="64"/>
      <c r="L38" s="64"/>
      <c r="M38" s="64"/>
      <c r="N38" s="64"/>
      <c r="O38" s="64"/>
      <c r="P38" s="64"/>
      <c r="Q38" s="64"/>
      <c r="R38" s="64"/>
      <c r="S38" s="64"/>
      <c r="T38" s="64"/>
      <c r="U38" s="64"/>
      <c r="V38" s="65"/>
    </row>
    <row r="39" spans="2:22" x14ac:dyDescent="0.25">
      <c r="C39" s="41" t="s">
        <v>248</v>
      </c>
      <c r="D39" s="103"/>
      <c r="E39" s="103"/>
      <c r="F39" s="83"/>
      <c r="G39" s="57"/>
      <c r="H39" s="62">
        <v>12</v>
      </c>
      <c r="I39" s="63" t="s">
        <v>321</v>
      </c>
      <c r="J39" s="64"/>
      <c r="K39" s="64"/>
      <c r="L39" s="64"/>
      <c r="M39" s="64"/>
      <c r="N39" s="64"/>
      <c r="O39" s="64"/>
      <c r="P39" s="64"/>
      <c r="Q39" s="64"/>
      <c r="R39" s="64"/>
      <c r="S39" s="64"/>
      <c r="T39" s="64"/>
      <c r="U39" s="64"/>
      <c r="V39" s="65"/>
    </row>
    <row r="40" spans="2:22" x14ac:dyDescent="0.25">
      <c r="C40" s="41" t="s">
        <v>249</v>
      </c>
      <c r="D40" s="103"/>
      <c r="E40" s="103"/>
      <c r="F40" s="83"/>
      <c r="G40" s="57"/>
      <c r="H40" s="62">
        <v>13</v>
      </c>
      <c r="I40" s="63" t="s">
        <v>322</v>
      </c>
      <c r="J40" s="64"/>
      <c r="K40" s="64"/>
      <c r="L40" s="64"/>
      <c r="M40" s="64"/>
      <c r="N40" s="64"/>
      <c r="O40" s="64"/>
      <c r="P40" s="64"/>
      <c r="Q40" s="64"/>
      <c r="R40" s="64"/>
      <c r="S40" s="64"/>
      <c r="T40" s="64"/>
      <c r="U40" s="64"/>
      <c r="V40" s="65"/>
    </row>
    <row r="41" spans="2:22" x14ac:dyDescent="0.25">
      <c r="C41" s="41" t="s">
        <v>250</v>
      </c>
      <c r="D41" s="103"/>
      <c r="E41" s="103"/>
      <c r="F41" s="83"/>
      <c r="G41" s="57"/>
      <c r="H41" s="62">
        <v>14</v>
      </c>
      <c r="I41" s="63" t="s">
        <v>323</v>
      </c>
      <c r="J41" s="64"/>
      <c r="K41" s="64"/>
      <c r="L41" s="64"/>
      <c r="M41" s="64"/>
      <c r="N41" s="64"/>
      <c r="O41" s="64"/>
      <c r="P41" s="64"/>
      <c r="Q41" s="64"/>
      <c r="R41" s="64"/>
      <c r="S41" s="64"/>
      <c r="T41" s="64"/>
      <c r="U41" s="64"/>
      <c r="V41" s="65"/>
    </row>
    <row r="42" spans="2:22" x14ac:dyDescent="0.25">
      <c r="C42" s="41" t="s">
        <v>251</v>
      </c>
      <c r="D42" s="103"/>
      <c r="E42" s="103"/>
      <c r="F42" s="83"/>
      <c r="G42" s="57"/>
      <c r="H42" s="62">
        <v>15</v>
      </c>
      <c r="I42" s="63" t="s">
        <v>323</v>
      </c>
      <c r="J42" s="64"/>
      <c r="K42" s="64"/>
      <c r="L42" s="64"/>
      <c r="M42" s="64"/>
      <c r="N42" s="64"/>
      <c r="O42" s="64"/>
      <c r="P42" s="64"/>
      <c r="Q42" s="64"/>
      <c r="R42" s="64"/>
      <c r="S42" s="64"/>
      <c r="T42" s="64"/>
      <c r="U42" s="64"/>
      <c r="V42" s="65"/>
    </row>
    <row r="43" spans="2:22" x14ac:dyDescent="0.25">
      <c r="C43" s="44" t="s">
        <v>252</v>
      </c>
      <c r="D43" s="103"/>
      <c r="E43" s="103"/>
      <c r="F43" s="83"/>
      <c r="G43" s="57"/>
      <c r="H43" s="62">
        <v>16</v>
      </c>
      <c r="I43" s="63" t="s">
        <v>324</v>
      </c>
      <c r="J43" s="64"/>
      <c r="K43" s="64"/>
      <c r="L43" s="64"/>
      <c r="M43" s="64"/>
      <c r="N43" s="64"/>
      <c r="O43" s="64"/>
      <c r="P43" s="64"/>
      <c r="Q43" s="64"/>
      <c r="R43" s="64"/>
      <c r="S43" s="64"/>
      <c r="T43" s="64"/>
      <c r="U43" s="64"/>
      <c r="V43" s="65"/>
    </row>
    <row r="44" spans="2:22" x14ac:dyDescent="0.25">
      <c r="C44" s="44" t="s">
        <v>253</v>
      </c>
      <c r="D44" s="103"/>
      <c r="E44" s="103"/>
      <c r="F44" s="83"/>
      <c r="G44" s="57"/>
      <c r="H44" s="62">
        <v>17</v>
      </c>
      <c r="I44" s="63" t="s">
        <v>325</v>
      </c>
      <c r="J44" s="64"/>
      <c r="K44" s="64"/>
      <c r="L44" s="64"/>
      <c r="M44" s="64"/>
      <c r="N44" s="64"/>
      <c r="O44" s="64"/>
      <c r="P44" s="64"/>
      <c r="Q44" s="64"/>
      <c r="R44" s="64"/>
      <c r="S44" s="64"/>
      <c r="T44" s="64"/>
      <c r="U44" s="64"/>
      <c r="V44" s="65"/>
    </row>
    <row r="45" spans="2:22" x14ac:dyDescent="0.25">
      <c r="C45" s="44" t="s">
        <v>254</v>
      </c>
      <c r="D45" s="103"/>
      <c r="E45" s="10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390</v>
      </c>
      <c r="E71" s="47" t="s">
        <v>390</v>
      </c>
      <c r="F71" s="47" t="s">
        <v>390</v>
      </c>
      <c r="G71" s="40"/>
      <c r="H71" s="40"/>
    </row>
    <row r="72" spans="3:8" ht="60" x14ac:dyDescent="0.25">
      <c r="C72" s="44" t="s">
        <v>278</v>
      </c>
      <c r="D72" s="47" t="s">
        <v>390</v>
      </c>
      <c r="E72" s="47" t="s">
        <v>390</v>
      </c>
      <c r="F72" s="47" t="s">
        <v>390</v>
      </c>
      <c r="G72" s="40"/>
    </row>
    <row r="73" spans="3:8" ht="30" x14ac:dyDescent="0.25">
      <c r="C73" s="44" t="s">
        <v>279</v>
      </c>
      <c r="D73" s="47" t="s">
        <v>390</v>
      </c>
      <c r="E73" s="47" t="s">
        <v>390</v>
      </c>
      <c r="F73" s="47" t="s">
        <v>390</v>
      </c>
      <c r="G73" s="40"/>
    </row>
    <row r="74" spans="3:8" x14ac:dyDescent="0.25">
      <c r="C74" s="44" t="s">
        <v>280</v>
      </c>
      <c r="D74" s="47" t="s">
        <v>390</v>
      </c>
      <c r="E74" s="47" t="s">
        <v>390</v>
      </c>
      <c r="F74" s="47" t="s">
        <v>390</v>
      </c>
      <c r="G74" s="40"/>
    </row>
    <row r="75" spans="3:8" x14ac:dyDescent="0.25">
      <c r="C75" s="44" t="s">
        <v>273</v>
      </c>
      <c r="D75" s="47" t="s">
        <v>390</v>
      </c>
      <c r="E75" s="47" t="s">
        <v>390</v>
      </c>
      <c r="F75" s="47" t="s">
        <v>390</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390</v>
      </c>
      <c r="E78" s="47" t="s">
        <v>390</v>
      </c>
      <c r="F78" s="47" t="s">
        <v>390</v>
      </c>
      <c r="G78" s="40"/>
    </row>
    <row r="79" spans="3:8" ht="60" x14ac:dyDescent="0.25">
      <c r="C79" s="44" t="s">
        <v>284</v>
      </c>
      <c r="D79" s="47" t="s">
        <v>390</v>
      </c>
      <c r="E79" s="47" t="s">
        <v>390</v>
      </c>
      <c r="F79" s="47" t="s">
        <v>390</v>
      </c>
      <c r="G79" s="40"/>
    </row>
    <row r="80" spans="3:8" x14ac:dyDescent="0.25">
      <c r="C80" s="44" t="s">
        <v>285</v>
      </c>
      <c r="D80" s="47" t="s">
        <v>390</v>
      </c>
      <c r="E80" s="47" t="s">
        <v>390</v>
      </c>
      <c r="F80" s="47" t="s">
        <v>390</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390</v>
      </c>
      <c r="E84" s="47" t="s">
        <v>390</v>
      </c>
      <c r="F84" s="47" t="s">
        <v>390</v>
      </c>
      <c r="G84" s="40"/>
    </row>
    <row r="85" spans="3:7" x14ac:dyDescent="0.25">
      <c r="C85" s="44" t="s">
        <v>298</v>
      </c>
      <c r="D85" s="47" t="s">
        <v>390</v>
      </c>
      <c r="E85" s="47" t="s">
        <v>390</v>
      </c>
      <c r="F85" s="47" t="s">
        <v>390</v>
      </c>
      <c r="G85" s="40"/>
    </row>
    <row r="86" spans="3:7" ht="60" x14ac:dyDescent="0.25">
      <c r="C86" s="44" t="s">
        <v>303</v>
      </c>
      <c r="D86" s="47" t="s">
        <v>390</v>
      </c>
      <c r="E86" s="47" t="s">
        <v>390</v>
      </c>
      <c r="F86" s="47" t="s">
        <v>390</v>
      </c>
      <c r="G86" s="40"/>
    </row>
    <row r="87" spans="3:7" x14ac:dyDescent="0.25">
      <c r="C87" s="44" t="s">
        <v>299</v>
      </c>
      <c r="D87" s="47" t="s">
        <v>390</v>
      </c>
      <c r="E87" s="47" t="s">
        <v>390</v>
      </c>
      <c r="F87" s="47" t="s">
        <v>390</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390</v>
      </c>
      <c r="E98" s="49" t="s">
        <v>390</v>
      </c>
      <c r="F98" s="49" t="s">
        <v>390</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9" t="s">
        <v>404</v>
      </c>
      <c r="D102" s="12"/>
      <c r="E102" s="12"/>
      <c r="F102" s="12"/>
      <c r="G102" s="40"/>
    </row>
    <row r="103" spans="2:7" x14ac:dyDescent="0.25">
      <c r="B103" s="99"/>
      <c r="D103" s="12"/>
      <c r="E103" s="12"/>
      <c r="F103" s="12"/>
      <c r="G103" s="40"/>
    </row>
    <row r="104" spans="2:7" ht="45" x14ac:dyDescent="0.25">
      <c r="C104" s="38" t="s">
        <v>405</v>
      </c>
      <c r="D104" s="49" t="s">
        <v>390</v>
      </c>
      <c r="E104" s="12"/>
      <c r="F104" s="12"/>
      <c r="G104" s="40"/>
    </row>
    <row r="105" spans="2:7" x14ac:dyDescent="0.25">
      <c r="C105" s="38" t="s">
        <v>406</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row r="118" spans="7:7" x14ac:dyDescent="0.25">
      <c r="G118" s="40"/>
    </row>
    <row r="119" spans="7:7" x14ac:dyDescent="0.25">
      <c r="G119" s="40"/>
    </row>
    <row r="120" spans="7:7" x14ac:dyDescent="0.25">
      <c r="G12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E36"/>
  <sheetViews>
    <sheetView workbookViewId="0"/>
  </sheetViews>
  <sheetFormatPr defaultRowHeight="15" x14ac:dyDescent="0.25"/>
  <cols>
    <col min="2" max="2" width="36.28515625" customWidth="1"/>
    <col min="3" max="3" width="17.28515625" customWidth="1"/>
    <col min="4" max="4" width="18" customWidth="1"/>
    <col min="7" max="8" width="14.28515625" bestFit="1" customWidth="1"/>
    <col min="9" max="9" width="11.7109375" bestFit="1" customWidth="1"/>
    <col min="10" max="10" width="18.28515625" bestFit="1" customWidth="1"/>
    <col min="11" max="13" width="15.28515625" bestFit="1" customWidth="1"/>
    <col min="14" max="14" width="14.28515625" bestFit="1" customWidth="1"/>
    <col min="15" max="15" width="15.28515625" bestFit="1" customWidth="1"/>
    <col min="16" max="16" width="16.85546875" customWidth="1"/>
    <col min="17" max="17" width="19.7109375" bestFit="1" customWidth="1"/>
    <col min="18" max="18" width="14.28515625" bestFit="1" customWidth="1"/>
    <col min="19" max="19" width="13.85546875" bestFit="1" customWidth="1"/>
    <col min="20" max="20" width="11.5703125" bestFit="1" customWidth="1"/>
    <col min="21" max="21" width="14.42578125" bestFit="1" customWidth="1"/>
    <col min="22" max="22" width="15.42578125" bestFit="1" customWidth="1"/>
    <col min="23" max="23" width="15.42578125" customWidth="1"/>
    <col min="24" max="24" width="12.140625" bestFit="1" customWidth="1"/>
    <col min="25" max="25" width="11.5703125" bestFit="1" customWidth="1"/>
    <col min="26" max="26" width="1.42578125" customWidth="1"/>
    <col min="27" max="27" width="12.5703125" bestFit="1" customWidth="1"/>
    <col min="28" max="28" width="1.5703125" customWidth="1"/>
    <col min="29" max="29" width="12.5703125" customWidth="1"/>
    <col min="30" max="30" width="11.140625" bestFit="1" customWidth="1"/>
  </cols>
  <sheetData>
    <row r="2" spans="2:31" ht="15.75" x14ac:dyDescent="0.25">
      <c r="B2" s="6" t="s">
        <v>18</v>
      </c>
    </row>
    <row r="4" spans="2:31" x14ac:dyDescent="0.25">
      <c r="B4" t="s">
        <v>19</v>
      </c>
      <c r="N4" s="112" t="s">
        <v>416</v>
      </c>
      <c r="O4" s="112"/>
    </row>
    <row r="5" spans="2:31" x14ac:dyDescent="0.25">
      <c r="B5" s="1" t="s">
        <v>20</v>
      </c>
    </row>
    <row r="6" spans="2:31" x14ac:dyDescent="0.25">
      <c r="Y6" t="s">
        <v>363</v>
      </c>
    </row>
    <row r="7" spans="2:31" x14ac:dyDescent="0.25">
      <c r="H7" s="77"/>
      <c r="M7" t="s">
        <v>363</v>
      </c>
      <c r="U7" s="19" t="s">
        <v>78</v>
      </c>
      <c r="V7" s="19" t="s">
        <v>78</v>
      </c>
      <c r="W7" s="19" t="s">
        <v>78</v>
      </c>
      <c r="X7" s="19" t="s">
        <v>374</v>
      </c>
      <c r="Y7" s="19" t="s">
        <v>78</v>
      </c>
      <c r="Z7" s="19"/>
      <c r="AA7" s="19" t="s">
        <v>78</v>
      </c>
      <c r="AB7" s="19"/>
      <c r="AC7" s="19" t="s">
        <v>78</v>
      </c>
      <c r="AD7" s="19" t="s">
        <v>374</v>
      </c>
    </row>
    <row r="8" spans="2:31" x14ac:dyDescent="0.25">
      <c r="C8" s="9" t="s">
        <v>29</v>
      </c>
      <c r="D8" s="9" t="s">
        <v>28</v>
      </c>
      <c r="H8" t="s">
        <v>352</v>
      </c>
      <c r="I8" t="s">
        <v>353</v>
      </c>
      <c r="J8" s="16" t="s">
        <v>354</v>
      </c>
      <c r="K8" s="16" t="s">
        <v>29</v>
      </c>
      <c r="L8" s="16" t="s">
        <v>362</v>
      </c>
      <c r="M8" s="16"/>
      <c r="O8" s="17" t="s">
        <v>372</v>
      </c>
      <c r="P8" s="17" t="s">
        <v>369</v>
      </c>
      <c r="Q8" s="17" t="s">
        <v>373</v>
      </c>
      <c r="R8" t="s">
        <v>370</v>
      </c>
      <c r="S8" t="s">
        <v>371</v>
      </c>
      <c r="U8" s="19" t="s">
        <v>80</v>
      </c>
      <c r="V8" s="19" t="s">
        <v>81</v>
      </c>
      <c r="W8" s="19" t="s">
        <v>83</v>
      </c>
      <c r="X8" s="19" t="s">
        <v>80</v>
      </c>
      <c r="Y8" s="19" t="s">
        <v>80</v>
      </c>
      <c r="Z8" s="19"/>
      <c r="AA8" s="19" t="s">
        <v>81</v>
      </c>
      <c r="AB8" s="19"/>
      <c r="AC8" s="19" t="s">
        <v>83</v>
      </c>
      <c r="AD8" s="19" t="s">
        <v>80</v>
      </c>
    </row>
    <row r="9" spans="2:31" x14ac:dyDescent="0.25">
      <c r="B9" s="8" t="s">
        <v>21</v>
      </c>
      <c r="C9" s="90">
        <v>0</v>
      </c>
      <c r="D9" s="90">
        <v>0</v>
      </c>
      <c r="G9" t="s">
        <v>355</v>
      </c>
      <c r="H9" s="105">
        <v>213516852.80000001</v>
      </c>
      <c r="I9" s="105">
        <v>866000</v>
      </c>
      <c r="J9" s="105">
        <v>18755.8</v>
      </c>
      <c r="K9" s="16">
        <f>SUM(H9:J9)</f>
        <v>214401608.60000002</v>
      </c>
      <c r="L9" s="16">
        <f>H9</f>
        <v>213516852.80000001</v>
      </c>
      <c r="M9" s="76">
        <f>ROUND(K9,-3)</f>
        <v>214402000</v>
      </c>
      <c r="N9" s="76">
        <f>ROUND(L9,-3)</f>
        <v>213517000</v>
      </c>
      <c r="O9" s="16">
        <f t="shared" ref="O9:O14" si="0">K9-SUM(I9,J9,Q9,R9,S9)</f>
        <v>189220258.34000003</v>
      </c>
      <c r="P9" s="110">
        <v>24296594.460000001</v>
      </c>
      <c r="Q9" s="16">
        <f t="shared" ref="Q9:Q14" si="1">P9-S9</f>
        <v>24296594.460000001</v>
      </c>
      <c r="R9" s="110">
        <v>0</v>
      </c>
      <c r="S9" s="110">
        <v>0</v>
      </c>
      <c r="U9" s="77">
        <f>Q9+R9+J9</f>
        <v>24315350.260000002</v>
      </c>
      <c r="V9" s="77">
        <f t="shared" ref="V9:V13" si="2">O9</f>
        <v>189220258.34000003</v>
      </c>
      <c r="W9" s="77">
        <f>S9</f>
        <v>0</v>
      </c>
      <c r="X9" s="77">
        <f t="shared" ref="X9:X13" si="3">J9+I9</f>
        <v>884755.8</v>
      </c>
      <c r="Y9" s="77">
        <f t="shared" ref="Y9:Y13" si="4">ROUND(U9,-3)</f>
        <v>24315000</v>
      </c>
      <c r="Z9" s="77"/>
      <c r="AA9" s="77">
        <f t="shared" ref="AA9:AA13" si="5">ROUND(V9,-3)</f>
        <v>189220000</v>
      </c>
      <c r="AB9" s="77"/>
      <c r="AC9" s="77">
        <f t="shared" ref="AC9:AC13" si="6">ROUND(W9,-3)</f>
        <v>0</v>
      </c>
      <c r="AD9" s="77">
        <f t="shared" ref="AD9:AD13" si="7">ROUND(X9,-3)</f>
        <v>885000</v>
      </c>
    </row>
    <row r="10" spans="2:31" x14ac:dyDescent="0.25">
      <c r="B10" s="8" t="s">
        <v>22</v>
      </c>
      <c r="C10" s="90">
        <f>M17</f>
        <v>1643342000</v>
      </c>
      <c r="D10" s="90">
        <f>N17</f>
        <v>1628427000</v>
      </c>
      <c r="G10" t="s">
        <v>356</v>
      </c>
      <c r="H10" s="105">
        <v>848562900.41000021</v>
      </c>
      <c r="I10" s="105">
        <v>10110645.6119</v>
      </c>
      <c r="J10" s="105">
        <v>79563.33</v>
      </c>
      <c r="K10" s="16">
        <f t="shared" ref="K10:K14" si="8">SUM(H10:J10)</f>
        <v>858753109.35190022</v>
      </c>
      <c r="L10" s="16">
        <f t="shared" ref="L10:L14" si="9">H10</f>
        <v>848562900.41000021</v>
      </c>
      <c r="M10" s="76">
        <f t="shared" ref="M10:M14" si="10">ROUND(K10,-3)</f>
        <v>858753000</v>
      </c>
      <c r="N10" s="76">
        <f t="shared" ref="N10:N14" si="11">ROUND(L10,-3)</f>
        <v>848563000</v>
      </c>
      <c r="O10" s="16">
        <f t="shared" si="0"/>
        <v>833000924.9200002</v>
      </c>
      <c r="P10" s="110">
        <v>15561975.490000002</v>
      </c>
      <c r="Q10" s="16">
        <f t="shared" si="1"/>
        <v>15561975.490000002</v>
      </c>
      <c r="R10" s="110">
        <v>0</v>
      </c>
      <c r="S10" s="110">
        <v>0</v>
      </c>
      <c r="U10" s="77">
        <f t="shared" ref="U10:U13" si="12">Q10+R10+J10</f>
        <v>15641538.820000002</v>
      </c>
      <c r="V10" s="77">
        <f t="shared" si="2"/>
        <v>833000924.9200002</v>
      </c>
      <c r="W10" s="77">
        <f t="shared" ref="W10:W13" si="13">S10</f>
        <v>0</v>
      </c>
      <c r="X10" s="77">
        <f t="shared" si="3"/>
        <v>10190208.9419</v>
      </c>
      <c r="Y10" s="77">
        <f t="shared" si="4"/>
        <v>15642000</v>
      </c>
      <c r="Z10" s="77"/>
      <c r="AA10" s="77">
        <f>ROUND(V10,-3)</f>
        <v>833001000</v>
      </c>
      <c r="AB10" s="77"/>
      <c r="AC10" s="77">
        <f t="shared" si="6"/>
        <v>0</v>
      </c>
      <c r="AD10" s="77">
        <f>ROUND(X10,-3)</f>
        <v>10190000</v>
      </c>
    </row>
    <row r="11" spans="2:31" x14ac:dyDescent="0.25">
      <c r="B11" s="8" t="s">
        <v>23</v>
      </c>
      <c r="C11" s="90">
        <v>0</v>
      </c>
      <c r="D11" s="90">
        <v>0</v>
      </c>
      <c r="G11" t="s">
        <v>358</v>
      </c>
      <c r="H11" s="105">
        <v>71518163.570000008</v>
      </c>
      <c r="I11" s="105">
        <v>866641.08380000014</v>
      </c>
      <c r="J11" s="105">
        <v>7215.2500000000009</v>
      </c>
      <c r="K11" s="16">
        <f t="shared" si="8"/>
        <v>72392019.903800011</v>
      </c>
      <c r="L11" s="16">
        <f t="shared" si="9"/>
        <v>71518163.570000008</v>
      </c>
      <c r="M11" s="76">
        <f t="shared" si="10"/>
        <v>72392000</v>
      </c>
      <c r="N11" s="76">
        <f t="shared" si="11"/>
        <v>71518000</v>
      </c>
      <c r="O11" s="16">
        <f t="shared" si="0"/>
        <v>70639433.290000007</v>
      </c>
      <c r="P11" s="110">
        <v>878730.28</v>
      </c>
      <c r="Q11" s="16">
        <f t="shared" si="1"/>
        <v>878730.28</v>
      </c>
      <c r="R11" s="110">
        <v>0</v>
      </c>
      <c r="S11" s="110">
        <v>0</v>
      </c>
      <c r="U11" s="77">
        <f t="shared" si="12"/>
        <v>885945.53</v>
      </c>
      <c r="V11" s="77">
        <f t="shared" si="2"/>
        <v>70639433.290000007</v>
      </c>
      <c r="W11" s="77">
        <f t="shared" si="13"/>
        <v>0</v>
      </c>
      <c r="X11" s="77">
        <f t="shared" si="3"/>
        <v>873856.33380000014</v>
      </c>
      <c r="Y11" s="77">
        <f t="shared" si="4"/>
        <v>886000</v>
      </c>
      <c r="Z11" s="77"/>
      <c r="AA11" s="77">
        <f t="shared" si="5"/>
        <v>70639000</v>
      </c>
      <c r="AB11" s="77"/>
      <c r="AC11" s="77">
        <f t="shared" si="6"/>
        <v>0</v>
      </c>
      <c r="AD11" s="77">
        <f t="shared" si="7"/>
        <v>874000</v>
      </c>
    </row>
    <row r="12" spans="2:31" x14ac:dyDescent="0.25">
      <c r="B12" s="8" t="s">
        <v>24</v>
      </c>
      <c r="C12" s="90">
        <v>0</v>
      </c>
      <c r="D12" s="90">
        <v>0</v>
      </c>
      <c r="G12" t="s">
        <v>359</v>
      </c>
      <c r="H12" s="105">
        <v>331692053.37</v>
      </c>
      <c r="I12" s="105">
        <v>1145622.9611</v>
      </c>
      <c r="J12" s="105">
        <v>93932.08</v>
      </c>
      <c r="K12" s="16">
        <f t="shared" si="8"/>
        <v>332931608.41109997</v>
      </c>
      <c r="L12" s="16">
        <f t="shared" si="9"/>
        <v>331692053.37</v>
      </c>
      <c r="M12" s="76">
        <f t="shared" si="10"/>
        <v>332932000</v>
      </c>
      <c r="N12" s="76">
        <f t="shared" si="11"/>
        <v>331692000</v>
      </c>
      <c r="O12" s="16">
        <f t="shared" si="0"/>
        <v>328418053.61999995</v>
      </c>
      <c r="P12" s="110">
        <v>3273999.75</v>
      </c>
      <c r="Q12" s="16">
        <f t="shared" si="1"/>
        <v>3273999.75</v>
      </c>
      <c r="R12" s="110">
        <v>0</v>
      </c>
      <c r="S12" s="110">
        <v>0</v>
      </c>
      <c r="T12" s="17"/>
      <c r="U12" s="77">
        <f t="shared" si="12"/>
        <v>3367931.83</v>
      </c>
      <c r="V12" s="77">
        <f t="shared" si="2"/>
        <v>328418053.61999995</v>
      </c>
      <c r="W12" s="77">
        <f t="shared" si="13"/>
        <v>0</v>
      </c>
      <c r="X12" s="77">
        <f t="shared" si="3"/>
        <v>1239555.0411</v>
      </c>
      <c r="Y12" s="77">
        <f t="shared" si="4"/>
        <v>3368000</v>
      </c>
      <c r="Z12" s="77"/>
      <c r="AA12" s="77">
        <f t="shared" si="5"/>
        <v>328418000</v>
      </c>
      <c r="AB12" s="77"/>
      <c r="AC12" s="77">
        <f t="shared" si="6"/>
        <v>0</v>
      </c>
      <c r="AD12" s="77">
        <f t="shared" si="7"/>
        <v>1240000</v>
      </c>
    </row>
    <row r="13" spans="2:31" x14ac:dyDescent="0.25">
      <c r="B13" s="8" t="s">
        <v>25</v>
      </c>
      <c r="C13" s="90">
        <v>0</v>
      </c>
      <c r="D13" s="90">
        <v>0</v>
      </c>
      <c r="G13" t="s">
        <v>361</v>
      </c>
      <c r="H13" s="105">
        <v>69720522.829999998</v>
      </c>
      <c r="I13" s="105">
        <v>886766.20979999995</v>
      </c>
      <c r="J13" s="105">
        <v>10335.469999999999</v>
      </c>
      <c r="K13" s="16">
        <f t="shared" si="8"/>
        <v>70617624.509800002</v>
      </c>
      <c r="L13" s="16">
        <f t="shared" si="9"/>
        <v>69720522.829999998</v>
      </c>
      <c r="M13" s="76">
        <f t="shared" si="10"/>
        <v>70618000</v>
      </c>
      <c r="N13" s="76">
        <f t="shared" si="11"/>
        <v>69721000</v>
      </c>
      <c r="O13" s="16">
        <f t="shared" si="0"/>
        <v>69576198.950000003</v>
      </c>
      <c r="P13" s="110">
        <v>144323.88</v>
      </c>
      <c r="Q13" s="16">
        <f t="shared" si="1"/>
        <v>144323.88</v>
      </c>
      <c r="R13" s="110">
        <v>0</v>
      </c>
      <c r="S13" s="110">
        <v>0</v>
      </c>
      <c r="U13" s="77">
        <f t="shared" si="12"/>
        <v>154659.35</v>
      </c>
      <c r="V13" s="77">
        <f t="shared" si="2"/>
        <v>69576198.950000003</v>
      </c>
      <c r="W13" s="77">
        <f t="shared" si="13"/>
        <v>0</v>
      </c>
      <c r="X13" s="77">
        <f t="shared" si="3"/>
        <v>897101.67979999993</v>
      </c>
      <c r="Y13" s="77">
        <f t="shared" si="4"/>
        <v>155000</v>
      </c>
      <c r="Z13" s="77"/>
      <c r="AA13" s="77">
        <f t="shared" si="5"/>
        <v>69576000</v>
      </c>
      <c r="AB13" s="77"/>
      <c r="AC13" s="77">
        <f t="shared" si="6"/>
        <v>0</v>
      </c>
      <c r="AD13" s="77">
        <f t="shared" si="7"/>
        <v>897000</v>
      </c>
    </row>
    <row r="14" spans="2:31" x14ac:dyDescent="0.25">
      <c r="B14" s="8" t="s">
        <v>26</v>
      </c>
      <c r="C14" s="90">
        <v>0</v>
      </c>
      <c r="D14" s="90">
        <v>0</v>
      </c>
      <c r="G14" t="s">
        <v>357</v>
      </c>
      <c r="H14" s="105">
        <v>0</v>
      </c>
      <c r="I14" s="105">
        <v>0</v>
      </c>
      <c r="J14" s="105">
        <v>0</v>
      </c>
      <c r="K14" s="16">
        <f t="shared" si="8"/>
        <v>0</v>
      </c>
      <c r="L14" s="16">
        <f t="shared" si="9"/>
        <v>0</v>
      </c>
      <c r="M14" s="76">
        <f t="shared" si="10"/>
        <v>0</v>
      </c>
      <c r="N14" s="76">
        <f t="shared" si="11"/>
        <v>0</v>
      </c>
      <c r="O14" s="16">
        <f t="shared" si="0"/>
        <v>0</v>
      </c>
      <c r="P14" s="110">
        <v>0</v>
      </c>
      <c r="Q14" s="16">
        <f t="shared" si="1"/>
        <v>0</v>
      </c>
      <c r="R14" s="110">
        <v>0</v>
      </c>
      <c r="S14" s="110"/>
      <c r="U14" s="77">
        <f t="shared" ref="U14:U16" si="14">Q14+R14+J14</f>
        <v>0</v>
      </c>
      <c r="V14" s="77">
        <f t="shared" ref="V14:V16" si="15">O14</f>
        <v>0</v>
      </c>
      <c r="W14" s="77">
        <f t="shared" ref="W14:W16" si="16">S14</f>
        <v>0</v>
      </c>
      <c r="X14" s="77">
        <f t="shared" ref="X14:X16" si="17">J14+I14</f>
        <v>0</v>
      </c>
      <c r="Y14" s="77">
        <f t="shared" ref="Y14:Y16" si="18">ROUND(U14,-3)</f>
        <v>0</v>
      </c>
      <c r="Z14" s="77"/>
      <c r="AA14" s="77">
        <f t="shared" ref="AA14:AA16" si="19">ROUND(V14,-3)</f>
        <v>0</v>
      </c>
      <c r="AB14" s="77"/>
      <c r="AC14" s="77">
        <f t="shared" ref="AC14:AC16" si="20">ROUND(W14,-3)</f>
        <v>0</v>
      </c>
      <c r="AD14" s="77">
        <f t="shared" ref="AD14:AD16" si="21">ROUND(X14,-3)</f>
        <v>0</v>
      </c>
    </row>
    <row r="15" spans="2:31" x14ac:dyDescent="0.25">
      <c r="B15" s="8" t="s">
        <v>27</v>
      </c>
      <c r="C15" s="90">
        <v>0</v>
      </c>
      <c r="D15" s="90">
        <v>0</v>
      </c>
      <c r="G15" t="s">
        <v>407</v>
      </c>
      <c r="H15" s="105">
        <v>93416777.790000021</v>
      </c>
      <c r="I15" s="105">
        <v>728751.65140000009</v>
      </c>
      <c r="J15" s="105">
        <v>12827.310000000001</v>
      </c>
      <c r="K15" s="16">
        <f t="shared" ref="K15" si="22">SUM(H15:J15)</f>
        <v>94158356.751400024</v>
      </c>
      <c r="L15" s="16">
        <f t="shared" ref="L15" si="23">H15</f>
        <v>93416777.790000021</v>
      </c>
      <c r="M15" s="76">
        <f t="shared" ref="M15" si="24">ROUND(K15,-3)</f>
        <v>94158000</v>
      </c>
      <c r="N15" s="76">
        <f t="shared" ref="N15" si="25">ROUND(L15,-3)</f>
        <v>93417000</v>
      </c>
      <c r="O15" s="16">
        <f t="shared" ref="O15" si="26">K15-SUM(I15,J15,Q15,R15,S15)</f>
        <v>92073822.62000002</v>
      </c>
      <c r="P15" s="110">
        <v>1342955.17</v>
      </c>
      <c r="Q15" s="16">
        <f t="shared" ref="Q15" si="27">P15-S15</f>
        <v>1342955.17</v>
      </c>
      <c r="R15" s="110">
        <v>0</v>
      </c>
      <c r="S15" s="110">
        <v>0</v>
      </c>
      <c r="U15" s="77">
        <f t="shared" si="14"/>
        <v>1355782.48</v>
      </c>
      <c r="V15" s="77">
        <f t="shared" si="15"/>
        <v>92073822.62000002</v>
      </c>
      <c r="W15" s="77">
        <f t="shared" si="16"/>
        <v>0</v>
      </c>
      <c r="X15" s="77">
        <f t="shared" si="17"/>
        <v>741578.96140000015</v>
      </c>
      <c r="Y15" s="77">
        <f t="shared" si="18"/>
        <v>1356000</v>
      </c>
      <c r="Z15" s="77"/>
      <c r="AA15" s="77">
        <f t="shared" si="19"/>
        <v>92074000</v>
      </c>
      <c r="AB15" s="77"/>
      <c r="AC15" s="77">
        <f t="shared" si="20"/>
        <v>0</v>
      </c>
      <c r="AD15" s="77">
        <f t="shared" si="21"/>
        <v>742000</v>
      </c>
    </row>
    <row r="16" spans="2:31" ht="15.75" thickBot="1" x14ac:dyDescent="0.3">
      <c r="B16" s="8" t="s">
        <v>30</v>
      </c>
      <c r="C16" s="90">
        <v>0</v>
      </c>
      <c r="D16" s="90">
        <v>0</v>
      </c>
      <c r="G16" s="3" t="s">
        <v>360</v>
      </c>
      <c r="H16" s="106">
        <v>0</v>
      </c>
      <c r="I16" s="106"/>
      <c r="J16" s="106">
        <v>88075.77</v>
      </c>
      <c r="K16" s="107">
        <f>SUM(H16:J16)</f>
        <v>88075.77</v>
      </c>
      <c r="L16" s="107">
        <f>H16</f>
        <v>0</v>
      </c>
      <c r="M16" s="108">
        <f>ROUND(K16,-3)</f>
        <v>88000</v>
      </c>
      <c r="N16" s="108">
        <f>ROUND(L16,-3)</f>
        <v>0</v>
      </c>
      <c r="O16" s="107">
        <f>K16-SUM(I16,J16,Q16,R16,S16)</f>
        <v>0</v>
      </c>
      <c r="P16" s="106">
        <v>88075.77</v>
      </c>
      <c r="Q16" s="107"/>
      <c r="R16" s="111"/>
      <c r="S16" s="111"/>
      <c r="T16" s="3"/>
      <c r="U16" s="109">
        <f t="shared" si="14"/>
        <v>88075.77</v>
      </c>
      <c r="V16" s="109">
        <f t="shared" si="15"/>
        <v>0</v>
      </c>
      <c r="W16" s="109">
        <f t="shared" si="16"/>
        <v>0</v>
      </c>
      <c r="X16" s="109">
        <f t="shared" si="17"/>
        <v>88075.77</v>
      </c>
      <c r="Y16" s="109">
        <f t="shared" si="18"/>
        <v>88000</v>
      </c>
      <c r="Z16" s="109"/>
      <c r="AA16" s="109">
        <f t="shared" si="19"/>
        <v>0</v>
      </c>
      <c r="AB16" s="109"/>
      <c r="AC16" s="109">
        <f t="shared" si="20"/>
        <v>0</v>
      </c>
      <c r="AD16" s="109">
        <f t="shared" si="21"/>
        <v>88000</v>
      </c>
      <c r="AE16" s="3"/>
    </row>
    <row r="17" spans="2:19" ht="15.75" thickTop="1" x14ac:dyDescent="0.25">
      <c r="C17" s="77"/>
      <c r="G17" t="s">
        <v>364</v>
      </c>
      <c r="H17" s="76">
        <f>SUM(H9:H16)</f>
        <v>1628427270.77</v>
      </c>
      <c r="I17" s="76">
        <f>SUM(I9:I16)</f>
        <v>14604427.518000001</v>
      </c>
      <c r="J17" s="76">
        <f>SUM(J9:J16)</f>
        <v>310705.01</v>
      </c>
      <c r="K17" s="76">
        <f>SUM(K9:K16)</f>
        <v>1643342403.2980001</v>
      </c>
      <c r="L17" s="76">
        <f>SUM(L9:L16)</f>
        <v>1628427270.77</v>
      </c>
      <c r="M17" s="76">
        <f>ROUND(K17,-3)</f>
        <v>1643342000</v>
      </c>
      <c r="N17" s="76">
        <f>ROUND(L17,-3)</f>
        <v>1628427000</v>
      </c>
      <c r="O17" s="76">
        <f>SUM(O9:O16)</f>
        <v>1582928691.7400002</v>
      </c>
      <c r="P17" s="76">
        <f>SUM(P9:P16)</f>
        <v>45586654.800000012</v>
      </c>
      <c r="Q17" s="76">
        <f>SUM(Q9:Q16)</f>
        <v>45498579.030000009</v>
      </c>
      <c r="R17" s="16">
        <f>SUM(R9:R16)</f>
        <v>0</v>
      </c>
      <c r="S17" s="16">
        <f>SUM(S9:S16)</f>
        <v>0</v>
      </c>
    </row>
    <row r="18" spans="2:19" s="3" customFormat="1" ht="15.75" thickBot="1" x14ac:dyDescent="0.3"/>
    <row r="19" spans="2:19" ht="15.75" thickTop="1" x14ac:dyDescent="0.25"/>
    <row r="20" spans="2:19" x14ac:dyDescent="0.25">
      <c r="L20" t="s">
        <v>385</v>
      </c>
    </row>
    <row r="21" spans="2:19" ht="15.75" x14ac:dyDescent="0.25">
      <c r="B21" s="6" t="s">
        <v>31</v>
      </c>
      <c r="L21" t="s">
        <v>386</v>
      </c>
      <c r="M21" s="76">
        <v>160493.28</v>
      </c>
    </row>
    <row r="22" spans="2:19" x14ac:dyDescent="0.25">
      <c r="B22" s="10" t="s">
        <v>147</v>
      </c>
      <c r="L22" t="s">
        <v>387</v>
      </c>
      <c r="M22" s="76">
        <v>484397283.32938051</v>
      </c>
    </row>
    <row r="23" spans="2:19" x14ac:dyDescent="0.25">
      <c r="B23" s="10" t="s">
        <v>148</v>
      </c>
      <c r="L23" t="s">
        <v>388</v>
      </c>
      <c r="M23" s="76">
        <v>2242996.2883330826</v>
      </c>
    </row>
    <row r="24" spans="2:19" x14ac:dyDescent="0.25">
      <c r="B24" s="10" t="s">
        <v>149</v>
      </c>
      <c r="L24" t="s">
        <v>389</v>
      </c>
      <c r="M24" s="76">
        <v>192301844.96608055</v>
      </c>
    </row>
    <row r="25" spans="2:19" x14ac:dyDescent="0.25">
      <c r="M25" s="16"/>
    </row>
    <row r="26" spans="2:19" x14ac:dyDescent="0.25">
      <c r="B26" s="5" t="s">
        <v>33</v>
      </c>
      <c r="C26" s="5" t="s">
        <v>32</v>
      </c>
    </row>
    <row r="27" spans="2:19" ht="91.5" customHeight="1" x14ac:dyDescent="0.25">
      <c r="B27" s="98" t="s">
        <v>403</v>
      </c>
      <c r="C27" s="114" t="s">
        <v>417</v>
      </c>
      <c r="D27" s="115"/>
      <c r="E27" s="115"/>
      <c r="F27" s="115"/>
      <c r="G27" s="115"/>
      <c r="H27" s="115"/>
      <c r="I27" s="115"/>
      <c r="J27" s="116"/>
    </row>
    <row r="28" spans="2:19" ht="66" customHeight="1" x14ac:dyDescent="0.25">
      <c r="B28" s="98"/>
      <c r="C28" s="114"/>
      <c r="D28" s="115"/>
      <c r="E28" s="115"/>
      <c r="F28" s="115"/>
      <c r="G28" s="115"/>
      <c r="H28" s="115"/>
      <c r="I28" s="115"/>
      <c r="J28" s="116"/>
    </row>
    <row r="30" spans="2:19" x14ac:dyDescent="0.25">
      <c r="B30" s="77"/>
      <c r="C30" s="77"/>
      <c r="L30" s="77"/>
    </row>
    <row r="31" spans="2:19" x14ac:dyDescent="0.25">
      <c r="L31" s="77"/>
    </row>
    <row r="32" spans="2:19" x14ac:dyDescent="0.25">
      <c r="L32" s="77"/>
    </row>
    <row r="33" spans="12:12" x14ac:dyDescent="0.25">
      <c r="L33" s="77"/>
    </row>
    <row r="34" spans="12:12" x14ac:dyDescent="0.25">
      <c r="L34" s="77"/>
    </row>
    <row r="35" spans="12:12" x14ac:dyDescent="0.25">
      <c r="L35" s="77"/>
    </row>
    <row r="36" spans="12:12" x14ac:dyDescent="0.25">
      <c r="L36" s="77"/>
    </row>
  </sheetData>
  <mergeCells count="2">
    <mergeCell ref="C27:J27"/>
    <mergeCell ref="C28:J28"/>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49" zoomScaleNormal="100" workbookViewId="0">
      <selection activeCell="B66" sqref="B66"/>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2" t="s">
        <v>66</v>
      </c>
      <c r="C6" s="43" t="s">
        <v>150</v>
      </c>
    </row>
    <row r="7" spans="1:3" x14ac:dyDescent="0.25">
      <c r="B7" s="12" t="s">
        <v>35</v>
      </c>
      <c r="C7" s="43" t="s">
        <v>151</v>
      </c>
    </row>
    <row r="8" spans="1:3" x14ac:dyDescent="0.25">
      <c r="B8" s="12" t="s">
        <v>36</v>
      </c>
      <c r="C8" s="2"/>
    </row>
    <row r="9" spans="1:3" x14ac:dyDescent="0.25">
      <c r="B9" s="12" t="s">
        <v>37</v>
      </c>
      <c r="C9" s="2"/>
    </row>
    <row r="13" spans="1:3" x14ac:dyDescent="0.25">
      <c r="B13" t="s">
        <v>67</v>
      </c>
    </row>
    <row r="14" spans="1:3" x14ac:dyDescent="0.25">
      <c r="B14" t="s">
        <v>38</v>
      </c>
      <c r="C14" s="51" t="s">
        <v>152</v>
      </c>
    </row>
    <row r="15" spans="1:3" x14ac:dyDescent="0.25">
      <c r="B15" t="s">
        <v>52</v>
      </c>
    </row>
    <row r="18" spans="2:3" x14ac:dyDescent="0.25">
      <c r="B18" t="s">
        <v>68</v>
      </c>
    </row>
    <row r="19" spans="2:3" x14ac:dyDescent="0.25">
      <c r="B19" t="s">
        <v>44</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1">
        <f>'Items B &amp; C'!M9</f>
        <v>214402000</v>
      </c>
      <c r="E35" s="1" t="s">
        <v>48</v>
      </c>
    </row>
    <row r="36" spans="2:5" x14ac:dyDescent="0.25">
      <c r="B36" t="s">
        <v>70</v>
      </c>
      <c r="C36" s="91">
        <f>'Items B &amp; C'!N9</f>
        <v>213517000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3">
        <f>'Items B &amp; C'!Y9</f>
        <v>24315000</v>
      </c>
      <c r="D60" s="76"/>
      <c r="E60" s="93">
        <f>'Items B &amp; C'!AA9</f>
        <v>189220000</v>
      </c>
      <c r="F60" s="94">
        <v>0</v>
      </c>
      <c r="G60" s="94">
        <v>0</v>
      </c>
      <c r="N60" s="30"/>
    </row>
    <row r="61" spans="2:14" x14ac:dyDescent="0.25">
      <c r="B61" t="s">
        <v>79</v>
      </c>
      <c r="C61" s="93">
        <f>'Items B &amp; C'!AD9</f>
        <v>885000</v>
      </c>
      <c r="D61" s="76"/>
      <c r="E61" s="94">
        <v>0</v>
      </c>
      <c r="F61" s="94">
        <v>0</v>
      </c>
      <c r="G61" s="94">
        <v>0</v>
      </c>
      <c r="N61" s="30"/>
    </row>
    <row r="64" spans="2:14" x14ac:dyDescent="0.25">
      <c r="B64" t="s">
        <v>88</v>
      </c>
      <c r="E64" s="1" t="s">
        <v>86</v>
      </c>
    </row>
    <row r="65" spans="2:5" x14ac:dyDescent="0.25">
      <c r="B65" t="s">
        <v>85</v>
      </c>
      <c r="C65" s="113">
        <v>100</v>
      </c>
      <c r="E65" s="1" t="s">
        <v>87</v>
      </c>
    </row>
    <row r="66" spans="2:5" x14ac:dyDescent="0.25">
      <c r="B66" t="s">
        <v>84</v>
      </c>
      <c r="C66" s="87"/>
    </row>
    <row r="67" spans="2:5" x14ac:dyDescent="0.25">
      <c r="C67" s="87"/>
    </row>
    <row r="68" spans="2:5" x14ac:dyDescent="0.25">
      <c r="C68" s="87"/>
    </row>
    <row r="69" spans="2:5" x14ac:dyDescent="0.25">
      <c r="B69" t="s">
        <v>89</v>
      </c>
      <c r="C69" s="87"/>
    </row>
    <row r="70" spans="2:5" x14ac:dyDescent="0.25">
      <c r="B70" t="s">
        <v>90</v>
      </c>
      <c r="C70" s="113">
        <v>0</v>
      </c>
    </row>
    <row r="71" spans="2:5" x14ac:dyDescent="0.25">
      <c r="B71" t="s">
        <v>91</v>
      </c>
      <c r="C71" s="113">
        <v>0</v>
      </c>
    </row>
    <row r="72" spans="2:5" x14ac:dyDescent="0.25">
      <c r="B72" t="s">
        <v>92</v>
      </c>
      <c r="C72" s="113">
        <v>0</v>
      </c>
    </row>
    <row r="73" spans="2:5" x14ac:dyDescent="0.25">
      <c r="B73" t="s">
        <v>93</v>
      </c>
      <c r="C73" s="113">
        <v>99</v>
      </c>
      <c r="E73" s="1" t="s">
        <v>103</v>
      </c>
    </row>
    <row r="74" spans="2:5" x14ac:dyDescent="0.25">
      <c r="B74" t="s">
        <v>94</v>
      </c>
      <c r="C74" s="113">
        <v>0</v>
      </c>
      <c r="E74" s="1" t="s">
        <v>104</v>
      </c>
    </row>
    <row r="75" spans="2:5" x14ac:dyDescent="0.25">
      <c r="B75" t="s">
        <v>95</v>
      </c>
      <c r="C75" s="113">
        <v>0</v>
      </c>
      <c r="E75" s="1" t="s">
        <v>105</v>
      </c>
    </row>
    <row r="76" spans="2:5" x14ac:dyDescent="0.25">
      <c r="B76" t="s">
        <v>96</v>
      </c>
      <c r="C76" s="113">
        <v>1</v>
      </c>
      <c r="E76" s="1" t="s">
        <v>106</v>
      </c>
    </row>
    <row r="77" spans="2:5" x14ac:dyDescent="0.25">
      <c r="B77" t="s">
        <v>97</v>
      </c>
      <c r="C77" s="113">
        <v>0</v>
      </c>
    </row>
    <row r="78" spans="2:5" x14ac:dyDescent="0.25">
      <c r="B78" t="s">
        <v>98</v>
      </c>
      <c r="C78" s="113">
        <v>0</v>
      </c>
    </row>
    <row r="79" spans="2:5" x14ac:dyDescent="0.25">
      <c r="B79" t="s">
        <v>101</v>
      </c>
      <c r="C79" s="113">
        <v>0</v>
      </c>
    </row>
    <row r="80" spans="2:5" x14ac:dyDescent="0.25">
      <c r="B80" t="s">
        <v>99</v>
      </c>
      <c r="C80" s="113">
        <v>0</v>
      </c>
    </row>
    <row r="81" spans="2:20" x14ac:dyDescent="0.25">
      <c r="B81" t="s">
        <v>100</v>
      </c>
      <c r="C81" s="113">
        <v>0</v>
      </c>
    </row>
    <row r="82" spans="2:20" x14ac:dyDescent="0.25">
      <c r="B82" t="s">
        <v>102</v>
      </c>
      <c r="C82" s="113">
        <v>0</v>
      </c>
    </row>
    <row r="83" spans="2:20" x14ac:dyDescent="0.25">
      <c r="B83" t="s">
        <v>155</v>
      </c>
      <c r="C83" s="11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24">
        <v>1</v>
      </c>
      <c r="I95" s="24">
        <v>1</v>
      </c>
      <c r="J95" s="24">
        <f>H95</f>
        <v>1</v>
      </c>
      <c r="K95" s="24">
        <f>I95</f>
        <v>1</v>
      </c>
      <c r="O95" s="23"/>
    </row>
    <row r="96" spans="2:20" x14ac:dyDescent="0.25">
      <c r="B96" t="s">
        <v>113</v>
      </c>
      <c r="C96" s="89">
        <v>44227</v>
      </c>
      <c r="E96" s="95">
        <f t="shared" ref="E96:F98" si="0">ROUND(H96-1,4)</f>
        <v>2.9999999999999997E-4</v>
      </c>
      <c r="F96" s="95">
        <f t="shared" si="0"/>
        <v>2.0000000000000001E-4</v>
      </c>
      <c r="H96" s="24">
        <v>1.0002812536650501</v>
      </c>
      <c r="I96" s="24">
        <v>1.0001945223520678</v>
      </c>
      <c r="J96" s="24">
        <f>J95*H96</f>
        <v>1.0002812536650501</v>
      </c>
      <c r="K96" s="24">
        <f t="shared" ref="K96:K99" si="1">K95*I96</f>
        <v>1.0001945223520678</v>
      </c>
      <c r="L96" s="25"/>
      <c r="N96" s="31"/>
      <c r="O96" s="23"/>
      <c r="P96" s="21"/>
      <c r="R96" s="20"/>
      <c r="S96" s="31"/>
      <c r="T96" s="22"/>
    </row>
    <row r="97" spans="2:20" x14ac:dyDescent="0.25">
      <c r="B97" t="s">
        <v>114</v>
      </c>
      <c r="C97" s="89">
        <v>44255</v>
      </c>
      <c r="E97" s="95">
        <f t="shared" si="0"/>
        <v>2.0000000000000001E-4</v>
      </c>
      <c r="F97" s="95">
        <f t="shared" si="0"/>
        <v>2.0000000000000001E-4</v>
      </c>
      <c r="G97" s="74">
        <v>1</v>
      </c>
      <c r="H97" s="24">
        <v>1.0002158701847672</v>
      </c>
      <c r="I97" s="24">
        <v>1.0001501518711167</v>
      </c>
      <c r="J97" s="24">
        <f t="shared" ref="J97:J99" si="2">J96*H97</f>
        <v>1.000497184564098</v>
      </c>
      <c r="K97" s="24">
        <f t="shared" si="1"/>
        <v>1.0003447034310797</v>
      </c>
      <c r="L97" s="25"/>
      <c r="N97" s="31"/>
      <c r="O97" s="23"/>
      <c r="P97" s="21"/>
      <c r="R97" s="20"/>
      <c r="S97" s="31"/>
      <c r="T97" s="22"/>
    </row>
    <row r="98" spans="2:20" x14ac:dyDescent="0.25">
      <c r="B98" t="s">
        <v>115</v>
      </c>
      <c r="C98" s="89">
        <v>44286</v>
      </c>
      <c r="E98" s="95">
        <f t="shared" si="0"/>
        <v>2.0000000000000001E-4</v>
      </c>
      <c r="F98" s="95">
        <f t="shared" si="0"/>
        <v>1E-4</v>
      </c>
      <c r="G98" s="74">
        <v>2</v>
      </c>
      <c r="H98" s="24">
        <v>1.0002234439353868</v>
      </c>
      <c r="I98" s="24">
        <v>1.0001419172289412</v>
      </c>
      <c r="J98" s="24">
        <f t="shared" si="2"/>
        <v>1.0007207395923603</v>
      </c>
      <c r="K98" s="24">
        <f t="shared" si="1"/>
        <v>1.0004866695793766</v>
      </c>
      <c r="L98" s="25"/>
      <c r="N98" s="31"/>
      <c r="O98" s="23"/>
      <c r="P98" s="21"/>
      <c r="R98" s="20"/>
      <c r="S98" s="31"/>
      <c r="T98" s="22"/>
    </row>
    <row r="99" spans="2:20" x14ac:dyDescent="0.25">
      <c r="B99" t="s">
        <v>116</v>
      </c>
      <c r="C99" s="89">
        <v>44286</v>
      </c>
      <c r="E99" s="95">
        <f>ROUND((J99/J95)-1,4)</f>
        <v>6.9999999999999999E-4</v>
      </c>
      <c r="F99" s="95">
        <f>ROUND((K99/K95)-1,4)</f>
        <v>5.0000000000000001E-4</v>
      </c>
      <c r="G99" s="74">
        <v>2</v>
      </c>
      <c r="H99" s="78">
        <v>1</v>
      </c>
      <c r="I99" s="78">
        <v>1</v>
      </c>
      <c r="J99" s="78">
        <f t="shared" si="2"/>
        <v>1.0007207395923603</v>
      </c>
      <c r="K99" s="78">
        <f t="shared" si="1"/>
        <v>1.0004866695793766</v>
      </c>
      <c r="L99" s="25"/>
      <c r="N99" s="31"/>
      <c r="O99" s="23"/>
      <c r="P99" s="11"/>
      <c r="R99" s="20"/>
      <c r="S99" s="31"/>
      <c r="T99" s="22"/>
    </row>
    <row r="100" spans="2:20" x14ac:dyDescent="0.25">
      <c r="B100" t="s">
        <v>117</v>
      </c>
      <c r="C100" s="89">
        <v>44316</v>
      </c>
      <c r="E100" s="95">
        <f t="shared" ref="E100:E102" si="3">ROUND(H100-1,4)</f>
        <v>2.0000000000000001E-4</v>
      </c>
      <c r="F100" s="95">
        <f t="shared" ref="F100:F102" si="4">ROUND(I100-1,4)</f>
        <v>1E-4</v>
      </c>
      <c r="G100" s="74">
        <v>3</v>
      </c>
      <c r="H100" s="24">
        <v>1.0002062717168372</v>
      </c>
      <c r="I100" s="24">
        <v>1.0001274062256287</v>
      </c>
      <c r="J100" s="24">
        <f>J99*H100</f>
        <v>1.0009271599773906</v>
      </c>
      <c r="K100" s="24">
        <f t="shared" ref="K100:K102" si="5">K99*I100</f>
        <v>1.0006141378097395</v>
      </c>
      <c r="L100" s="25"/>
      <c r="N100" s="31"/>
      <c r="O100" s="23"/>
      <c r="P100" s="11"/>
      <c r="R100" s="20"/>
      <c r="S100" s="31"/>
      <c r="T100" s="22"/>
    </row>
    <row r="101" spans="2:20" x14ac:dyDescent="0.25">
      <c r="B101" t="s">
        <v>118</v>
      </c>
      <c r="C101" s="89">
        <v>44347</v>
      </c>
      <c r="E101" s="95">
        <f t="shared" si="3"/>
        <v>2.0000000000000001E-4</v>
      </c>
      <c r="F101" s="95">
        <f t="shared" si="4"/>
        <v>1E-4</v>
      </c>
      <c r="G101" s="74">
        <v>4</v>
      </c>
      <c r="H101" s="24">
        <v>1.0002000785972021</v>
      </c>
      <c r="I101" s="24">
        <v>1.0001224613944097</v>
      </c>
      <c r="J101" s="24">
        <f t="shared" ref="J101:J102" si="6">J100*H101</f>
        <v>1.0011274240794603</v>
      </c>
      <c r="K101" s="24">
        <f t="shared" si="5"/>
        <v>1.0007366744123218</v>
      </c>
      <c r="L101" s="25"/>
      <c r="N101" s="31"/>
      <c r="O101" s="23"/>
      <c r="P101" s="21"/>
      <c r="R101" s="20"/>
      <c r="S101" s="31"/>
      <c r="T101" s="22"/>
    </row>
    <row r="102" spans="2:20" x14ac:dyDescent="0.25">
      <c r="B102" t="s">
        <v>119</v>
      </c>
      <c r="C102" s="89">
        <v>44377</v>
      </c>
      <c r="E102" s="95">
        <f t="shared" si="3"/>
        <v>2.0000000000000001E-4</v>
      </c>
      <c r="F102" s="95">
        <f t="shared" si="4"/>
        <v>1E-4</v>
      </c>
      <c r="G102" s="74">
        <v>5</v>
      </c>
      <c r="H102" s="24">
        <v>1.0002314439967748</v>
      </c>
      <c r="I102" s="24">
        <v>1.0001205458862275</v>
      </c>
      <c r="J102" s="24">
        <f t="shared" si="6"/>
        <v>1.00135912901177</v>
      </c>
      <c r="K102" s="24">
        <f t="shared" si="5"/>
        <v>1.0008573091016191</v>
      </c>
      <c r="L102" s="25"/>
      <c r="N102" s="31"/>
      <c r="O102" s="23"/>
      <c r="P102" s="11"/>
      <c r="R102" s="20"/>
      <c r="S102" s="31"/>
      <c r="T102" s="22"/>
    </row>
    <row r="103" spans="2:20" x14ac:dyDescent="0.25">
      <c r="B103" t="s">
        <v>120</v>
      </c>
      <c r="C103" s="89">
        <v>44377</v>
      </c>
      <c r="E103" s="95">
        <f>ROUND((J103/J99)-1,4)</f>
        <v>5.9999999999999995E-4</v>
      </c>
      <c r="F103" s="95">
        <f>ROUND((K103/K99)-1,4)</f>
        <v>4.0000000000000002E-4</v>
      </c>
      <c r="G103" s="74">
        <v>5</v>
      </c>
      <c r="H103" s="78">
        <v>1</v>
      </c>
      <c r="I103" s="78">
        <v>1</v>
      </c>
      <c r="J103" s="78">
        <f t="shared" ref="J103" si="7">J102*H103</f>
        <v>1.00135912901177</v>
      </c>
      <c r="K103" s="78">
        <f t="shared" ref="K103" si="8">K102*I103</f>
        <v>1.0008573091016191</v>
      </c>
      <c r="L103" s="25"/>
      <c r="N103" s="31"/>
      <c r="O103" s="23"/>
      <c r="P103" s="11"/>
      <c r="R103" s="20"/>
      <c r="S103" s="31"/>
      <c r="T103" s="22"/>
    </row>
    <row r="104" spans="2:20" x14ac:dyDescent="0.25">
      <c r="B104" t="s">
        <v>121</v>
      </c>
      <c r="C104" s="89"/>
      <c r="E104" s="95"/>
      <c r="F104" s="95"/>
      <c r="G104" s="74">
        <v>6</v>
      </c>
      <c r="H104" s="24"/>
      <c r="I104" s="24"/>
      <c r="J104" s="24"/>
      <c r="K104" s="24"/>
      <c r="L104" s="25"/>
      <c r="N104" s="31"/>
      <c r="O104" s="23"/>
      <c r="P104" s="21"/>
      <c r="R104" s="20"/>
      <c r="S104" s="31"/>
      <c r="T104" s="22"/>
    </row>
    <row r="105" spans="2:20" x14ac:dyDescent="0.25">
      <c r="B105" t="s">
        <v>122</v>
      </c>
      <c r="C105" s="89"/>
      <c r="E105" s="95"/>
      <c r="F105" s="95"/>
      <c r="G105" s="74">
        <v>7</v>
      </c>
      <c r="H105" s="24"/>
      <c r="I105" s="24"/>
      <c r="J105" s="24"/>
      <c r="K105" s="24"/>
      <c r="L105" s="25"/>
      <c r="N105" s="31"/>
      <c r="O105" s="23"/>
      <c r="P105" s="11"/>
      <c r="R105" s="20"/>
      <c r="S105" s="31"/>
      <c r="T105" s="22"/>
    </row>
    <row r="106" spans="2:20" x14ac:dyDescent="0.25">
      <c r="B106" t="s">
        <v>123</v>
      </c>
      <c r="C106" s="89"/>
      <c r="E106" s="95"/>
      <c r="F106" s="95"/>
      <c r="G106" s="74">
        <v>8</v>
      </c>
      <c r="H106" s="24"/>
      <c r="I106" s="24"/>
      <c r="J106" s="24"/>
      <c r="K106" s="24"/>
      <c r="L106" s="25"/>
      <c r="N106" s="31"/>
      <c r="O106" s="23"/>
      <c r="P106" s="11"/>
      <c r="R106" s="20"/>
      <c r="S106" s="31"/>
      <c r="T106" s="22"/>
    </row>
    <row r="107" spans="2:20" x14ac:dyDescent="0.25">
      <c r="B107" t="s">
        <v>124</v>
      </c>
      <c r="C107" s="89"/>
      <c r="E107" s="95"/>
      <c r="F107" s="95"/>
      <c r="G107" s="74">
        <v>8</v>
      </c>
      <c r="H107" s="78"/>
      <c r="I107" s="78"/>
      <c r="J107" s="78"/>
      <c r="K107" s="78"/>
      <c r="L107" s="25"/>
      <c r="N107" s="31"/>
      <c r="O107" s="23"/>
      <c r="P107" s="21"/>
      <c r="R107" s="20"/>
      <c r="S107" s="31"/>
      <c r="T107" s="22"/>
    </row>
    <row r="108" spans="2:20" x14ac:dyDescent="0.25">
      <c r="B108" t="s">
        <v>125</v>
      </c>
      <c r="C108" s="89"/>
      <c r="E108" s="95"/>
      <c r="F108" s="95"/>
      <c r="G108" s="74">
        <v>9</v>
      </c>
      <c r="H108" s="24"/>
      <c r="I108" s="24"/>
      <c r="J108" s="24"/>
      <c r="K108" s="24"/>
      <c r="L108" s="11"/>
    </row>
    <row r="109" spans="2:20" x14ac:dyDescent="0.25">
      <c r="B109" t="s">
        <v>126</v>
      </c>
      <c r="C109" s="89"/>
      <c r="E109" s="95"/>
      <c r="F109" s="95"/>
      <c r="G109" s="74">
        <v>10</v>
      </c>
      <c r="H109" s="24"/>
      <c r="I109" s="24"/>
      <c r="J109" s="24"/>
      <c r="K109" s="24"/>
      <c r="L109" s="11"/>
    </row>
    <row r="110" spans="2:20" x14ac:dyDescent="0.25">
      <c r="B110" t="s">
        <v>127</v>
      </c>
      <c r="C110" s="89"/>
      <c r="E110" s="95"/>
      <c r="F110" s="95"/>
      <c r="G110" s="74">
        <v>11</v>
      </c>
      <c r="H110" s="24"/>
      <c r="I110" s="24"/>
      <c r="J110" s="24"/>
      <c r="K110" s="24"/>
      <c r="L110" s="11"/>
    </row>
    <row r="111" spans="2:20" x14ac:dyDescent="0.25">
      <c r="B111" t="s">
        <v>128</v>
      </c>
      <c r="C111" s="89"/>
      <c r="E111" s="95"/>
      <c r="F111" s="95"/>
      <c r="G111" s="74">
        <v>11</v>
      </c>
      <c r="H111" s="78"/>
      <c r="I111" s="78"/>
      <c r="J111" s="78"/>
      <c r="K111" s="78"/>
      <c r="L111" s="11"/>
    </row>
    <row r="112" spans="2:20" x14ac:dyDescent="0.25">
      <c r="B112" t="s">
        <v>129</v>
      </c>
      <c r="C112" s="89"/>
      <c r="E112" s="95"/>
      <c r="F112" s="95"/>
      <c r="G112" s="74">
        <v>11</v>
      </c>
      <c r="H112" s="78"/>
      <c r="I112" s="78"/>
      <c r="J112" s="78"/>
      <c r="K112" s="78"/>
      <c r="L112" s="11"/>
    </row>
    <row r="114" spans="2:8" x14ac:dyDescent="0.25">
      <c r="B114" s="1" t="s">
        <v>133</v>
      </c>
    </row>
    <row r="115" spans="2:8" x14ac:dyDescent="0.25">
      <c r="B115" s="1" t="s">
        <v>134</v>
      </c>
      <c r="E115" s="31"/>
      <c r="F115" s="31"/>
      <c r="G115" s="20"/>
      <c r="H115" s="20"/>
    </row>
    <row r="116" spans="2:8" x14ac:dyDescent="0.25">
      <c r="B116" s="1" t="s">
        <v>135</v>
      </c>
      <c r="E116" s="31"/>
      <c r="F116" s="31"/>
      <c r="G116" s="20"/>
      <c r="H116" s="20"/>
    </row>
    <row r="117" spans="2:8" x14ac:dyDescent="0.25">
      <c r="B117" s="1"/>
      <c r="E117" s="31"/>
      <c r="F117" s="31"/>
      <c r="G117" s="20"/>
      <c r="H117" s="20"/>
    </row>
    <row r="118" spans="2:8" x14ac:dyDescent="0.25">
      <c r="B118" s="1" t="s">
        <v>136</v>
      </c>
      <c r="E118" s="31"/>
      <c r="F118" s="31"/>
      <c r="G118" s="20"/>
      <c r="H118" s="20"/>
    </row>
    <row r="119" spans="2:8" x14ac:dyDescent="0.25">
      <c r="B119" s="1" t="s">
        <v>137</v>
      </c>
      <c r="E119" s="31"/>
      <c r="F119" s="31"/>
      <c r="G119" s="20"/>
      <c r="H119" s="20"/>
    </row>
    <row r="120" spans="2:8" x14ac:dyDescent="0.25">
      <c r="B120" s="1" t="s">
        <v>138</v>
      </c>
      <c r="E120" s="31"/>
      <c r="F120" s="31"/>
      <c r="G120" s="20"/>
      <c r="H120" s="20"/>
    </row>
    <row r="121" spans="2:8" x14ac:dyDescent="0.25">
      <c r="B121" s="1" t="s">
        <v>139</v>
      </c>
      <c r="E121" s="31"/>
      <c r="F121" s="31"/>
      <c r="G121" s="20"/>
      <c r="H121" s="20"/>
    </row>
    <row r="122" spans="2:8" x14ac:dyDescent="0.25">
      <c r="B122" s="1" t="s">
        <v>140</v>
      </c>
      <c r="E122" s="31"/>
      <c r="F122" s="31"/>
      <c r="G122" s="20"/>
      <c r="H122" s="20"/>
    </row>
    <row r="123" spans="2:8" x14ac:dyDescent="0.25">
      <c r="E123" s="31"/>
      <c r="F123" s="31"/>
      <c r="G123" s="20"/>
      <c r="H123" s="20"/>
    </row>
    <row r="124" spans="2:8" x14ac:dyDescent="0.25">
      <c r="E124" s="31"/>
      <c r="F124" s="31"/>
      <c r="G124" s="20"/>
      <c r="H124" s="20"/>
    </row>
    <row r="125" spans="2:8" x14ac:dyDescent="0.25">
      <c r="E125" s="31"/>
      <c r="F125" s="31"/>
      <c r="G125" s="20"/>
      <c r="H125" s="20"/>
    </row>
    <row r="126" spans="2:8" x14ac:dyDescent="0.25">
      <c r="E126" s="31"/>
      <c r="F126" s="31"/>
      <c r="G126" s="20"/>
      <c r="H126" s="20"/>
    </row>
    <row r="127" spans="2:8" x14ac:dyDescent="0.25">
      <c r="E127" s="31"/>
      <c r="F127" s="31"/>
      <c r="G127" s="20"/>
      <c r="H127" s="20"/>
    </row>
    <row r="128" spans="2:8" x14ac:dyDescent="0.25">
      <c r="E128" s="31"/>
      <c r="F128" s="31"/>
      <c r="G128" s="20"/>
      <c r="H128" s="20"/>
    </row>
    <row r="129" spans="5:8" x14ac:dyDescent="0.25">
      <c r="E129" s="31"/>
      <c r="F129" s="31"/>
      <c r="G129" s="20"/>
      <c r="H129" s="20"/>
    </row>
    <row r="130" spans="5:8" x14ac:dyDescent="0.25">
      <c r="E130" s="31"/>
      <c r="F130" s="31"/>
      <c r="G130" s="20"/>
      <c r="H130" s="20"/>
    </row>
    <row r="131" spans="5:8" x14ac:dyDescent="0.25">
      <c r="E131" s="31"/>
      <c r="F131" s="31"/>
      <c r="G131" s="20"/>
      <c r="H131" s="20"/>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49" workbookViewId="0">
      <selection activeCell="C72" sqref="C7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2" t="s">
        <v>66</v>
      </c>
      <c r="C6" s="43" t="s">
        <v>156</v>
      </c>
    </row>
    <row r="7" spans="1:3" x14ac:dyDescent="0.25">
      <c r="B7" s="12" t="s">
        <v>35</v>
      </c>
      <c r="C7" s="43" t="s">
        <v>157</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1">
        <f>'Items B &amp; C'!M10</f>
        <v>858753000</v>
      </c>
      <c r="E35" s="1" t="s">
        <v>48</v>
      </c>
    </row>
    <row r="36" spans="2:5" x14ac:dyDescent="0.25">
      <c r="B36" t="s">
        <v>70</v>
      </c>
      <c r="C36" s="91">
        <f>'Items B &amp; C'!N10</f>
        <v>848563000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7" x14ac:dyDescent="0.25">
      <c r="C49" s="19"/>
    </row>
    <row r="50" spans="2:7" x14ac:dyDescent="0.25">
      <c r="B50" t="s">
        <v>61</v>
      </c>
      <c r="C50" s="51" t="s">
        <v>153</v>
      </c>
    </row>
    <row r="51" spans="2:7" x14ac:dyDescent="0.25">
      <c r="B51" t="s">
        <v>73</v>
      </c>
      <c r="C51" s="13"/>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93">
        <f>'Items B &amp; C'!Y10</f>
        <v>15642000</v>
      </c>
      <c r="D60" s="79"/>
      <c r="E60" s="93">
        <f>'Items B &amp; C'!AA10</f>
        <v>833001000</v>
      </c>
      <c r="F60" s="93">
        <f>'Items B &amp; C'!AB10</f>
        <v>0</v>
      </c>
      <c r="G60" s="93">
        <f>'Items B &amp; C'!AC10</f>
        <v>0</v>
      </c>
    </row>
    <row r="61" spans="2:7" x14ac:dyDescent="0.25">
      <c r="B61" t="s">
        <v>79</v>
      </c>
      <c r="C61" s="93">
        <f>'Items B &amp; C'!AD10</f>
        <v>10190000</v>
      </c>
      <c r="D61" s="79"/>
      <c r="E61" s="93">
        <v>0</v>
      </c>
      <c r="F61" s="93">
        <v>0</v>
      </c>
      <c r="G61" s="93">
        <v>0</v>
      </c>
    </row>
    <row r="64" spans="2:7" x14ac:dyDescent="0.25">
      <c r="B64" t="s">
        <v>88</v>
      </c>
      <c r="E64" s="1" t="s">
        <v>86</v>
      </c>
    </row>
    <row r="65" spans="2:5" x14ac:dyDescent="0.25">
      <c r="B65" t="s">
        <v>85</v>
      </c>
      <c r="C65" s="96">
        <v>72</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27</v>
      </c>
      <c r="E73" s="1" t="s">
        <v>103</v>
      </c>
    </row>
    <row r="74" spans="2:5" x14ac:dyDescent="0.25">
      <c r="B74" t="s">
        <v>94</v>
      </c>
      <c r="C74" s="96">
        <v>0</v>
      </c>
      <c r="E74" s="1" t="s">
        <v>104</v>
      </c>
    </row>
    <row r="75" spans="2:5" x14ac:dyDescent="0.25">
      <c r="B75" t="s">
        <v>95</v>
      </c>
      <c r="C75" s="96">
        <v>11</v>
      </c>
      <c r="E75" s="1" t="s">
        <v>105</v>
      </c>
    </row>
    <row r="76" spans="2:5" x14ac:dyDescent="0.25">
      <c r="B76" t="s">
        <v>96</v>
      </c>
      <c r="C76" s="96">
        <v>59</v>
      </c>
      <c r="E76" s="1" t="s">
        <v>106</v>
      </c>
    </row>
    <row r="77" spans="2:5" x14ac:dyDescent="0.25">
      <c r="B77" t="s">
        <v>97</v>
      </c>
      <c r="C77" s="96">
        <v>3</v>
      </c>
    </row>
    <row r="78" spans="2:5" x14ac:dyDescent="0.25">
      <c r="B78" t="s">
        <v>98</v>
      </c>
      <c r="C78" s="96">
        <v>0</v>
      </c>
    </row>
    <row r="79" spans="2:5" x14ac:dyDescent="0.25">
      <c r="B79" t="s">
        <v>351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24">
        <v>1</v>
      </c>
      <c r="I95" s="24">
        <v>1</v>
      </c>
      <c r="J95" s="24">
        <f>H95</f>
        <v>1</v>
      </c>
      <c r="K95" s="24">
        <f>I95</f>
        <v>1</v>
      </c>
      <c r="O95" s="23"/>
    </row>
    <row r="96" spans="2:20" x14ac:dyDescent="0.25">
      <c r="B96" t="s">
        <v>113</v>
      </c>
      <c r="C96" s="89">
        <v>44227</v>
      </c>
      <c r="E96" s="95">
        <f t="shared" ref="E96:F98" si="0">ROUND(H96-1,4)</f>
        <v>8.0000000000000004E-4</v>
      </c>
      <c r="F96" s="95">
        <f t="shared" si="0"/>
        <v>5.9999999999999995E-4</v>
      </c>
      <c r="H96" s="24">
        <v>1.0007861392483066</v>
      </c>
      <c r="I96" s="24">
        <v>1.0006159121971165</v>
      </c>
      <c r="J96" s="24">
        <f>J95*H96</f>
        <v>1.0007861392483066</v>
      </c>
      <c r="K96" s="24">
        <f t="shared" ref="K96:K99" si="1">K95*I96</f>
        <v>1.0006159121971165</v>
      </c>
      <c r="L96" s="25"/>
      <c r="N96" s="31"/>
      <c r="O96" s="23"/>
      <c r="P96" s="21"/>
      <c r="R96" s="20"/>
      <c r="S96" s="31"/>
      <c r="T96" s="22"/>
    </row>
    <row r="97" spans="2:20" x14ac:dyDescent="0.25">
      <c r="B97" t="s">
        <v>114</v>
      </c>
      <c r="C97" s="89">
        <v>44255</v>
      </c>
      <c r="E97" s="95">
        <f t="shared" si="0"/>
        <v>5.9999999999999995E-4</v>
      </c>
      <c r="F97" s="95">
        <f t="shared" si="0"/>
        <v>5.0000000000000001E-4</v>
      </c>
      <c r="G97" s="74">
        <v>1</v>
      </c>
      <c r="H97" s="24">
        <v>1.0006346045038703</v>
      </c>
      <c r="I97" s="24">
        <v>1.0004880486635592</v>
      </c>
      <c r="J97" s="24">
        <f t="shared" ref="J97:J99" si="2">J96*H97</f>
        <v>1.0014212426396847</v>
      </c>
      <c r="K97" s="24">
        <f t="shared" si="1"/>
        <v>1.0011042614558003</v>
      </c>
      <c r="L97" s="25"/>
      <c r="N97" s="31"/>
      <c r="O97" s="23"/>
      <c r="P97" s="21"/>
      <c r="R97" s="20"/>
      <c r="S97" s="31"/>
      <c r="T97" s="22"/>
    </row>
    <row r="98" spans="2:20" x14ac:dyDescent="0.25">
      <c r="B98" t="s">
        <v>115</v>
      </c>
      <c r="C98" s="89">
        <v>44286</v>
      </c>
      <c r="E98" s="95">
        <f t="shared" si="0"/>
        <v>5.9999999999999995E-4</v>
      </c>
      <c r="F98" s="95">
        <f t="shared" si="0"/>
        <v>5.0000000000000001E-4</v>
      </c>
      <c r="G98" s="74">
        <v>2</v>
      </c>
      <c r="H98" s="24">
        <v>1.0005580934337301</v>
      </c>
      <c r="I98" s="24">
        <v>1.0004722234134218</v>
      </c>
      <c r="J98" s="24">
        <f t="shared" si="2"/>
        <v>1.0019801292595998</v>
      </c>
      <c r="K98" s="24">
        <f t="shared" si="1"/>
        <v>1.0015770063273362</v>
      </c>
      <c r="L98" s="25"/>
      <c r="N98" s="31"/>
      <c r="O98" s="23"/>
      <c r="P98" s="21"/>
      <c r="R98" s="20"/>
      <c r="S98" s="31"/>
      <c r="T98" s="22"/>
    </row>
    <row r="99" spans="2:20" x14ac:dyDescent="0.25">
      <c r="B99" t="s">
        <v>116</v>
      </c>
      <c r="C99" s="89">
        <v>44286</v>
      </c>
      <c r="E99" s="95">
        <f>ROUND((J99/J95)-1,4)</f>
        <v>2E-3</v>
      </c>
      <c r="F99" s="95">
        <f>ROUND((K99/K95)-1,4)</f>
        <v>1.6000000000000001E-3</v>
      </c>
      <c r="G99" s="74">
        <v>2</v>
      </c>
      <c r="H99" s="78">
        <v>1</v>
      </c>
      <c r="I99" s="78">
        <v>1</v>
      </c>
      <c r="J99" s="78">
        <f t="shared" si="2"/>
        <v>1.0019801292595998</v>
      </c>
      <c r="K99" s="78">
        <f t="shared" si="1"/>
        <v>1.0015770063273362</v>
      </c>
      <c r="L99" s="25"/>
      <c r="N99" s="31"/>
      <c r="O99" s="23"/>
      <c r="P99" s="11"/>
      <c r="R99" s="20"/>
      <c r="S99" s="31"/>
      <c r="T99" s="22"/>
    </row>
    <row r="100" spans="2:20" x14ac:dyDescent="0.25">
      <c r="B100" t="s">
        <v>117</v>
      </c>
      <c r="C100" s="89">
        <v>44316</v>
      </c>
      <c r="E100" s="95">
        <f t="shared" ref="E100:E102" si="3">ROUND(H100-1,4)</f>
        <v>5.9999999999999995E-4</v>
      </c>
      <c r="F100" s="95">
        <f t="shared" ref="F100:F102" si="4">ROUND(I100-1,4)</f>
        <v>4.0000000000000002E-4</v>
      </c>
      <c r="G100" s="74">
        <v>3</v>
      </c>
      <c r="H100" s="24">
        <v>1.00062934173264</v>
      </c>
      <c r="I100" s="24">
        <v>1.0004208148756908</v>
      </c>
      <c r="J100" s="24">
        <f>J99*H100</f>
        <v>1.0026107171702188</v>
      </c>
      <c r="K100" s="24">
        <f t="shared" ref="K100:K103" si="5">K99*I100</f>
        <v>1.0019984848307486</v>
      </c>
      <c r="L100" s="25"/>
      <c r="N100" s="31"/>
      <c r="O100" s="23"/>
      <c r="P100" s="11"/>
      <c r="R100" s="20"/>
      <c r="S100" s="31"/>
      <c r="T100" s="22"/>
    </row>
    <row r="101" spans="2:20" x14ac:dyDescent="0.25">
      <c r="B101" t="s">
        <v>118</v>
      </c>
      <c r="C101" s="89">
        <v>44347</v>
      </c>
      <c r="E101" s="95">
        <f t="shared" si="3"/>
        <v>5.9999999999999995E-4</v>
      </c>
      <c r="F101" s="95">
        <f t="shared" si="4"/>
        <v>4.0000000000000002E-4</v>
      </c>
      <c r="G101" s="74">
        <v>4</v>
      </c>
      <c r="H101" s="24">
        <v>1.0005765448907162</v>
      </c>
      <c r="I101" s="24">
        <v>1.0003994475198794</v>
      </c>
      <c r="J101" s="24">
        <f t="shared" ref="J101:J103" si="6">J100*H101</f>
        <v>1.0031887672565807</v>
      </c>
      <c r="K101" s="24">
        <f t="shared" si="5"/>
        <v>1.0023987306404372</v>
      </c>
      <c r="L101" s="25"/>
      <c r="N101" s="31"/>
      <c r="O101" s="23"/>
      <c r="P101" s="21"/>
      <c r="R101" s="20"/>
      <c r="S101" s="31"/>
      <c r="T101" s="22"/>
    </row>
    <row r="102" spans="2:20" x14ac:dyDescent="0.25">
      <c r="B102" t="s">
        <v>119</v>
      </c>
      <c r="C102" s="89">
        <v>44377</v>
      </c>
      <c r="E102" s="95">
        <f t="shared" si="3"/>
        <v>5.0000000000000001E-4</v>
      </c>
      <c r="F102" s="95">
        <f t="shared" si="4"/>
        <v>4.0000000000000002E-4</v>
      </c>
      <c r="G102" s="74">
        <v>5</v>
      </c>
      <c r="H102" s="24">
        <v>1.0005172480981068</v>
      </c>
      <c r="I102" s="24">
        <v>1.0003513896540546</v>
      </c>
      <c r="J102" s="24">
        <f t="shared" si="6"/>
        <v>1.0037076647384864</v>
      </c>
      <c r="K102" s="24">
        <f t="shared" si="5"/>
        <v>1.0027509631836216</v>
      </c>
      <c r="L102" s="25"/>
      <c r="N102" s="31"/>
      <c r="O102" s="23"/>
      <c r="P102" s="11"/>
      <c r="R102" s="20"/>
      <c r="S102" s="31"/>
      <c r="T102" s="22"/>
    </row>
    <row r="103" spans="2:20" x14ac:dyDescent="0.25">
      <c r="B103" t="s">
        <v>120</v>
      </c>
      <c r="C103" s="89">
        <v>44377</v>
      </c>
      <c r="E103" s="95">
        <f>ROUND((J103/J99)-1,4)</f>
        <v>1.6999999999999999E-3</v>
      </c>
      <c r="F103" s="95">
        <f>ROUND((K103/K99)-1,4)</f>
        <v>1.1999999999999999E-3</v>
      </c>
      <c r="G103" s="74">
        <v>5</v>
      </c>
      <c r="H103" s="78">
        <v>1</v>
      </c>
      <c r="I103" s="78">
        <v>1</v>
      </c>
      <c r="J103" s="78">
        <f t="shared" si="6"/>
        <v>1.0037076647384864</v>
      </c>
      <c r="K103" s="78">
        <f t="shared" si="5"/>
        <v>1.0027509631836216</v>
      </c>
      <c r="L103" s="25"/>
      <c r="N103" s="31"/>
      <c r="O103" s="23"/>
      <c r="P103" s="11"/>
      <c r="R103" s="20"/>
      <c r="S103" s="31"/>
      <c r="T103" s="22"/>
    </row>
    <row r="104" spans="2:20" x14ac:dyDescent="0.25">
      <c r="B104" t="s">
        <v>121</v>
      </c>
      <c r="C104" s="89"/>
      <c r="E104" s="95"/>
      <c r="F104" s="95"/>
      <c r="G104" s="74">
        <v>6</v>
      </c>
      <c r="H104" s="24"/>
      <c r="I104" s="24"/>
      <c r="J104" s="24"/>
      <c r="K104" s="24"/>
      <c r="L104" s="25"/>
      <c r="N104" s="31"/>
      <c r="O104" s="23"/>
      <c r="P104" s="21"/>
      <c r="R104" s="20"/>
      <c r="S104" s="31"/>
      <c r="T104" s="22"/>
    </row>
    <row r="105" spans="2:20" x14ac:dyDescent="0.25">
      <c r="B105" t="s">
        <v>122</v>
      </c>
      <c r="C105" s="89"/>
      <c r="E105" s="95"/>
      <c r="F105" s="95"/>
      <c r="G105" s="74">
        <v>7</v>
      </c>
      <c r="H105" s="24"/>
      <c r="I105" s="24"/>
      <c r="J105" s="24"/>
      <c r="K105" s="24"/>
      <c r="L105" s="25"/>
      <c r="N105" s="31"/>
      <c r="O105" s="23"/>
      <c r="P105" s="11"/>
      <c r="R105" s="20"/>
      <c r="S105" s="31"/>
      <c r="T105" s="22"/>
    </row>
    <row r="106" spans="2:20" x14ac:dyDescent="0.25">
      <c r="B106" t="s">
        <v>123</v>
      </c>
      <c r="C106" s="89"/>
      <c r="E106" s="95"/>
      <c r="F106" s="95"/>
      <c r="G106" s="74">
        <v>8</v>
      </c>
      <c r="H106" s="24"/>
      <c r="I106" s="24"/>
      <c r="J106" s="24"/>
      <c r="K106" s="24"/>
      <c r="L106" s="25"/>
      <c r="N106" s="31"/>
      <c r="O106" s="23"/>
      <c r="P106" s="11"/>
      <c r="R106" s="20"/>
      <c r="S106" s="31"/>
      <c r="T106" s="22"/>
    </row>
    <row r="107" spans="2:20" x14ac:dyDescent="0.25">
      <c r="B107" t="s">
        <v>124</v>
      </c>
      <c r="C107" s="89"/>
      <c r="E107" s="95"/>
      <c r="F107" s="95"/>
      <c r="G107" s="74">
        <v>8</v>
      </c>
      <c r="H107" s="78"/>
      <c r="I107" s="78"/>
      <c r="J107" s="78"/>
      <c r="K107" s="78"/>
      <c r="L107" s="25"/>
      <c r="N107" s="31"/>
      <c r="O107" s="23"/>
      <c r="P107" s="21"/>
      <c r="R107" s="20"/>
      <c r="S107" s="31"/>
      <c r="T107" s="22"/>
    </row>
    <row r="108" spans="2:20" x14ac:dyDescent="0.25">
      <c r="B108" t="s">
        <v>125</v>
      </c>
      <c r="C108" s="89"/>
      <c r="E108" s="95"/>
      <c r="F108" s="95"/>
      <c r="G108" s="74">
        <v>9</v>
      </c>
      <c r="H108" s="24"/>
      <c r="I108" s="24"/>
      <c r="J108" s="24"/>
      <c r="K108" s="24"/>
      <c r="L108" s="11"/>
    </row>
    <row r="109" spans="2:20" x14ac:dyDescent="0.25">
      <c r="B109" t="s">
        <v>126</v>
      </c>
      <c r="C109" s="89"/>
      <c r="E109" s="95"/>
      <c r="F109" s="95"/>
      <c r="G109" s="74">
        <v>10</v>
      </c>
      <c r="H109" s="24"/>
      <c r="I109" s="24"/>
      <c r="J109" s="24"/>
      <c r="K109" s="24"/>
      <c r="L109" s="11"/>
    </row>
    <row r="110" spans="2:20" x14ac:dyDescent="0.25">
      <c r="B110" t="s">
        <v>127</v>
      </c>
      <c r="C110" s="89"/>
      <c r="E110" s="95"/>
      <c r="F110" s="95"/>
      <c r="G110" s="74">
        <v>11</v>
      </c>
      <c r="H110" s="24"/>
      <c r="I110" s="24"/>
      <c r="J110" s="24"/>
      <c r="K110" s="24"/>
      <c r="L110" s="11"/>
    </row>
    <row r="111" spans="2:20" x14ac:dyDescent="0.25">
      <c r="B111" t="s">
        <v>128</v>
      </c>
      <c r="C111" s="89"/>
      <c r="E111" s="95"/>
      <c r="F111" s="95"/>
      <c r="G111" s="74">
        <v>11</v>
      </c>
      <c r="H111" s="78"/>
      <c r="I111" s="78"/>
      <c r="J111" s="78"/>
      <c r="K111" s="78"/>
      <c r="L111" s="11"/>
    </row>
    <row r="112" spans="2:20" x14ac:dyDescent="0.25">
      <c r="B112" t="s">
        <v>129</v>
      </c>
      <c r="C112" s="89"/>
      <c r="E112" s="95"/>
      <c r="F112" s="95"/>
      <c r="G112" s="74">
        <v>11</v>
      </c>
      <c r="H112" s="78"/>
      <c r="I112" s="78"/>
      <c r="J112" s="78"/>
      <c r="K112" s="78"/>
      <c r="L112" s="11"/>
    </row>
    <row r="113" spans="6:8" x14ac:dyDescent="0.25">
      <c r="F113" s="20"/>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49" workbookViewId="0">
      <selection activeCell="D72" sqref="D72:E7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399</v>
      </c>
      <c r="B1" s="7" t="s">
        <v>34</v>
      </c>
    </row>
    <row r="2" spans="1:3" x14ac:dyDescent="0.25">
      <c r="B2" s="1" t="s">
        <v>50</v>
      </c>
    </row>
    <row r="4" spans="1:3" x14ac:dyDescent="0.25">
      <c r="B4" s="5" t="s">
        <v>51</v>
      </c>
    </row>
    <row r="5" spans="1:3" x14ac:dyDescent="0.25">
      <c r="B5" s="5"/>
    </row>
    <row r="6" spans="1:3" x14ac:dyDescent="0.25">
      <c r="B6" s="12" t="s">
        <v>66</v>
      </c>
      <c r="C6" s="43" t="s">
        <v>159</v>
      </c>
    </row>
    <row r="7" spans="1:3" x14ac:dyDescent="0.25">
      <c r="B7" s="12" t="s">
        <v>35</v>
      </c>
      <c r="C7" s="51" t="s">
        <v>399</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6">
        <f>'Items B &amp; C'!M11</f>
        <v>72392000</v>
      </c>
      <c r="E35" s="1" t="s">
        <v>48</v>
      </c>
    </row>
    <row r="36" spans="2:5" x14ac:dyDescent="0.25">
      <c r="B36" t="s">
        <v>70</v>
      </c>
      <c r="C36" s="96">
        <f>'Items B &amp; C'!N11</f>
        <v>71518000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7" x14ac:dyDescent="0.25">
      <c r="C49" s="19"/>
    </row>
    <row r="50" spans="2:7" x14ac:dyDescent="0.25">
      <c r="B50" t="s">
        <v>61</v>
      </c>
      <c r="C50" s="51" t="s">
        <v>153</v>
      </c>
    </row>
    <row r="51" spans="2:7" x14ac:dyDescent="0.25">
      <c r="B51" t="s">
        <v>73</v>
      </c>
      <c r="C51" s="13"/>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93">
        <f>'Items B &amp; C'!Y11</f>
        <v>886000</v>
      </c>
      <c r="D60" s="79"/>
      <c r="E60" s="93">
        <f>'Items B &amp; C'!AA11</f>
        <v>70639000</v>
      </c>
      <c r="F60" s="93">
        <f>'Items B &amp; C'!AB11</f>
        <v>0</v>
      </c>
      <c r="G60" s="93">
        <f>'Items B &amp; C'!AC11</f>
        <v>0</v>
      </c>
    </row>
    <row r="61" spans="2:7" x14ac:dyDescent="0.25">
      <c r="B61" t="s">
        <v>79</v>
      </c>
      <c r="C61" s="93">
        <f>'Items B &amp; C'!AD11</f>
        <v>874000</v>
      </c>
      <c r="D61" s="79"/>
      <c r="E61" s="93">
        <v>0</v>
      </c>
      <c r="F61" s="93">
        <v>0</v>
      </c>
      <c r="G61" s="93">
        <v>0</v>
      </c>
    </row>
    <row r="64" spans="2:7" x14ac:dyDescent="0.25">
      <c r="B64" t="s">
        <v>88</v>
      </c>
      <c r="E64" s="1" t="s">
        <v>86</v>
      </c>
    </row>
    <row r="65" spans="2:5" x14ac:dyDescent="0.25">
      <c r="B65" t="s">
        <v>85</v>
      </c>
      <c r="C65" s="96">
        <v>100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s="97" t="s">
        <v>92</v>
      </c>
      <c r="C72" s="96">
        <v>0</v>
      </c>
    </row>
    <row r="73" spans="2:5" x14ac:dyDescent="0.25">
      <c r="B73" t="s">
        <v>93</v>
      </c>
      <c r="C73" s="96">
        <v>0</v>
      </c>
      <c r="E73" s="1" t="s">
        <v>103</v>
      </c>
    </row>
    <row r="74" spans="2:5" x14ac:dyDescent="0.25">
      <c r="B74" t="s">
        <v>94</v>
      </c>
      <c r="C74" s="96">
        <v>0</v>
      </c>
      <c r="E74" s="1" t="s">
        <v>104</v>
      </c>
    </row>
    <row r="75" spans="2:5" x14ac:dyDescent="0.25">
      <c r="B75" t="s">
        <v>95</v>
      </c>
      <c r="C75" s="96">
        <v>0</v>
      </c>
      <c r="E75" s="1" t="s">
        <v>105</v>
      </c>
    </row>
    <row r="76" spans="2:5" x14ac:dyDescent="0.25">
      <c r="B76" t="s">
        <v>96</v>
      </c>
      <c r="C76" s="96">
        <v>100</v>
      </c>
      <c r="E76" s="1" t="s">
        <v>106</v>
      </c>
    </row>
    <row r="77" spans="2:5" x14ac:dyDescent="0.25">
      <c r="B77" t="s">
        <v>97</v>
      </c>
      <c r="C77" s="96">
        <v>0</v>
      </c>
    </row>
    <row r="78" spans="2:5" x14ac:dyDescent="0.25">
      <c r="B78" t="s">
        <v>98</v>
      </c>
      <c r="C78" s="96">
        <v>0</v>
      </c>
    </row>
    <row r="79" spans="2:5" x14ac:dyDescent="0.25">
      <c r="B79" t="s">
        <v>351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24">
        <v>1</v>
      </c>
      <c r="I95" s="24">
        <v>1</v>
      </c>
      <c r="J95" s="24">
        <f>H95</f>
        <v>1</v>
      </c>
      <c r="K95" s="24">
        <f>I95</f>
        <v>1</v>
      </c>
      <c r="O95" s="23"/>
    </row>
    <row r="96" spans="2:20" x14ac:dyDescent="0.25">
      <c r="B96" t="s">
        <v>113</v>
      </c>
      <c r="C96" s="89">
        <v>44227</v>
      </c>
      <c r="E96" s="95">
        <f t="shared" ref="E96:F98" si="0">ROUND(H96-1,4)</f>
        <v>8.0000000000000004E-4</v>
      </c>
      <c r="F96" s="95">
        <f t="shared" si="0"/>
        <v>5.9999999999999995E-4</v>
      </c>
      <c r="H96" s="24">
        <v>1.0007978998805476</v>
      </c>
      <c r="I96" s="24">
        <v>1.0006157935750559</v>
      </c>
      <c r="J96" s="24">
        <f>J95*H96</f>
        <v>1.0007978998805476</v>
      </c>
      <c r="K96" s="24">
        <f t="shared" ref="K96:K99" si="1">K95*I96</f>
        <v>1.0006157935750559</v>
      </c>
      <c r="L96" s="25"/>
      <c r="N96" s="31"/>
      <c r="O96" s="23"/>
      <c r="P96" s="21"/>
      <c r="R96" s="20"/>
      <c r="S96" s="31"/>
      <c r="T96" s="22"/>
    </row>
    <row r="97" spans="2:20" x14ac:dyDescent="0.25">
      <c r="B97" t="s">
        <v>114</v>
      </c>
      <c r="C97" s="89">
        <v>44255</v>
      </c>
      <c r="E97" s="95">
        <f t="shared" si="0"/>
        <v>6.9999999999999999E-4</v>
      </c>
      <c r="F97" s="95">
        <f t="shared" si="0"/>
        <v>5.0000000000000001E-4</v>
      </c>
      <c r="G97" s="74">
        <v>1</v>
      </c>
      <c r="H97" s="24">
        <v>1.0006563892056004</v>
      </c>
      <c r="I97" s="24">
        <v>1.0004880494442847</v>
      </c>
      <c r="J97" s="24">
        <f t="shared" ref="J97:J99" si="2">J96*H97</f>
        <v>1.0014548128190168</v>
      </c>
      <c r="K97" s="24">
        <f t="shared" si="1"/>
        <v>1.0011041435570527</v>
      </c>
      <c r="L97" s="25"/>
      <c r="N97" s="31"/>
      <c r="O97" s="23"/>
      <c r="P97" s="21"/>
      <c r="R97" s="20"/>
      <c r="S97" s="31"/>
      <c r="T97" s="22"/>
    </row>
    <row r="98" spans="2:20" x14ac:dyDescent="0.25">
      <c r="B98" t="s">
        <v>115</v>
      </c>
      <c r="C98" s="89">
        <v>44286</v>
      </c>
      <c r="E98" s="95">
        <f t="shared" si="0"/>
        <v>5.9999999999999995E-4</v>
      </c>
      <c r="F98" s="95">
        <f t="shared" si="0"/>
        <v>5.0000000000000001E-4</v>
      </c>
      <c r="G98" s="74">
        <v>2</v>
      </c>
      <c r="H98" s="24">
        <v>1.0006381316292683</v>
      </c>
      <c r="I98" s="24">
        <v>1.0004722248502598</v>
      </c>
      <c r="J98" s="24">
        <f t="shared" si="2"/>
        <v>1.0020938728103597</v>
      </c>
      <c r="K98" s="24">
        <f t="shared" si="1"/>
        <v>1.0015768898113384</v>
      </c>
      <c r="L98" s="25"/>
      <c r="N98" s="31"/>
      <c r="O98" s="23"/>
      <c r="P98" s="21"/>
      <c r="R98" s="20"/>
      <c r="S98" s="31"/>
      <c r="T98" s="22"/>
    </row>
    <row r="99" spans="2:20" x14ac:dyDescent="0.25">
      <c r="B99" t="s">
        <v>116</v>
      </c>
      <c r="C99" s="89">
        <v>44286</v>
      </c>
      <c r="E99" s="95">
        <f>ROUND((J99/J95)-1,4)</f>
        <v>2.0999999999999999E-3</v>
      </c>
      <c r="F99" s="95">
        <f>ROUND((K99/K95)-1,4)</f>
        <v>1.6000000000000001E-3</v>
      </c>
      <c r="G99" s="74">
        <v>2</v>
      </c>
      <c r="H99" s="75">
        <v>1</v>
      </c>
      <c r="I99" s="75">
        <v>1</v>
      </c>
      <c r="J99" s="75">
        <f t="shared" si="2"/>
        <v>1.0020938728103597</v>
      </c>
      <c r="K99" s="75">
        <f t="shared" si="1"/>
        <v>1.0015768898113384</v>
      </c>
      <c r="L99" s="25"/>
      <c r="O99" s="23"/>
      <c r="P99" s="11"/>
      <c r="R99" s="20"/>
      <c r="S99" s="31"/>
      <c r="T99" s="22"/>
    </row>
    <row r="100" spans="2:20" x14ac:dyDescent="0.25">
      <c r="B100" t="s">
        <v>117</v>
      </c>
      <c r="C100" s="89">
        <v>44316</v>
      </c>
      <c r="E100" s="95">
        <f t="shared" ref="E100:F102" si="3">ROUND(H100-1,4)</f>
        <v>5.9999999999999995E-4</v>
      </c>
      <c r="F100" s="95">
        <f t="shared" si="3"/>
        <v>4.0000000000000002E-4</v>
      </c>
      <c r="G100" s="74">
        <v>3</v>
      </c>
      <c r="H100" s="24">
        <v>1.0006289900277132</v>
      </c>
      <c r="I100" s="24">
        <v>1.0004208189008679</v>
      </c>
      <c r="J100" s="24">
        <f>J99*H100</f>
        <v>1.0027241798631898</v>
      </c>
      <c r="K100" s="24">
        <f t="shared" ref="K100:K103" si="4">K99*I100</f>
        <v>1.0019983722972434</v>
      </c>
      <c r="L100" s="25"/>
      <c r="N100" s="31"/>
      <c r="O100" s="23"/>
      <c r="P100" s="11"/>
      <c r="R100" s="20"/>
      <c r="S100" s="31"/>
      <c r="T100" s="22"/>
    </row>
    <row r="101" spans="2:20" x14ac:dyDescent="0.25">
      <c r="B101" t="s">
        <v>118</v>
      </c>
      <c r="C101" s="89">
        <v>44347</v>
      </c>
      <c r="E101" s="95">
        <f t="shared" si="3"/>
        <v>5.9999999999999995E-4</v>
      </c>
      <c r="F101" s="95">
        <f t="shared" si="3"/>
        <v>4.0000000000000002E-4</v>
      </c>
      <c r="G101" s="74">
        <v>4</v>
      </c>
      <c r="H101" s="24">
        <v>1.0005760835010258</v>
      </c>
      <c r="I101" s="24">
        <v>1.0003994485655565</v>
      </c>
      <c r="J101" s="24">
        <f t="shared" ref="J101:J103" si="5">J100*H101</f>
        <v>1.0033018327192886</v>
      </c>
      <c r="K101" s="24">
        <f t="shared" si="4"/>
        <v>1.0023986191097476</v>
      </c>
      <c r="L101" s="25"/>
      <c r="N101" s="31"/>
      <c r="O101" s="23"/>
      <c r="P101" s="21"/>
      <c r="R101" s="20"/>
      <c r="S101" s="31"/>
      <c r="T101" s="22"/>
    </row>
    <row r="102" spans="2:20" x14ac:dyDescent="0.25">
      <c r="B102" t="s">
        <v>119</v>
      </c>
      <c r="C102" s="89">
        <v>44377</v>
      </c>
      <c r="E102" s="95">
        <f t="shared" si="3"/>
        <v>5.0000000000000001E-4</v>
      </c>
      <c r="F102" s="95">
        <f t="shared" si="3"/>
        <v>4.0000000000000002E-4</v>
      </c>
      <c r="G102" s="74">
        <v>5</v>
      </c>
      <c r="H102" s="24">
        <v>1.0005257925640432</v>
      </c>
      <c r="I102" s="24">
        <v>1.000351395038253</v>
      </c>
      <c r="J102" s="24">
        <f t="shared" si="5"/>
        <v>1.0038293613624234</v>
      </c>
      <c r="K102" s="24">
        <f t="shared" si="4"/>
        <v>1.0027508570108543</v>
      </c>
      <c r="L102" s="25"/>
      <c r="N102" s="31"/>
      <c r="O102" s="23"/>
      <c r="P102" s="11"/>
      <c r="R102" s="20"/>
      <c r="S102" s="31"/>
      <c r="T102" s="22"/>
    </row>
    <row r="103" spans="2:20" x14ac:dyDescent="0.25">
      <c r="B103" t="s">
        <v>120</v>
      </c>
      <c r="C103" s="89">
        <v>44377</v>
      </c>
      <c r="E103" s="95">
        <f>ROUND((J103/J99)-1,4)</f>
        <v>1.6999999999999999E-3</v>
      </c>
      <c r="F103" s="95">
        <f>ROUND((K103/K99)-1,4)</f>
        <v>1.1999999999999999E-3</v>
      </c>
      <c r="G103" s="74">
        <v>5</v>
      </c>
      <c r="H103" s="75">
        <v>1</v>
      </c>
      <c r="I103" s="75">
        <v>1</v>
      </c>
      <c r="J103" s="75">
        <f t="shared" si="5"/>
        <v>1.0038293613624234</v>
      </c>
      <c r="K103" s="75">
        <f t="shared" si="4"/>
        <v>1.0027508570108543</v>
      </c>
      <c r="L103" s="25"/>
      <c r="O103" s="23"/>
      <c r="P103" s="11"/>
      <c r="R103" s="20"/>
      <c r="S103" s="31"/>
      <c r="T103" s="22"/>
    </row>
    <row r="104" spans="2:20" x14ac:dyDescent="0.25">
      <c r="B104" t="s">
        <v>121</v>
      </c>
      <c r="C104" s="89"/>
      <c r="E104" s="95"/>
      <c r="F104" s="95"/>
      <c r="G104" s="74">
        <v>6</v>
      </c>
      <c r="H104" s="24"/>
      <c r="I104" s="24"/>
      <c r="J104" s="24"/>
      <c r="K104" s="24"/>
      <c r="L104" s="25"/>
      <c r="N104" s="31"/>
      <c r="O104" s="23"/>
      <c r="P104" s="21"/>
      <c r="R104" s="20"/>
      <c r="S104" s="31"/>
      <c r="T104" s="22"/>
    </row>
    <row r="105" spans="2:20" x14ac:dyDescent="0.25">
      <c r="B105" t="s">
        <v>122</v>
      </c>
      <c r="C105" s="89"/>
      <c r="E105" s="95"/>
      <c r="F105" s="95"/>
      <c r="G105" s="74">
        <v>7</v>
      </c>
      <c r="H105" s="24"/>
      <c r="I105" s="24"/>
      <c r="J105" s="24"/>
      <c r="K105" s="24"/>
      <c r="L105" s="25"/>
      <c r="N105" s="31"/>
      <c r="O105" s="23"/>
      <c r="P105" s="11"/>
      <c r="R105" s="20"/>
      <c r="S105" s="31"/>
      <c r="T105" s="22"/>
    </row>
    <row r="106" spans="2:20" x14ac:dyDescent="0.25">
      <c r="B106" t="s">
        <v>123</v>
      </c>
      <c r="C106" s="89"/>
      <c r="E106" s="95"/>
      <c r="F106" s="95"/>
      <c r="G106" s="74">
        <v>8</v>
      </c>
      <c r="H106" s="24"/>
      <c r="I106" s="24"/>
      <c r="J106" s="24"/>
      <c r="K106" s="24"/>
      <c r="L106" s="25"/>
      <c r="N106" s="31"/>
      <c r="O106" s="23"/>
      <c r="P106" s="11"/>
      <c r="R106" s="20"/>
      <c r="S106" s="31"/>
      <c r="T106" s="22"/>
    </row>
    <row r="107" spans="2:20" x14ac:dyDescent="0.25">
      <c r="B107" t="s">
        <v>124</v>
      </c>
      <c r="C107" s="89"/>
      <c r="E107" s="95"/>
      <c r="F107" s="95"/>
      <c r="G107" s="74">
        <v>8</v>
      </c>
      <c r="H107" s="75"/>
      <c r="I107" s="75"/>
      <c r="J107" s="75"/>
      <c r="K107" s="75"/>
      <c r="L107" s="25"/>
      <c r="O107" s="23"/>
      <c r="P107" s="21"/>
      <c r="R107" s="20"/>
      <c r="S107" s="31"/>
      <c r="T107" s="22"/>
    </row>
    <row r="108" spans="2:20" x14ac:dyDescent="0.25">
      <c r="B108" t="s">
        <v>125</v>
      </c>
      <c r="C108" s="89"/>
      <c r="E108" s="95"/>
      <c r="F108" s="95"/>
      <c r="G108" s="74">
        <v>9</v>
      </c>
      <c r="H108" s="24"/>
      <c r="I108" s="24"/>
      <c r="J108" s="24"/>
      <c r="K108" s="24"/>
      <c r="L108" s="11"/>
      <c r="N108" s="31"/>
    </row>
    <row r="109" spans="2:20" x14ac:dyDescent="0.25">
      <c r="B109" t="s">
        <v>126</v>
      </c>
      <c r="C109" s="89"/>
      <c r="E109" s="95"/>
      <c r="F109" s="95"/>
      <c r="G109" s="74">
        <v>10</v>
      </c>
      <c r="H109" s="24"/>
      <c r="I109" s="24"/>
      <c r="J109" s="24"/>
      <c r="K109" s="24"/>
      <c r="L109" s="11"/>
      <c r="N109" s="31"/>
    </row>
    <row r="110" spans="2:20" x14ac:dyDescent="0.25">
      <c r="B110" t="s">
        <v>127</v>
      </c>
      <c r="C110" s="89"/>
      <c r="E110" s="95"/>
      <c r="F110" s="95"/>
      <c r="G110" s="74">
        <v>11</v>
      </c>
      <c r="H110" s="24"/>
      <c r="I110" s="24"/>
      <c r="J110" s="24"/>
      <c r="K110" s="24"/>
      <c r="L110" s="11"/>
    </row>
    <row r="111" spans="2:20" x14ac:dyDescent="0.25">
      <c r="B111" t="s">
        <v>128</v>
      </c>
      <c r="C111" s="89"/>
      <c r="E111" s="95"/>
      <c r="F111" s="95"/>
      <c r="G111" s="74">
        <v>11</v>
      </c>
      <c r="H111" s="78"/>
      <c r="I111" s="78"/>
      <c r="J111" s="78"/>
      <c r="K111" s="78"/>
      <c r="L111" s="11"/>
    </row>
    <row r="112" spans="2:20" x14ac:dyDescent="0.25">
      <c r="B112" t="s">
        <v>129</v>
      </c>
      <c r="C112" s="89"/>
      <c r="E112" s="95"/>
      <c r="F112" s="95"/>
      <c r="G112" s="74">
        <v>11</v>
      </c>
      <c r="H112" s="78"/>
      <c r="I112" s="78"/>
      <c r="J112" s="78"/>
      <c r="K112" s="78"/>
      <c r="L112" s="11"/>
    </row>
    <row r="113" spans="6:8" x14ac:dyDescent="0.25">
      <c r="F113" s="20"/>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topLeftCell="A55" workbookViewId="0">
      <selection activeCell="B72" sqref="B7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402</v>
      </c>
      <c r="B1" s="7" t="s">
        <v>34</v>
      </c>
    </row>
    <row r="2" spans="1:3" x14ac:dyDescent="0.25">
      <c r="B2" s="1" t="s">
        <v>50</v>
      </c>
    </row>
    <row r="4" spans="1:3" x14ac:dyDescent="0.25">
      <c r="B4" s="5" t="s">
        <v>51</v>
      </c>
    </row>
    <row r="5" spans="1:3" x14ac:dyDescent="0.25">
      <c r="B5" s="5"/>
    </row>
    <row r="6" spans="1:3" x14ac:dyDescent="0.25">
      <c r="B6" s="12" t="s">
        <v>66</v>
      </c>
      <c r="C6" s="43" t="s">
        <v>377</v>
      </c>
    </row>
    <row r="7" spans="1:3" x14ac:dyDescent="0.25">
      <c r="B7" s="12" t="s">
        <v>35</v>
      </c>
      <c r="C7" s="51" t="s">
        <v>402</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6">
        <f>'Items B &amp; C'!M12</f>
        <v>332932000</v>
      </c>
      <c r="E35" s="1" t="s">
        <v>48</v>
      </c>
    </row>
    <row r="36" spans="2:5" x14ac:dyDescent="0.25">
      <c r="B36" t="s">
        <v>70</v>
      </c>
      <c r="C36" s="96">
        <f>'Items B &amp; C'!N12</f>
        <v>331692000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7" x14ac:dyDescent="0.25">
      <c r="C49" s="19"/>
    </row>
    <row r="50" spans="2:7" x14ac:dyDescent="0.25">
      <c r="B50" t="s">
        <v>61</v>
      </c>
      <c r="C50" s="51" t="s">
        <v>153</v>
      </c>
    </row>
    <row r="51" spans="2:7" x14ac:dyDescent="0.25">
      <c r="B51" t="s">
        <v>73</v>
      </c>
      <c r="C51" s="13"/>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93">
        <f>'Items B &amp; C'!Y12</f>
        <v>3368000</v>
      </c>
      <c r="D60" s="79"/>
      <c r="E60" s="93">
        <f>'Items B &amp; C'!AA12</f>
        <v>328418000</v>
      </c>
      <c r="F60" s="93">
        <f>'Items B &amp; C'!AB12</f>
        <v>0</v>
      </c>
      <c r="G60" s="93">
        <f>'Items B &amp; C'!AC12</f>
        <v>0</v>
      </c>
    </row>
    <row r="61" spans="2:7" x14ac:dyDescent="0.25">
      <c r="B61" t="s">
        <v>79</v>
      </c>
      <c r="C61" s="93">
        <f>'Items B &amp; C'!AD12</f>
        <v>1240000</v>
      </c>
      <c r="D61" s="79"/>
      <c r="E61" s="93">
        <v>0</v>
      </c>
      <c r="F61" s="93">
        <v>0</v>
      </c>
      <c r="G61" s="93">
        <v>0</v>
      </c>
    </row>
    <row r="64" spans="2:7" x14ac:dyDescent="0.25">
      <c r="B64" t="s">
        <v>88</v>
      </c>
      <c r="E64" s="1" t="s">
        <v>86</v>
      </c>
    </row>
    <row r="65" spans="2:5" x14ac:dyDescent="0.25">
      <c r="B65" t="s">
        <v>85</v>
      </c>
      <c r="C65" s="96">
        <v>85</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30</v>
      </c>
      <c r="E73" s="1" t="s">
        <v>103</v>
      </c>
    </row>
    <row r="74" spans="2:5" x14ac:dyDescent="0.25">
      <c r="B74" t="s">
        <v>94</v>
      </c>
      <c r="C74" s="96">
        <v>0</v>
      </c>
      <c r="E74" s="1" t="s">
        <v>104</v>
      </c>
    </row>
    <row r="75" spans="2:5" x14ac:dyDescent="0.25">
      <c r="B75" t="s">
        <v>95</v>
      </c>
      <c r="C75" s="96">
        <v>0</v>
      </c>
      <c r="E75" s="1" t="s">
        <v>105</v>
      </c>
    </row>
    <row r="76" spans="2:5" x14ac:dyDescent="0.25">
      <c r="B76" t="s">
        <v>96</v>
      </c>
      <c r="C76" s="96">
        <v>56</v>
      </c>
      <c r="E76" s="1" t="s">
        <v>106</v>
      </c>
    </row>
    <row r="77" spans="2:5" x14ac:dyDescent="0.25">
      <c r="B77" t="s">
        <v>97</v>
      </c>
      <c r="C77" s="96">
        <v>2</v>
      </c>
    </row>
    <row r="78" spans="2:5" x14ac:dyDescent="0.25">
      <c r="B78" t="s">
        <v>98</v>
      </c>
      <c r="C78" s="96">
        <v>0</v>
      </c>
    </row>
    <row r="79" spans="2:5" x14ac:dyDescent="0.25">
      <c r="B79" t="s">
        <v>101</v>
      </c>
      <c r="C79" s="96">
        <v>0</v>
      </c>
    </row>
    <row r="80" spans="2:5" x14ac:dyDescent="0.25">
      <c r="B80" t="s">
        <v>99</v>
      </c>
      <c r="C80" s="96">
        <v>12</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v>1</v>
      </c>
      <c r="I95" s="24">
        <v>1</v>
      </c>
      <c r="J95" s="24">
        <f>H95</f>
        <v>1</v>
      </c>
      <c r="K95" s="24">
        <f>I95</f>
        <v>1</v>
      </c>
      <c r="O95" s="23"/>
    </row>
    <row r="96" spans="2:20" x14ac:dyDescent="0.25">
      <c r="B96" t="s">
        <v>113</v>
      </c>
      <c r="C96" s="89">
        <v>44227</v>
      </c>
      <c r="E96" s="95">
        <f t="shared" ref="E96:F98" si="0">ROUND(H96-1,4)</f>
        <v>1.2999999999999999E-3</v>
      </c>
      <c r="F96" s="95">
        <f t="shared" si="0"/>
        <v>1E-3</v>
      </c>
      <c r="G96" s="26"/>
      <c r="H96" s="24">
        <v>1.0012970612974768</v>
      </c>
      <c r="I96" s="23">
        <v>1.0009994807397453</v>
      </c>
      <c r="J96" s="24">
        <f>J95*H96</f>
        <v>1.0012970612974768</v>
      </c>
      <c r="K96" s="24">
        <f t="shared" ref="K96:K99" si="1">K95*I96</f>
        <v>1.0009994807397453</v>
      </c>
      <c r="L96" s="25"/>
      <c r="N96" s="31"/>
      <c r="O96" s="23"/>
      <c r="P96" s="21"/>
      <c r="R96" s="20"/>
      <c r="S96" s="31"/>
      <c r="T96" s="22"/>
    </row>
    <row r="97" spans="2:20" x14ac:dyDescent="0.25">
      <c r="B97" t="s">
        <v>114</v>
      </c>
      <c r="C97" s="89">
        <v>44255</v>
      </c>
      <c r="E97" s="95">
        <f t="shared" si="0"/>
        <v>1.1000000000000001E-3</v>
      </c>
      <c r="F97" s="95">
        <f t="shared" si="0"/>
        <v>8.9999999999999998E-4</v>
      </c>
      <c r="G97" s="26"/>
      <c r="H97" s="24">
        <v>1.0010511936977502</v>
      </c>
      <c r="I97" s="23">
        <v>1.0008551108838049</v>
      </c>
      <c r="J97" s="24">
        <f t="shared" ref="J97:J99" si="2">J96*H97</f>
        <v>1.0023496184578884</v>
      </c>
      <c r="K97" s="24">
        <f t="shared" si="1"/>
        <v>1.0018554462904088</v>
      </c>
      <c r="L97" s="25"/>
      <c r="N97" s="31"/>
      <c r="O97" s="23"/>
      <c r="P97" s="21"/>
      <c r="R97" s="20"/>
      <c r="S97" s="31"/>
      <c r="T97" s="22"/>
    </row>
    <row r="98" spans="2:20" x14ac:dyDescent="0.25">
      <c r="B98" t="s">
        <v>115</v>
      </c>
      <c r="C98" s="89">
        <v>44286</v>
      </c>
      <c r="E98" s="95">
        <f t="shared" si="0"/>
        <v>1.1000000000000001E-3</v>
      </c>
      <c r="F98" s="95">
        <f t="shared" si="0"/>
        <v>8.9999999999999998E-4</v>
      </c>
      <c r="G98" s="26"/>
      <c r="H98" s="24">
        <v>1.0010763584553197</v>
      </c>
      <c r="I98" s="23">
        <v>1.0009459218728467</v>
      </c>
      <c r="J98" s="24">
        <f t="shared" si="2"/>
        <v>1.003428505944902</v>
      </c>
      <c r="K98" s="24">
        <f t="shared" si="1"/>
        <v>1.0028031232704855</v>
      </c>
      <c r="L98" s="25"/>
      <c r="N98" s="31"/>
      <c r="O98" s="23"/>
      <c r="P98" s="21"/>
      <c r="R98" s="20"/>
      <c r="S98" s="31"/>
      <c r="T98" s="22"/>
    </row>
    <row r="99" spans="2:20" x14ac:dyDescent="0.25">
      <c r="B99" t="s">
        <v>116</v>
      </c>
      <c r="C99" s="89">
        <v>44286</v>
      </c>
      <c r="E99" s="95">
        <f>ROUND((J99/J95)-1,4)</f>
        <v>3.3999999999999998E-3</v>
      </c>
      <c r="F99" s="95">
        <f>ROUND((K99/K95)-1,4)</f>
        <v>2.8E-3</v>
      </c>
      <c r="G99" s="26"/>
      <c r="H99" s="75">
        <v>1</v>
      </c>
      <c r="I99" s="75">
        <v>1</v>
      </c>
      <c r="J99" s="75">
        <f t="shared" si="2"/>
        <v>1.003428505944902</v>
      </c>
      <c r="K99" s="75">
        <f t="shared" si="1"/>
        <v>1.0028031232704855</v>
      </c>
      <c r="L99" s="25"/>
      <c r="N99" s="31"/>
      <c r="O99" s="23"/>
      <c r="P99" s="11"/>
      <c r="R99" s="20"/>
      <c r="S99" s="31"/>
      <c r="T99" s="22"/>
    </row>
    <row r="100" spans="2:20" x14ac:dyDescent="0.25">
      <c r="B100" t="s">
        <v>117</v>
      </c>
      <c r="C100" s="89">
        <v>44316</v>
      </c>
      <c r="E100" s="95">
        <f t="shared" ref="E100:F102" si="3">ROUND(H100-1,4)</f>
        <v>8.9999999999999998E-4</v>
      </c>
      <c r="F100" s="95">
        <f t="shared" si="3"/>
        <v>6.9999999999999999E-4</v>
      </c>
      <c r="G100" s="26"/>
      <c r="H100" s="24">
        <v>1.0009090033950367</v>
      </c>
      <c r="I100" s="24">
        <v>1.0007234853202576</v>
      </c>
      <c r="J100" s="24">
        <f>J99*H100</f>
        <v>1.0043406258634826</v>
      </c>
      <c r="K100" s="24">
        <f t="shared" ref="K100:K103" si="4">K99*I100</f>
        <v>1.0035286366092802</v>
      </c>
      <c r="L100" s="25"/>
      <c r="N100" s="31"/>
      <c r="O100" s="23"/>
      <c r="P100" s="11"/>
      <c r="R100" s="20"/>
      <c r="S100" s="31"/>
      <c r="T100" s="22"/>
    </row>
    <row r="101" spans="2:20" x14ac:dyDescent="0.25">
      <c r="B101" t="s">
        <v>118</v>
      </c>
      <c r="C101" s="89">
        <v>44347</v>
      </c>
      <c r="E101" s="95">
        <f t="shared" si="3"/>
        <v>8.9999999999999998E-4</v>
      </c>
      <c r="F101" s="95">
        <f t="shared" si="3"/>
        <v>8.0000000000000004E-4</v>
      </c>
      <c r="G101" s="26"/>
      <c r="H101" s="24">
        <v>1.0009203907187525</v>
      </c>
      <c r="I101" s="24">
        <v>1.0007661049201875</v>
      </c>
      <c r="J101" s="24">
        <f t="shared" ref="J101:J103" si="5">J100*H101</f>
        <v>1.0052650116539934</v>
      </c>
      <c r="K101" s="24">
        <f t="shared" si="4"/>
        <v>1.0042974448353355</v>
      </c>
      <c r="L101" s="25"/>
      <c r="N101" s="31"/>
      <c r="O101" s="23"/>
      <c r="P101" s="21"/>
      <c r="R101" s="20"/>
      <c r="S101" s="31"/>
      <c r="T101" s="22"/>
    </row>
    <row r="102" spans="2:20" x14ac:dyDescent="0.25">
      <c r="B102" t="s">
        <v>119</v>
      </c>
      <c r="C102" s="89">
        <v>44377</v>
      </c>
      <c r="E102" s="95">
        <f t="shared" si="3"/>
        <v>8.9999999999999998E-4</v>
      </c>
      <c r="F102" s="95">
        <f t="shared" si="3"/>
        <v>6.9999999999999999E-4</v>
      </c>
      <c r="G102" s="26"/>
      <c r="H102" s="24">
        <v>1.000875189268682</v>
      </c>
      <c r="I102" s="24">
        <v>1.0007408240930205</v>
      </c>
      <c r="J102" s="24">
        <f t="shared" si="5"/>
        <v>1.0061448088043745</v>
      </c>
      <c r="K102" s="24">
        <f t="shared" si="4"/>
        <v>1.0050414525790283</v>
      </c>
      <c r="L102" s="25"/>
      <c r="N102" s="31"/>
      <c r="O102" s="23"/>
      <c r="P102" s="11"/>
      <c r="R102" s="20"/>
      <c r="S102" s="31"/>
      <c r="T102" s="22"/>
    </row>
    <row r="103" spans="2:20" x14ac:dyDescent="0.25">
      <c r="B103" t="s">
        <v>120</v>
      </c>
      <c r="C103" s="89">
        <v>44377</v>
      </c>
      <c r="E103" s="95">
        <f>ROUND((J103/J99)-1,4)</f>
        <v>2.7000000000000001E-3</v>
      </c>
      <c r="F103" s="95">
        <f>ROUND((K103/K99)-1,4)</f>
        <v>2.2000000000000001E-3</v>
      </c>
      <c r="G103" s="26"/>
      <c r="H103" s="75">
        <v>1</v>
      </c>
      <c r="I103" s="75">
        <v>1</v>
      </c>
      <c r="J103" s="75">
        <f t="shared" si="5"/>
        <v>1.0061448088043745</v>
      </c>
      <c r="K103" s="75">
        <f t="shared" si="4"/>
        <v>1.0050414525790283</v>
      </c>
      <c r="L103" s="25"/>
      <c r="N103" s="31"/>
      <c r="O103" s="23"/>
      <c r="P103" s="11"/>
      <c r="R103" s="20"/>
      <c r="S103" s="31"/>
      <c r="T103" s="22"/>
    </row>
    <row r="104" spans="2:20" x14ac:dyDescent="0.25">
      <c r="B104" t="s">
        <v>121</v>
      </c>
      <c r="C104" s="89"/>
      <c r="E104" s="95"/>
      <c r="F104" s="95"/>
      <c r="G104" s="26"/>
      <c r="H104" s="24"/>
      <c r="I104" s="24"/>
      <c r="J104" s="24"/>
      <c r="K104" s="24"/>
      <c r="L104" s="25"/>
      <c r="N104" s="31"/>
      <c r="O104" s="23"/>
      <c r="P104" s="21"/>
      <c r="R104" s="20"/>
      <c r="S104" s="31"/>
      <c r="T104" s="22"/>
    </row>
    <row r="105" spans="2:20" x14ac:dyDescent="0.25">
      <c r="B105" t="s">
        <v>122</v>
      </c>
      <c r="C105" s="89"/>
      <c r="E105" s="95"/>
      <c r="F105" s="95"/>
      <c r="G105" s="26"/>
      <c r="H105" s="24"/>
      <c r="I105" s="24"/>
      <c r="J105" s="24"/>
      <c r="K105" s="24"/>
      <c r="L105" s="25"/>
      <c r="N105" s="31"/>
      <c r="O105" s="23"/>
      <c r="P105" s="11"/>
      <c r="R105" s="20"/>
      <c r="S105" s="31"/>
      <c r="T105" s="22"/>
    </row>
    <row r="106" spans="2:20" x14ac:dyDescent="0.25">
      <c r="B106" t="s">
        <v>123</v>
      </c>
      <c r="C106" s="89"/>
      <c r="E106" s="95"/>
      <c r="F106" s="95"/>
      <c r="G106" s="26"/>
      <c r="H106" s="24"/>
      <c r="I106" s="24"/>
      <c r="J106" s="24"/>
      <c r="K106" s="24"/>
      <c r="L106" s="25"/>
      <c r="N106" s="31"/>
      <c r="O106" s="23"/>
      <c r="P106" s="11"/>
      <c r="R106" s="20"/>
      <c r="S106" s="31"/>
      <c r="T106" s="22"/>
    </row>
    <row r="107" spans="2:20" x14ac:dyDescent="0.25">
      <c r="B107" t="s">
        <v>124</v>
      </c>
      <c r="C107" s="89"/>
      <c r="E107" s="95"/>
      <c r="F107" s="95"/>
      <c r="G107" s="26"/>
      <c r="H107" s="75"/>
      <c r="I107" s="75"/>
      <c r="J107" s="75"/>
      <c r="K107" s="75"/>
      <c r="L107" s="25"/>
      <c r="N107" s="31"/>
      <c r="O107" s="23"/>
      <c r="P107" s="21"/>
      <c r="R107" s="20"/>
      <c r="S107" s="31"/>
      <c r="T107" s="22"/>
    </row>
    <row r="108" spans="2:20" x14ac:dyDescent="0.25">
      <c r="B108" t="s">
        <v>125</v>
      </c>
      <c r="C108" s="89"/>
      <c r="E108" s="95"/>
      <c r="F108" s="95"/>
      <c r="G108" s="26"/>
      <c r="H108" s="24"/>
      <c r="I108" s="24"/>
      <c r="J108" s="24"/>
      <c r="K108" s="24"/>
      <c r="L108" s="25"/>
    </row>
    <row r="109" spans="2:20" x14ac:dyDescent="0.25">
      <c r="B109" t="s">
        <v>126</v>
      </c>
      <c r="C109" s="89"/>
      <c r="E109" s="95"/>
      <c r="F109" s="95"/>
      <c r="G109" s="26"/>
      <c r="H109" s="24"/>
      <c r="I109" s="24"/>
      <c r="J109" s="24"/>
      <c r="K109" s="24"/>
      <c r="L109" s="25"/>
    </row>
    <row r="110" spans="2:20" x14ac:dyDescent="0.25">
      <c r="B110" t="s">
        <v>127</v>
      </c>
      <c r="C110" s="89"/>
      <c r="E110" s="95"/>
      <c r="F110" s="95"/>
      <c r="G110" s="26"/>
      <c r="H110" s="24"/>
      <c r="I110" s="24"/>
      <c r="J110" s="24"/>
      <c r="K110" s="24"/>
      <c r="L110" s="25"/>
    </row>
    <row r="111" spans="2:20" x14ac:dyDescent="0.25">
      <c r="B111" t="s">
        <v>128</v>
      </c>
      <c r="C111" s="89"/>
      <c r="E111" s="95"/>
      <c r="F111" s="95"/>
      <c r="G111" s="26"/>
      <c r="H111" s="78"/>
      <c r="I111" s="78"/>
      <c r="J111" s="78"/>
      <c r="K111" s="78"/>
      <c r="L111" s="25"/>
    </row>
    <row r="112" spans="2:20" x14ac:dyDescent="0.25">
      <c r="B112" t="s">
        <v>129</v>
      </c>
      <c r="C112" s="89"/>
      <c r="E112" s="95"/>
      <c r="F112" s="95"/>
      <c r="G112" s="26"/>
      <c r="H112" s="78"/>
      <c r="I112" s="78"/>
      <c r="J112" s="78"/>
      <c r="K112" s="78"/>
      <c r="L112" s="25"/>
    </row>
    <row r="113" spans="2:12" x14ac:dyDescent="0.25">
      <c r="E113" s="20"/>
      <c r="G113" s="26"/>
      <c r="L113" s="25"/>
    </row>
    <row r="114" spans="2:12" x14ac:dyDescent="0.25">
      <c r="G114" s="26"/>
      <c r="L114" s="25"/>
    </row>
    <row r="115" spans="2:12" x14ac:dyDescent="0.25">
      <c r="B115" s="1" t="s">
        <v>133</v>
      </c>
      <c r="L115" s="25"/>
    </row>
    <row r="116" spans="2:12" x14ac:dyDescent="0.25">
      <c r="B116" s="1" t="s">
        <v>134</v>
      </c>
      <c r="L116" s="25"/>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49" workbookViewId="0">
      <selection activeCell="B65" sqref="B65"/>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401</v>
      </c>
      <c r="B1" s="7" t="s">
        <v>34</v>
      </c>
    </row>
    <row r="2" spans="1:3" x14ac:dyDescent="0.25">
      <c r="B2" s="1" t="s">
        <v>50</v>
      </c>
    </row>
    <row r="4" spans="1:3" x14ac:dyDescent="0.25">
      <c r="B4" s="5" t="s">
        <v>51</v>
      </c>
    </row>
    <row r="5" spans="1:3" x14ac:dyDescent="0.25">
      <c r="B5" s="5"/>
    </row>
    <row r="6" spans="1:3" x14ac:dyDescent="0.25">
      <c r="B6" s="12" t="s">
        <v>66</v>
      </c>
      <c r="C6" s="43" t="s">
        <v>378</v>
      </c>
    </row>
    <row r="7" spans="1:3" x14ac:dyDescent="0.25">
      <c r="B7" s="12" t="s">
        <v>35</v>
      </c>
      <c r="C7" s="51" t="s">
        <v>401</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80"/>
      <c r="E34" s="1" t="s">
        <v>47</v>
      </c>
    </row>
    <row r="35" spans="2:5" x14ac:dyDescent="0.25">
      <c r="B35" t="s">
        <v>69</v>
      </c>
      <c r="C35" s="96">
        <f>'Items B &amp; C'!M13</f>
        <v>70618000</v>
      </c>
      <c r="E35" s="1" t="s">
        <v>48</v>
      </c>
    </row>
    <row r="36" spans="2:5" x14ac:dyDescent="0.25">
      <c r="B36" t="s">
        <v>70</v>
      </c>
      <c r="C36" s="96">
        <f>'Items B &amp; C'!N13</f>
        <v>69721000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3">
        <f>'Items B &amp; C'!Y13</f>
        <v>155000</v>
      </c>
      <c r="D60" s="79"/>
      <c r="E60" s="93">
        <f>'Items B &amp; C'!AA13</f>
        <v>69576000</v>
      </c>
      <c r="F60" s="93">
        <f>'Items B &amp; C'!AB13</f>
        <v>0</v>
      </c>
      <c r="G60" s="93">
        <f>'Items B &amp; C'!AC13</f>
        <v>0</v>
      </c>
      <c r="N60" s="30"/>
    </row>
    <row r="61" spans="2:14" x14ac:dyDescent="0.25">
      <c r="B61" t="s">
        <v>79</v>
      </c>
      <c r="C61" s="93">
        <f>'Items B &amp; C'!AD13</f>
        <v>897000</v>
      </c>
      <c r="D61" s="79"/>
      <c r="E61" s="93">
        <v>0</v>
      </c>
      <c r="F61" s="93">
        <v>0</v>
      </c>
      <c r="G61" s="93">
        <v>0</v>
      </c>
      <c r="N61" s="30"/>
    </row>
    <row r="64" spans="2:14" x14ac:dyDescent="0.25">
      <c r="B64" t="s">
        <v>88</v>
      </c>
      <c r="E64" s="1" t="s">
        <v>86</v>
      </c>
    </row>
    <row r="65" spans="2:5" x14ac:dyDescent="0.25">
      <c r="B65" t="s">
        <v>85</v>
      </c>
      <c r="C65" s="96">
        <v>100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57</v>
      </c>
      <c r="E73" s="1" t="s">
        <v>103</v>
      </c>
    </row>
    <row r="74" spans="2:5" x14ac:dyDescent="0.25">
      <c r="B74" t="s">
        <v>94</v>
      </c>
      <c r="C74" s="96">
        <v>0</v>
      </c>
      <c r="E74" s="1" t="s">
        <v>104</v>
      </c>
    </row>
    <row r="75" spans="2:5" x14ac:dyDescent="0.25">
      <c r="B75" t="s">
        <v>95</v>
      </c>
      <c r="C75" s="96">
        <v>0</v>
      </c>
      <c r="E75" s="1" t="s">
        <v>105</v>
      </c>
    </row>
    <row r="76" spans="2:5" x14ac:dyDescent="0.25">
      <c r="B76" t="s">
        <v>96</v>
      </c>
      <c r="C76" s="96">
        <v>43</v>
      </c>
      <c r="E76" s="1" t="s">
        <v>106</v>
      </c>
    </row>
    <row r="77" spans="2:5" x14ac:dyDescent="0.25">
      <c r="B77" t="s">
        <v>97</v>
      </c>
      <c r="C77" s="96">
        <v>0</v>
      </c>
    </row>
    <row r="78" spans="2:5" x14ac:dyDescent="0.25">
      <c r="B78" t="s">
        <v>98</v>
      </c>
      <c r="C78" s="96">
        <v>0</v>
      </c>
    </row>
    <row r="79" spans="2:5" x14ac:dyDescent="0.25">
      <c r="B79" t="s">
        <v>101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v>1</v>
      </c>
      <c r="I95" s="24">
        <v>1</v>
      </c>
      <c r="J95" s="24">
        <f>H95</f>
        <v>1</v>
      </c>
      <c r="K95" s="24">
        <f>I95</f>
        <v>1</v>
      </c>
      <c r="O95" s="23"/>
    </row>
    <row r="96" spans="2:20" x14ac:dyDescent="0.25">
      <c r="B96" t="s">
        <v>113</v>
      </c>
      <c r="C96" s="89">
        <v>44227</v>
      </c>
      <c r="E96" s="95">
        <f t="shared" ref="E96:F98" si="0">ROUND(H96-1,4)</f>
        <v>1.1000000000000001E-3</v>
      </c>
      <c r="F96" s="95">
        <f t="shared" si="0"/>
        <v>8.0000000000000004E-4</v>
      </c>
      <c r="G96" s="26"/>
      <c r="H96" s="24">
        <v>1.0010684908611425</v>
      </c>
      <c r="I96" s="23">
        <v>1.000783273510498</v>
      </c>
      <c r="J96" s="24">
        <f>J95*H96</f>
        <v>1.0010684908611425</v>
      </c>
      <c r="K96" s="24">
        <f t="shared" ref="K96:K99" si="1">K95*I96</f>
        <v>1.000783273510498</v>
      </c>
      <c r="L96" s="25"/>
      <c r="N96" s="31"/>
      <c r="O96" s="23"/>
      <c r="P96" s="21"/>
      <c r="R96" s="20"/>
      <c r="S96" s="31"/>
      <c r="T96" s="22"/>
    </row>
    <row r="97" spans="2:20" x14ac:dyDescent="0.25">
      <c r="B97" t="s">
        <v>114</v>
      </c>
      <c r="C97" s="89">
        <v>44255</v>
      </c>
      <c r="E97" s="95">
        <f t="shared" si="0"/>
        <v>8.9999999999999998E-4</v>
      </c>
      <c r="F97" s="95">
        <f t="shared" si="0"/>
        <v>5.9999999999999995E-4</v>
      </c>
      <c r="G97" s="26"/>
      <c r="H97" s="24">
        <v>1.0008653903496632</v>
      </c>
      <c r="I97" s="23">
        <v>1.000631102258754</v>
      </c>
      <c r="J97" s="24">
        <f t="shared" ref="J97:J99" si="2">J96*H97</f>
        <v>1.0019348058724855</v>
      </c>
      <c r="K97" s="24">
        <f t="shared" si="1"/>
        <v>1.0014148700949337</v>
      </c>
      <c r="L97" s="25"/>
      <c r="N97" s="31"/>
      <c r="O97" s="23"/>
      <c r="P97" s="21"/>
      <c r="R97" s="20"/>
      <c r="S97" s="31"/>
      <c r="T97" s="22"/>
    </row>
    <row r="98" spans="2:20" x14ac:dyDescent="0.25">
      <c r="B98" t="s">
        <v>115</v>
      </c>
      <c r="C98" s="89">
        <v>44286</v>
      </c>
      <c r="E98" s="95">
        <f t="shared" si="0"/>
        <v>8.9999999999999998E-4</v>
      </c>
      <c r="F98" s="95">
        <f t="shared" si="0"/>
        <v>5.9999999999999995E-4</v>
      </c>
      <c r="G98" s="26"/>
      <c r="H98" s="24">
        <v>1.0008757879073149</v>
      </c>
      <c r="I98" s="23">
        <v>1.0006373415563481</v>
      </c>
      <c r="J98" s="24">
        <f t="shared" si="2"/>
        <v>1.0028122882593866</v>
      </c>
      <c r="K98" s="24">
        <f t="shared" si="1"/>
        <v>1.00205311340679</v>
      </c>
      <c r="L98" s="25"/>
      <c r="N98" s="31"/>
      <c r="O98" s="23"/>
      <c r="P98" s="21"/>
      <c r="R98" s="20"/>
      <c r="S98" s="31"/>
      <c r="T98" s="22"/>
    </row>
    <row r="99" spans="2:20" x14ac:dyDescent="0.25">
      <c r="B99" t="s">
        <v>116</v>
      </c>
      <c r="C99" s="89">
        <v>44286</v>
      </c>
      <c r="E99" s="95">
        <f>ROUND((J99/J95)-1,4)</f>
        <v>2.8E-3</v>
      </c>
      <c r="F99" s="95">
        <f>ROUND((K99/K95)-1,4)</f>
        <v>2.0999999999999999E-3</v>
      </c>
      <c r="G99" s="26"/>
      <c r="H99" s="75">
        <v>1</v>
      </c>
      <c r="I99" s="75">
        <v>1</v>
      </c>
      <c r="J99" s="75">
        <f t="shared" si="2"/>
        <v>1.0028122882593866</v>
      </c>
      <c r="K99" s="75">
        <f t="shared" si="1"/>
        <v>1.00205311340679</v>
      </c>
      <c r="L99" s="25"/>
      <c r="N99" s="31"/>
      <c r="O99" s="23"/>
      <c r="P99" s="11"/>
      <c r="R99" s="20"/>
      <c r="S99" s="31"/>
      <c r="T99" s="22"/>
    </row>
    <row r="100" spans="2:20" x14ac:dyDescent="0.25">
      <c r="B100" t="s">
        <v>117</v>
      </c>
      <c r="C100" s="89">
        <v>44316</v>
      </c>
      <c r="E100" s="95">
        <f t="shared" ref="E100:F102" si="3">ROUND(H100-1,4)</f>
        <v>8.0000000000000004E-4</v>
      </c>
      <c r="F100" s="95">
        <f t="shared" si="3"/>
        <v>5.9999999999999995E-4</v>
      </c>
      <c r="G100" s="26"/>
      <c r="H100" s="24">
        <v>1.0008063363921902</v>
      </c>
      <c r="I100" s="24">
        <v>1.0005801333059934</v>
      </c>
      <c r="J100" s="24">
        <f>J99*H100</f>
        <v>1.0036208923019456</v>
      </c>
      <c r="K100" s="24">
        <f t="shared" ref="K100:K103" si="4">K99*I100</f>
        <v>1.0026344377922516</v>
      </c>
      <c r="L100" s="25"/>
      <c r="N100" s="31"/>
      <c r="O100" s="23"/>
      <c r="P100" s="11"/>
      <c r="R100" s="20"/>
      <c r="S100" s="31"/>
      <c r="T100" s="22"/>
    </row>
    <row r="101" spans="2:20" x14ac:dyDescent="0.25">
      <c r="B101" t="s">
        <v>118</v>
      </c>
      <c r="C101" s="89">
        <v>44347</v>
      </c>
      <c r="E101" s="95">
        <f t="shared" si="3"/>
        <v>8.0000000000000004E-4</v>
      </c>
      <c r="F101" s="95">
        <f t="shared" si="3"/>
        <v>5.0000000000000001E-4</v>
      </c>
      <c r="G101" s="26"/>
      <c r="H101" s="24">
        <v>1.000758987207145</v>
      </c>
      <c r="I101" s="24">
        <v>1.0005019409928968</v>
      </c>
      <c r="J101" s="24">
        <f t="shared" ref="J101:J103" si="5">J100*H101</f>
        <v>1.0043826277200263</v>
      </c>
      <c r="K101" s="24">
        <f t="shared" si="4"/>
        <v>1.0031377011174696</v>
      </c>
      <c r="L101" s="25"/>
      <c r="N101" s="31"/>
      <c r="O101" s="23"/>
      <c r="P101" s="21"/>
      <c r="R101" s="20"/>
      <c r="S101" s="31"/>
      <c r="T101" s="22"/>
    </row>
    <row r="102" spans="2:20" x14ac:dyDescent="0.25">
      <c r="B102" t="s">
        <v>119</v>
      </c>
      <c r="C102" s="89">
        <v>44377</v>
      </c>
      <c r="E102" s="95">
        <f t="shared" si="3"/>
        <v>6.9999999999999999E-4</v>
      </c>
      <c r="F102" s="95">
        <f t="shared" si="3"/>
        <v>5.0000000000000001E-4</v>
      </c>
      <c r="G102" s="26"/>
      <c r="H102" s="24">
        <v>1.0006919430895755</v>
      </c>
      <c r="I102" s="24">
        <v>1.0005166742230045</v>
      </c>
      <c r="J102" s="24">
        <f t="shared" si="5"/>
        <v>1.0050776033385669</v>
      </c>
      <c r="K102" s="24">
        <f t="shared" si="4"/>
        <v>1.0036559965097609</v>
      </c>
      <c r="L102" s="25"/>
      <c r="N102" s="31"/>
      <c r="O102" s="23"/>
      <c r="P102" s="11"/>
      <c r="R102" s="20"/>
      <c r="S102" s="31"/>
      <c r="T102" s="22"/>
    </row>
    <row r="103" spans="2:20" x14ac:dyDescent="0.25">
      <c r="B103" t="s">
        <v>120</v>
      </c>
      <c r="C103" s="89">
        <v>44377</v>
      </c>
      <c r="E103" s="95">
        <f>ROUND((J103/J99)-1,4)</f>
        <v>2.3E-3</v>
      </c>
      <c r="F103" s="95">
        <f>ROUND((K103/K99)-1,4)</f>
        <v>1.6000000000000001E-3</v>
      </c>
      <c r="G103" s="26"/>
      <c r="H103" s="75">
        <v>1</v>
      </c>
      <c r="I103" s="75">
        <v>1</v>
      </c>
      <c r="J103" s="75">
        <f t="shared" si="5"/>
        <v>1.0050776033385669</v>
      </c>
      <c r="K103" s="75">
        <f t="shared" si="4"/>
        <v>1.0036559965097609</v>
      </c>
      <c r="L103" s="25"/>
      <c r="N103" s="31"/>
      <c r="O103" s="23"/>
      <c r="P103" s="11"/>
      <c r="R103" s="20"/>
      <c r="S103" s="31"/>
      <c r="T103" s="22"/>
    </row>
    <row r="104" spans="2:20" x14ac:dyDescent="0.25">
      <c r="B104" t="s">
        <v>121</v>
      </c>
      <c r="C104" s="89"/>
      <c r="E104" s="95"/>
      <c r="F104" s="95"/>
      <c r="G104" s="26"/>
      <c r="H104" s="24"/>
      <c r="I104" s="24"/>
      <c r="J104" s="24"/>
      <c r="K104" s="24"/>
      <c r="L104" s="25"/>
      <c r="N104" s="31"/>
      <c r="O104" s="23"/>
      <c r="P104" s="21"/>
      <c r="R104" s="20"/>
      <c r="S104" s="31"/>
      <c r="T104" s="22"/>
    </row>
    <row r="105" spans="2:20" x14ac:dyDescent="0.25">
      <c r="B105" t="s">
        <v>122</v>
      </c>
      <c r="C105" s="89"/>
      <c r="E105" s="95"/>
      <c r="F105" s="95"/>
      <c r="G105" s="26"/>
      <c r="H105" s="24"/>
      <c r="I105" s="24"/>
      <c r="J105" s="24"/>
      <c r="K105" s="24"/>
      <c r="L105" s="25"/>
      <c r="N105" s="31"/>
      <c r="O105" s="23"/>
      <c r="P105" s="11"/>
      <c r="R105" s="20"/>
      <c r="S105" s="31"/>
      <c r="T105" s="22"/>
    </row>
    <row r="106" spans="2:20" x14ac:dyDescent="0.25">
      <c r="B106" t="s">
        <v>123</v>
      </c>
      <c r="C106" s="89"/>
      <c r="E106" s="95"/>
      <c r="F106" s="95"/>
      <c r="G106" s="26"/>
      <c r="H106" s="24"/>
      <c r="I106" s="24"/>
      <c r="J106" s="24"/>
      <c r="K106" s="24"/>
      <c r="L106" s="25"/>
      <c r="N106" s="31"/>
      <c r="O106" s="23"/>
      <c r="P106" s="11"/>
      <c r="R106" s="20"/>
      <c r="S106" s="31"/>
      <c r="T106" s="22"/>
    </row>
    <row r="107" spans="2:20" x14ac:dyDescent="0.25">
      <c r="B107" t="s">
        <v>124</v>
      </c>
      <c r="C107" s="89"/>
      <c r="E107" s="95"/>
      <c r="F107" s="95"/>
      <c r="G107" s="26"/>
      <c r="H107" s="75"/>
      <c r="I107" s="75"/>
      <c r="J107" s="75"/>
      <c r="K107" s="75"/>
      <c r="L107" s="25"/>
      <c r="N107" s="31"/>
      <c r="O107" s="23"/>
      <c r="P107" s="21"/>
      <c r="R107" s="20"/>
      <c r="S107" s="31"/>
      <c r="T107" s="22"/>
    </row>
    <row r="108" spans="2:20" x14ac:dyDescent="0.25">
      <c r="B108" t="s">
        <v>125</v>
      </c>
      <c r="C108" s="89"/>
      <c r="E108" s="95"/>
      <c r="F108" s="95"/>
      <c r="G108" s="26"/>
      <c r="H108" s="24"/>
      <c r="I108" s="24"/>
      <c r="J108" s="24"/>
      <c r="K108" s="24"/>
      <c r="L108" s="11"/>
    </row>
    <row r="109" spans="2:20" x14ac:dyDescent="0.25">
      <c r="B109" t="s">
        <v>126</v>
      </c>
      <c r="C109" s="89"/>
      <c r="E109" s="95"/>
      <c r="F109" s="95"/>
      <c r="G109" s="26"/>
      <c r="H109" s="24"/>
      <c r="I109" s="24"/>
      <c r="J109" s="24"/>
      <c r="K109" s="24"/>
      <c r="L109" s="11"/>
    </row>
    <row r="110" spans="2:20" x14ac:dyDescent="0.25">
      <c r="B110" t="s">
        <v>127</v>
      </c>
      <c r="C110" s="89"/>
      <c r="E110" s="95"/>
      <c r="F110" s="95"/>
      <c r="G110" s="26"/>
      <c r="H110" s="24"/>
      <c r="I110" s="24"/>
      <c r="J110" s="24"/>
      <c r="K110" s="24"/>
      <c r="L110" s="11"/>
    </row>
    <row r="111" spans="2:20" x14ac:dyDescent="0.25">
      <c r="B111" t="s">
        <v>128</v>
      </c>
      <c r="C111" s="89"/>
      <c r="E111" s="95"/>
      <c r="F111" s="95"/>
      <c r="G111" s="26"/>
      <c r="H111" s="78"/>
      <c r="I111" s="78"/>
      <c r="J111" s="78"/>
      <c r="K111" s="78"/>
      <c r="L111" s="11"/>
    </row>
    <row r="112" spans="2:20" x14ac:dyDescent="0.25">
      <c r="B112" t="s">
        <v>129</v>
      </c>
      <c r="C112" s="89"/>
      <c r="E112" s="95"/>
      <c r="F112" s="95"/>
      <c r="G112" s="26"/>
      <c r="H112" s="78"/>
      <c r="I112" s="78"/>
      <c r="J112" s="78"/>
      <c r="K112" s="78"/>
      <c r="L112" s="11"/>
    </row>
    <row r="113" spans="2:7" x14ac:dyDescent="0.25">
      <c r="G113" s="26"/>
    </row>
    <row r="114" spans="2:7" x14ac:dyDescent="0.25">
      <c r="B114" s="1" t="s">
        <v>133</v>
      </c>
      <c r="G114" s="26"/>
    </row>
    <row r="115" spans="2:7" x14ac:dyDescent="0.25">
      <c r="B115" s="1" t="s">
        <v>134</v>
      </c>
      <c r="G115" s="26"/>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ACF75-012C-47CA-8879-34A1EB556551}">
  <sheetPr codeName="Sheet9"/>
  <dimension ref="A1:T122"/>
  <sheetViews>
    <sheetView topLeftCell="A64" workbookViewId="0">
      <selection activeCell="F89" sqref="F89"/>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400</v>
      </c>
      <c r="B1" s="7" t="s">
        <v>34</v>
      </c>
    </row>
    <row r="2" spans="1:3" x14ac:dyDescent="0.25">
      <c r="B2" s="1" t="s">
        <v>50</v>
      </c>
    </row>
    <row r="4" spans="1:3" x14ac:dyDescent="0.25">
      <c r="B4" s="5" t="s">
        <v>51</v>
      </c>
    </row>
    <row r="5" spans="1:3" x14ac:dyDescent="0.25">
      <c r="B5" s="5"/>
    </row>
    <row r="6" spans="1:3" x14ac:dyDescent="0.25">
      <c r="B6" s="12" t="s">
        <v>66</v>
      </c>
      <c r="C6" s="43" t="s">
        <v>379</v>
      </c>
    </row>
    <row r="7" spans="1:3" x14ac:dyDescent="0.25">
      <c r="B7" s="12" t="s">
        <v>35</v>
      </c>
      <c r="C7" s="51" t="s">
        <v>400</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6">
        <f>'Items B &amp; C'!M14</f>
        <v>0</v>
      </c>
      <c r="E35" s="1" t="s">
        <v>48</v>
      </c>
    </row>
    <row r="36" spans="2:5" x14ac:dyDescent="0.25">
      <c r="B36" t="s">
        <v>70</v>
      </c>
      <c r="C36" s="96">
        <f>'Items B &amp; C'!N14</f>
        <v>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7" x14ac:dyDescent="0.25">
      <c r="C49" s="19"/>
    </row>
    <row r="50" spans="2:7" x14ac:dyDescent="0.25">
      <c r="B50" t="s">
        <v>61</v>
      </c>
      <c r="C50" s="51" t="s">
        <v>153</v>
      </c>
    </row>
    <row r="51" spans="2:7" x14ac:dyDescent="0.25">
      <c r="B51" t="s">
        <v>73</v>
      </c>
      <c r="C51" s="13"/>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93">
        <f>'Items B &amp; C'!Y14</f>
        <v>0</v>
      </c>
      <c r="D60" s="79"/>
      <c r="E60" s="93">
        <f>'Items B &amp; C'!AA14</f>
        <v>0</v>
      </c>
      <c r="F60" s="93">
        <f>'Items B &amp; C'!AB14</f>
        <v>0</v>
      </c>
      <c r="G60" s="93">
        <f>'Items B &amp; C'!AC14</f>
        <v>0</v>
      </c>
    </row>
    <row r="61" spans="2:7" x14ac:dyDescent="0.25">
      <c r="B61" t="s">
        <v>79</v>
      </c>
      <c r="C61" s="93">
        <f>'Items B &amp; C'!AD14</f>
        <v>0</v>
      </c>
      <c r="D61" s="79"/>
      <c r="E61" s="93">
        <v>0</v>
      </c>
      <c r="F61" s="93">
        <v>0</v>
      </c>
      <c r="G61" s="93">
        <v>0</v>
      </c>
    </row>
    <row r="64" spans="2:7" x14ac:dyDescent="0.25">
      <c r="B64" t="s">
        <v>88</v>
      </c>
      <c r="E64" s="1" t="s">
        <v>86</v>
      </c>
    </row>
    <row r="65" spans="2:5" x14ac:dyDescent="0.25">
      <c r="B65" t="s">
        <v>85</v>
      </c>
      <c r="C65" s="96">
        <v>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0</v>
      </c>
      <c r="E73" s="1" t="s">
        <v>103</v>
      </c>
    </row>
    <row r="74" spans="2:5" x14ac:dyDescent="0.25">
      <c r="B74" t="s">
        <v>94</v>
      </c>
      <c r="C74" s="96">
        <v>0</v>
      </c>
      <c r="E74" s="1" t="s">
        <v>104</v>
      </c>
    </row>
    <row r="75" spans="2:5" x14ac:dyDescent="0.25">
      <c r="B75" t="s">
        <v>95</v>
      </c>
      <c r="C75" s="96">
        <v>0</v>
      </c>
      <c r="E75" s="1" t="s">
        <v>105</v>
      </c>
    </row>
    <row r="76" spans="2:5" x14ac:dyDescent="0.25">
      <c r="B76" t="s">
        <v>96</v>
      </c>
      <c r="C76" s="96">
        <v>0</v>
      </c>
      <c r="E76" s="1" t="s">
        <v>106</v>
      </c>
    </row>
    <row r="77" spans="2:5" x14ac:dyDescent="0.25">
      <c r="B77" t="s">
        <v>97</v>
      </c>
      <c r="C77" s="96">
        <v>0</v>
      </c>
    </row>
    <row r="78" spans="2:5" x14ac:dyDescent="0.25">
      <c r="B78" t="s">
        <v>98</v>
      </c>
      <c r="C78" s="96">
        <v>0</v>
      </c>
    </row>
    <row r="79" spans="2:5" x14ac:dyDescent="0.25">
      <c r="B79" t="s">
        <v>101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v>1</v>
      </c>
      <c r="I95" s="24">
        <v>1</v>
      </c>
      <c r="J95" s="24">
        <f>H95</f>
        <v>1</v>
      </c>
      <c r="K95" s="24">
        <f>I95</f>
        <v>1</v>
      </c>
      <c r="O95" s="23"/>
    </row>
    <row r="96" spans="2:20" x14ac:dyDescent="0.25">
      <c r="B96" t="s">
        <v>113</v>
      </c>
      <c r="C96" s="89">
        <v>44227</v>
      </c>
      <c r="E96" s="95">
        <f t="shared" ref="E96:F98" si="0">ROUND(H96-1,4)</f>
        <v>5.0000000000000001E-4</v>
      </c>
      <c r="F96" s="95">
        <f t="shared" si="0"/>
        <v>5.0000000000000001E-4</v>
      </c>
      <c r="G96" s="26"/>
      <c r="H96" s="24">
        <v>1.0005373757395759</v>
      </c>
      <c r="I96" s="23">
        <v>1.0004777922530206</v>
      </c>
      <c r="J96" s="24">
        <f>J95*H96</f>
        <v>1.0005373757395759</v>
      </c>
      <c r="K96" s="24">
        <f t="shared" ref="K96:K99" si="1">K95*I96</f>
        <v>1.0004777922530206</v>
      </c>
      <c r="L96" s="25"/>
      <c r="N96" s="31"/>
      <c r="O96" s="23"/>
      <c r="P96" s="21"/>
      <c r="R96" s="20"/>
      <c r="S96" s="31"/>
      <c r="T96" s="22"/>
    </row>
    <row r="97" spans="2:20" x14ac:dyDescent="0.25">
      <c r="B97" t="s">
        <v>114</v>
      </c>
      <c r="C97" s="89">
        <v>44255</v>
      </c>
      <c r="E97" s="95">
        <f t="shared" si="0"/>
        <v>5.9999999999999995E-4</v>
      </c>
      <c r="F97" s="95">
        <f t="shared" si="0"/>
        <v>5.0000000000000001E-4</v>
      </c>
      <c r="G97" s="26"/>
      <c r="H97" s="24">
        <v>1.0005754891056595</v>
      </c>
      <c r="I97" s="23">
        <v>1.0004649995556596</v>
      </c>
      <c r="J97" s="24">
        <f t="shared" ref="J97:J99" si="2">J96*H97</f>
        <v>1.0011131740991193</v>
      </c>
      <c r="K97" s="24">
        <f t="shared" si="1"/>
        <v>1.0009430139818656</v>
      </c>
      <c r="L97" s="25"/>
      <c r="N97" s="31"/>
      <c r="O97" s="23"/>
      <c r="P97" s="21"/>
      <c r="R97" s="20"/>
      <c r="S97" s="31"/>
      <c r="T97" s="22"/>
    </row>
    <row r="98" spans="2:20" x14ac:dyDescent="0.25">
      <c r="B98" t="s">
        <v>115</v>
      </c>
      <c r="C98" s="89">
        <v>44286</v>
      </c>
      <c r="E98" s="95">
        <f t="shared" si="0"/>
        <v>5.9999999999999995E-4</v>
      </c>
      <c r="F98" s="95">
        <f t="shared" si="0"/>
        <v>4.0000000000000002E-4</v>
      </c>
      <c r="G98" s="26"/>
      <c r="H98" s="24">
        <v>1.000554938333323</v>
      </c>
      <c r="I98" s="23">
        <v>1.000402758283323</v>
      </c>
      <c r="J98" s="24">
        <f t="shared" si="2"/>
        <v>1.0016687301754215</v>
      </c>
      <c r="K98" s="24">
        <f t="shared" si="1"/>
        <v>1.0013461520718812</v>
      </c>
      <c r="L98" s="25"/>
      <c r="N98" s="31"/>
      <c r="O98" s="23"/>
      <c r="P98" s="21"/>
      <c r="R98" s="20"/>
      <c r="S98" s="31"/>
      <c r="T98" s="22"/>
    </row>
    <row r="99" spans="2:20" x14ac:dyDescent="0.25">
      <c r="B99" t="s">
        <v>116</v>
      </c>
      <c r="C99" s="89">
        <v>44286</v>
      </c>
      <c r="E99" s="95">
        <f>ROUND((J99/J95)-1,4)</f>
        <v>1.6999999999999999E-3</v>
      </c>
      <c r="F99" s="95">
        <f>ROUND((K99/K95)-1,4)</f>
        <v>1.2999999999999999E-3</v>
      </c>
      <c r="G99" s="26"/>
      <c r="H99" s="75">
        <v>1</v>
      </c>
      <c r="I99" s="75">
        <v>1</v>
      </c>
      <c r="J99" s="75">
        <f t="shared" si="2"/>
        <v>1.0016687301754215</v>
      </c>
      <c r="K99" s="75">
        <f t="shared" si="1"/>
        <v>1.0013461520718812</v>
      </c>
      <c r="L99" s="25"/>
      <c r="N99" s="31"/>
      <c r="O99" s="23"/>
      <c r="P99" s="11"/>
      <c r="R99" s="20"/>
      <c r="S99" s="31"/>
      <c r="T99" s="22"/>
    </row>
    <row r="100" spans="2:20" x14ac:dyDescent="0.25">
      <c r="B100" t="s">
        <v>117</v>
      </c>
      <c r="C100" s="89"/>
      <c r="E100" s="95"/>
      <c r="F100" s="95"/>
      <c r="G100" s="26"/>
      <c r="H100" s="24"/>
      <c r="I100" s="24"/>
      <c r="J100" s="24"/>
      <c r="K100" s="24"/>
      <c r="L100" s="25"/>
      <c r="N100" s="31"/>
      <c r="O100" s="23"/>
      <c r="P100" s="11"/>
      <c r="R100" s="20"/>
      <c r="S100" s="31"/>
      <c r="T100" s="22"/>
    </row>
    <row r="101" spans="2:20" x14ac:dyDescent="0.25">
      <c r="B101" t="s">
        <v>118</v>
      </c>
      <c r="C101" s="89"/>
      <c r="E101" s="95"/>
      <c r="F101" s="95"/>
      <c r="G101" s="26"/>
      <c r="H101" s="24"/>
      <c r="I101" s="24"/>
      <c r="J101" s="24"/>
      <c r="K101" s="24"/>
      <c r="L101" s="25"/>
      <c r="N101" s="31"/>
      <c r="O101" s="23"/>
      <c r="P101" s="21"/>
      <c r="R101" s="20"/>
      <c r="S101" s="31"/>
      <c r="T101" s="22"/>
    </row>
    <row r="102" spans="2:20" x14ac:dyDescent="0.25">
      <c r="B102" t="s">
        <v>119</v>
      </c>
      <c r="C102" s="89"/>
      <c r="E102" s="95"/>
      <c r="F102" s="95"/>
      <c r="G102" s="26"/>
      <c r="H102" s="24"/>
      <c r="I102" s="24"/>
      <c r="J102" s="24"/>
      <c r="K102" s="24"/>
      <c r="L102" s="25"/>
      <c r="N102" s="31"/>
      <c r="O102" s="23"/>
      <c r="P102" s="11"/>
      <c r="R102" s="20"/>
      <c r="S102" s="31"/>
      <c r="T102" s="22"/>
    </row>
    <row r="103" spans="2:20" x14ac:dyDescent="0.25">
      <c r="B103" t="s">
        <v>120</v>
      </c>
      <c r="C103" s="89"/>
      <c r="E103" s="95"/>
      <c r="F103" s="95"/>
      <c r="G103" s="26"/>
      <c r="H103" s="75"/>
      <c r="I103" s="75"/>
      <c r="J103" s="75"/>
      <c r="K103" s="75"/>
      <c r="L103" s="25"/>
      <c r="N103" s="31"/>
      <c r="O103" s="23"/>
      <c r="P103" s="11"/>
      <c r="R103" s="20"/>
      <c r="S103" s="31"/>
      <c r="T103" s="22"/>
    </row>
    <row r="104" spans="2:20" x14ac:dyDescent="0.25">
      <c r="B104" t="s">
        <v>121</v>
      </c>
      <c r="C104" s="89"/>
      <c r="E104" s="95"/>
      <c r="F104" s="95"/>
      <c r="G104" s="26"/>
      <c r="H104" s="24"/>
      <c r="I104" s="24"/>
      <c r="J104" s="24"/>
      <c r="K104" s="24"/>
      <c r="L104" s="25"/>
      <c r="N104" s="31"/>
      <c r="O104" s="23"/>
      <c r="P104" s="21"/>
      <c r="R104" s="20"/>
      <c r="S104" s="31"/>
      <c r="T104" s="22"/>
    </row>
    <row r="105" spans="2:20" x14ac:dyDescent="0.25">
      <c r="B105" t="s">
        <v>122</v>
      </c>
      <c r="C105" s="89"/>
      <c r="E105" s="95"/>
      <c r="F105" s="95"/>
      <c r="G105" s="26"/>
      <c r="H105" s="24"/>
      <c r="I105" s="24"/>
      <c r="J105" s="24"/>
      <c r="K105" s="24"/>
      <c r="L105" s="25"/>
      <c r="N105" s="31"/>
      <c r="O105" s="23"/>
      <c r="P105" s="11"/>
      <c r="R105" s="20"/>
      <c r="S105" s="31"/>
      <c r="T105" s="22"/>
    </row>
    <row r="106" spans="2:20" x14ac:dyDescent="0.25">
      <c r="B106" t="s">
        <v>123</v>
      </c>
      <c r="C106" s="89"/>
      <c r="E106" s="95"/>
      <c r="F106" s="95"/>
      <c r="G106" s="26"/>
      <c r="H106" s="24"/>
      <c r="I106" s="24"/>
      <c r="J106" s="24"/>
      <c r="K106" s="24"/>
      <c r="L106" s="25"/>
      <c r="N106" s="31"/>
      <c r="O106" s="23"/>
      <c r="P106" s="11"/>
      <c r="R106" s="20"/>
      <c r="S106" s="31"/>
      <c r="T106" s="22"/>
    </row>
    <row r="107" spans="2:20" x14ac:dyDescent="0.25">
      <c r="B107" t="s">
        <v>124</v>
      </c>
      <c r="C107" s="89"/>
      <c r="E107" s="95"/>
      <c r="F107" s="95"/>
      <c r="G107" s="26"/>
      <c r="H107" s="75"/>
      <c r="I107" s="75"/>
      <c r="J107" s="75"/>
      <c r="K107" s="75"/>
      <c r="L107" s="25"/>
      <c r="N107" s="31"/>
      <c r="O107" s="23"/>
      <c r="P107" s="21"/>
      <c r="R107" s="20"/>
      <c r="S107" s="31"/>
      <c r="T107" s="22"/>
    </row>
    <row r="108" spans="2:20" x14ac:dyDescent="0.25">
      <c r="B108" t="s">
        <v>125</v>
      </c>
      <c r="C108" s="89"/>
      <c r="E108" s="95"/>
      <c r="F108" s="95"/>
      <c r="G108" s="26"/>
      <c r="H108" s="24"/>
      <c r="I108" s="24"/>
      <c r="J108" s="24"/>
      <c r="K108" s="24"/>
      <c r="L108" s="11"/>
    </row>
    <row r="109" spans="2:20" x14ac:dyDescent="0.25">
      <c r="B109" t="s">
        <v>126</v>
      </c>
      <c r="C109" s="89"/>
      <c r="E109" s="95"/>
      <c r="F109" s="95"/>
      <c r="G109" s="26"/>
      <c r="H109" s="24"/>
      <c r="I109" s="24"/>
      <c r="J109" s="24"/>
      <c r="K109" s="24"/>
      <c r="L109" s="11"/>
    </row>
    <row r="110" spans="2:20" x14ac:dyDescent="0.25">
      <c r="B110" t="s">
        <v>127</v>
      </c>
      <c r="C110" s="89"/>
      <c r="E110" s="95"/>
      <c r="F110" s="95"/>
      <c r="G110" s="26"/>
      <c r="H110" s="24"/>
      <c r="I110" s="24"/>
      <c r="J110" s="24"/>
      <c r="K110" s="24"/>
      <c r="L110" s="11"/>
    </row>
    <row r="111" spans="2:20" x14ac:dyDescent="0.25">
      <c r="B111" t="s">
        <v>128</v>
      </c>
      <c r="C111" s="89"/>
      <c r="E111" s="95"/>
      <c r="F111" s="95"/>
      <c r="G111" s="26"/>
      <c r="H111" s="78"/>
      <c r="I111" s="78"/>
      <c r="J111" s="78"/>
      <c r="K111" s="78"/>
      <c r="L111" s="11"/>
    </row>
    <row r="112" spans="2:20" x14ac:dyDescent="0.25">
      <c r="B112" t="s">
        <v>129</v>
      </c>
      <c r="C112" s="89"/>
      <c r="E112" s="95"/>
      <c r="F112" s="95"/>
      <c r="G112" s="26"/>
      <c r="H112" s="78"/>
      <c r="I112" s="78"/>
      <c r="J112" s="78"/>
      <c r="K112" s="78"/>
      <c r="L112" s="11"/>
    </row>
    <row r="114" spans="8:8" x14ac:dyDescent="0.25">
      <c r="H114" s="1" t="s">
        <v>133</v>
      </c>
    </row>
    <row r="115" spans="8:8" x14ac:dyDescent="0.25">
      <c r="H115" s="1" t="s">
        <v>134</v>
      </c>
    </row>
    <row r="116" spans="8:8" x14ac:dyDescent="0.25">
      <c r="H116" s="1" t="s">
        <v>135</v>
      </c>
    </row>
    <row r="117" spans="8:8" x14ac:dyDescent="0.25">
      <c r="H117" s="1"/>
    </row>
    <row r="118" spans="8:8" x14ac:dyDescent="0.25">
      <c r="H118" s="1" t="s">
        <v>136</v>
      </c>
    </row>
    <row r="119" spans="8:8" x14ac:dyDescent="0.25">
      <c r="H119" s="1" t="s">
        <v>137</v>
      </c>
    </row>
    <row r="120" spans="8:8" x14ac:dyDescent="0.25">
      <c r="H120" s="1" t="s">
        <v>138</v>
      </c>
    </row>
    <row r="121" spans="8:8" x14ac:dyDescent="0.25">
      <c r="H121" s="1" t="s">
        <v>139</v>
      </c>
    </row>
    <row r="122" spans="8:8" x14ac:dyDescent="0.25">
      <c r="H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Questions fo Matt Shepherd</vt:lpstr>
      <vt:lpstr>Item A</vt:lpstr>
      <vt:lpstr>Items B &amp; C</vt:lpstr>
      <vt:lpstr>Section 1b - Priv Fnd USG M</vt:lpstr>
      <vt:lpstr>Section 1b - Prv Fnd Prime M</vt:lpstr>
      <vt:lpstr>Section 1b - Prv Fnd Prime C1</vt:lpstr>
      <vt:lpstr>Section 1b - Prv Fnd Prime Q1</vt:lpstr>
      <vt:lpstr>Section 1b - Prv Fnd Prime MIG</vt:lpstr>
      <vt:lpstr>Section 1b - Prv Fnd Prime M1</vt:lpstr>
      <vt:lpstr>Section 1b - Prv Fnd Prime QX</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M1</vt:lpstr>
      <vt:lpstr>Sec 3 Item D-E Prime M1</vt:lpstr>
      <vt:lpstr>Sec 3 Item A-C Prime QX</vt:lpstr>
      <vt:lpstr>Sec 3 Item D-E Prime QX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Jamison Vulopas</cp:lastModifiedBy>
  <dcterms:created xsi:type="dcterms:W3CDTF">2020-03-05T14:24:41Z</dcterms:created>
  <dcterms:modified xsi:type="dcterms:W3CDTF">2021-07-15T13:17:12Z</dcterms:modified>
</cp:coreProperties>
</file>