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7.15.22\"/>
    </mc:Choice>
  </mc:AlternateContent>
  <xr:revisionPtr revIDLastSave="0" documentId="13_ncr:1_{88D0BF3D-90A1-4CC3-B841-EFCC170BD34A}" xr6:coauthVersionLast="47" xr6:coauthVersionMax="47" xr10:uidLastSave="{00000000-0000-0000-0000-000000000000}"/>
  <bookViews>
    <workbookView xWindow="-120" yWindow="-120" windowWidth="29040" windowHeight="15840" xr2:uid="{08514324-F6D7-4E59-AD02-576599BAA0B8}"/>
  </bookViews>
  <sheets>
    <sheet name="Questions fo Matt Shepherd" sheetId="17" r:id="rId1"/>
    <sheet name="Item A" sheetId="1" r:id="rId2"/>
    <sheet name="Section 1b - Priv Fnd USG M" sheetId="5" r:id="rId3"/>
    <sheet name="Section 1b - Prv Fnd Prime M" sheetId="8" r:id="rId4"/>
    <sheet name="Section 1b - Prv Fnd Prime C1" sheetId="9" r:id="rId5"/>
    <sheet name="Section 1b - Prv Fnd Prime MIG" sheetId="15" r:id="rId6"/>
    <sheet name="Section 1b - Prv Fnd Prime Q1" sheetId="14" r:id="rId7"/>
    <sheet name="Section 1b - Prv Fnd Prime QX" sheetId="31" r:id="rId8"/>
    <sheet name="Section 1b - Prv Fnd Prime Q364" sheetId="28" r:id="rId9"/>
    <sheet name="Section 1b - Prv Fnd Prime S1" sheetId="36" r:id="rId10"/>
    <sheet name="Section 2A" sheetId="11" r:id="rId11"/>
    <sheet name="Sec 3 Item A-C USG M" sheetId="12" r:id="rId12"/>
    <sheet name="Sec 3 Item D-E USG M" sheetId="13" r:id="rId13"/>
    <sheet name="Sec 3 Item A-C Prime M" sheetId="18" r:id="rId14"/>
    <sheet name="Sec 3 Item D-E Prime M" sheetId="19" r:id="rId15"/>
    <sheet name="Sec 3 Item A-C Prime C1" sheetId="20" r:id="rId16"/>
    <sheet name="Sec 3 Item D-E Prime C1" sheetId="21" r:id="rId17"/>
    <sheet name="Sec 3 Item A-C Prime MIG" sheetId="24" r:id="rId18"/>
    <sheet name="Sec 3 Item D-E Prime MIG" sheetId="25" r:id="rId19"/>
    <sheet name="Sec 3 Item A-C Prime Q1" sheetId="22" r:id="rId20"/>
    <sheet name="Sec 3 Item D-E Prime Q1" sheetId="23" r:id="rId21"/>
    <sheet name="Items B and C" sheetId="2" r:id="rId22"/>
    <sheet name="Sec 3 Item A-C Prime QX" sheetId="29" r:id="rId23"/>
    <sheet name="Sec 3 Item D-E Prime QX" sheetId="30" r:id="rId24"/>
    <sheet name="Sec 3 Item A-C Prime Q364" sheetId="32" r:id="rId25"/>
    <sheet name="Sec 3 Item D-E Prime Q364" sheetId="33" r:id="rId26"/>
    <sheet name="Sec 3 Item A-C Prime S1" sheetId="37" r:id="rId27"/>
    <sheet name="Sec 3 Item D-E Prime S1" sheetId="38" r:id="rId28"/>
  </sheets>
  <externalReferences>
    <externalReference r:id="rId29"/>
  </externalReferences>
  <definedNames>
    <definedName name="EURFX">'[1]Items B &amp; C'!$B$15</definedName>
  </definedNames>
  <calcPr calcId="191029" calcMode="manual"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6" i="37" l="1"/>
  <c r="E36" i="37"/>
  <c r="D36" i="37"/>
  <c r="F36" i="32"/>
  <c r="E36" i="32"/>
  <c r="D36" i="32"/>
  <c r="F36" i="29"/>
  <c r="E36" i="29"/>
  <c r="D36" i="29"/>
  <c r="AQ17" i="2"/>
  <c r="AQ16" i="2"/>
  <c r="AQ15" i="2"/>
  <c r="AQ14" i="2"/>
  <c r="AQ13" i="2"/>
  <c r="AQ12" i="2"/>
  <c r="AQ11" i="2"/>
  <c r="AQ10" i="2"/>
  <c r="AQ9" i="2"/>
  <c r="F36" i="22"/>
  <c r="E36" i="22"/>
  <c r="D36" i="22"/>
  <c r="F36" i="24"/>
  <c r="E36" i="24"/>
  <c r="D36" i="24"/>
  <c r="F36" i="20"/>
  <c r="E36" i="20"/>
  <c r="D36" i="20"/>
  <c r="F36" i="18"/>
  <c r="E36" i="18"/>
  <c r="D36" i="18"/>
  <c r="F36" i="12"/>
  <c r="E36" i="12"/>
  <c r="D36" i="12"/>
  <c r="F102" i="36" l="1"/>
  <c r="E102" i="36"/>
  <c r="F101" i="36"/>
  <c r="E101" i="36"/>
  <c r="K100" i="36"/>
  <c r="K101" i="36" s="1"/>
  <c r="K102" i="36" s="1"/>
  <c r="K103" i="36" s="1"/>
  <c r="F103" i="36" s="1"/>
  <c r="J100" i="36"/>
  <c r="J101" i="36" s="1"/>
  <c r="J102" i="36" s="1"/>
  <c r="J103" i="36" s="1"/>
  <c r="E103" i="36" s="1"/>
  <c r="F100" i="36"/>
  <c r="E100" i="36"/>
  <c r="F102" i="28"/>
  <c r="E102" i="28"/>
  <c r="F101" i="28"/>
  <c r="E101" i="28"/>
  <c r="K100" i="28"/>
  <c r="K101" i="28" s="1"/>
  <c r="K102" i="28" s="1"/>
  <c r="K103" i="28" s="1"/>
  <c r="F103" i="28" s="1"/>
  <c r="J100" i="28"/>
  <c r="J101" i="28" s="1"/>
  <c r="J102" i="28" s="1"/>
  <c r="J103" i="28" s="1"/>
  <c r="E103" i="28" s="1"/>
  <c r="F100" i="28"/>
  <c r="E100" i="28"/>
  <c r="G61" i="28"/>
  <c r="G60" i="28"/>
  <c r="F61" i="28"/>
  <c r="F60" i="28"/>
  <c r="E61" i="28"/>
  <c r="E60" i="28"/>
  <c r="C61" i="28"/>
  <c r="C60" i="28"/>
  <c r="C36" i="28"/>
  <c r="C35" i="28"/>
  <c r="F102" i="31"/>
  <c r="E102" i="31"/>
  <c r="F101" i="31"/>
  <c r="E101" i="31"/>
  <c r="K100" i="31"/>
  <c r="K101" i="31" s="1"/>
  <c r="K102" i="31" s="1"/>
  <c r="K103" i="31" s="1"/>
  <c r="F103" i="31" s="1"/>
  <c r="J100" i="31"/>
  <c r="J101" i="31" s="1"/>
  <c r="J102" i="31" s="1"/>
  <c r="J103" i="31" s="1"/>
  <c r="E103" i="31" s="1"/>
  <c r="F100" i="31"/>
  <c r="E100" i="31"/>
  <c r="G61" i="31"/>
  <c r="G60" i="31"/>
  <c r="F61" i="31"/>
  <c r="F60" i="31"/>
  <c r="E61" i="31"/>
  <c r="E60" i="31"/>
  <c r="C61" i="31"/>
  <c r="C60" i="31"/>
  <c r="C36" i="31"/>
  <c r="C35" i="31"/>
  <c r="F102" i="15"/>
  <c r="E102" i="15"/>
  <c r="F101" i="15"/>
  <c r="E101" i="15"/>
  <c r="K100" i="15"/>
  <c r="K101" i="15" s="1"/>
  <c r="K102" i="15" s="1"/>
  <c r="K103" i="15" s="1"/>
  <c r="F103" i="15" s="1"/>
  <c r="J100" i="15"/>
  <c r="J101" i="15" s="1"/>
  <c r="J102" i="15" s="1"/>
  <c r="J103" i="15" s="1"/>
  <c r="E103" i="15" s="1"/>
  <c r="F100" i="15"/>
  <c r="E100" i="15"/>
  <c r="G61" i="15"/>
  <c r="G60" i="15"/>
  <c r="F61" i="15"/>
  <c r="F60" i="15"/>
  <c r="E61" i="15"/>
  <c r="E60" i="15"/>
  <c r="C61" i="15"/>
  <c r="C60" i="15"/>
  <c r="C36" i="15"/>
  <c r="C35" i="15"/>
  <c r="F102" i="14"/>
  <c r="E102" i="14"/>
  <c r="F101" i="14"/>
  <c r="E101" i="14"/>
  <c r="K100" i="14"/>
  <c r="K101" i="14" s="1"/>
  <c r="K102" i="14" s="1"/>
  <c r="K103" i="14" s="1"/>
  <c r="F103" i="14" s="1"/>
  <c r="J100" i="14"/>
  <c r="J101" i="14" s="1"/>
  <c r="J102" i="14" s="1"/>
  <c r="J103" i="14" s="1"/>
  <c r="E103" i="14" s="1"/>
  <c r="F100" i="14"/>
  <c r="E100" i="14"/>
  <c r="G61" i="14"/>
  <c r="F61" i="14"/>
  <c r="E61" i="14"/>
  <c r="C61" i="14"/>
  <c r="G60" i="14"/>
  <c r="F60" i="14"/>
  <c r="E60" i="14"/>
  <c r="C60" i="14"/>
  <c r="C36" i="14"/>
  <c r="C35" i="14"/>
  <c r="F102" i="9"/>
  <c r="E102" i="9"/>
  <c r="F101" i="9"/>
  <c r="E101" i="9"/>
  <c r="K100" i="9"/>
  <c r="K101" i="9" s="1"/>
  <c r="K102" i="9" s="1"/>
  <c r="K103" i="9" s="1"/>
  <c r="F103" i="9" s="1"/>
  <c r="J100" i="9"/>
  <c r="J101" i="9" s="1"/>
  <c r="J102" i="9" s="1"/>
  <c r="J103" i="9" s="1"/>
  <c r="E103" i="9" s="1"/>
  <c r="F100" i="9"/>
  <c r="E100" i="9"/>
  <c r="K101" i="8"/>
  <c r="K102" i="8" s="1"/>
  <c r="K103" i="8" s="1"/>
  <c r="F103" i="8" s="1"/>
  <c r="J101" i="8"/>
  <c r="J102" i="8" s="1"/>
  <c r="J103" i="8" s="1"/>
  <c r="E103" i="8" s="1"/>
  <c r="K100" i="8"/>
  <c r="J100" i="8"/>
  <c r="F102" i="8"/>
  <c r="E102" i="8"/>
  <c r="F101" i="8"/>
  <c r="E101" i="8"/>
  <c r="F100" i="8"/>
  <c r="E100" i="8"/>
  <c r="F103" i="5"/>
  <c r="E103" i="5"/>
  <c r="F102" i="5"/>
  <c r="E102" i="5"/>
  <c r="F101" i="5"/>
  <c r="E101" i="5"/>
  <c r="F100" i="5"/>
  <c r="E100" i="5"/>
  <c r="K100" i="5"/>
  <c r="K101" i="5" s="1"/>
  <c r="K102" i="5" s="1"/>
  <c r="J100" i="5"/>
  <c r="J101" i="5" s="1"/>
  <c r="J102" i="5" s="1"/>
  <c r="M10" i="2" l="1"/>
  <c r="N10" i="2"/>
  <c r="M11" i="2"/>
  <c r="N11" i="2"/>
  <c r="M12" i="2"/>
  <c r="N12" i="2"/>
  <c r="M13" i="2"/>
  <c r="N13" i="2"/>
  <c r="M14" i="2"/>
  <c r="N14" i="2"/>
  <c r="M15" i="2"/>
  <c r="N15" i="2"/>
  <c r="M16" i="2"/>
  <c r="N16" i="2"/>
  <c r="M17" i="2"/>
  <c r="N17" i="2"/>
  <c r="F56" i="38" l="1"/>
  <c r="E56" i="38"/>
  <c r="D56" i="38"/>
  <c r="K111" i="36" l="1"/>
  <c r="K112" i="36" s="1"/>
  <c r="J111" i="36"/>
  <c r="J112" i="36" s="1"/>
  <c r="K107" i="36"/>
  <c r="J107" i="36"/>
  <c r="F98" i="36"/>
  <c r="E98" i="36"/>
  <c r="F97" i="36"/>
  <c r="E97" i="36"/>
  <c r="F96" i="36"/>
  <c r="E96" i="36"/>
  <c r="K95" i="36"/>
  <c r="K96" i="36" s="1"/>
  <c r="K97" i="36" s="1"/>
  <c r="K98" i="36" s="1"/>
  <c r="K99" i="36" s="1"/>
  <c r="F99" i="36" s="1"/>
  <c r="J95" i="36"/>
  <c r="J96" i="36" s="1"/>
  <c r="J97" i="36" s="1"/>
  <c r="J98" i="36" s="1"/>
  <c r="J99" i="36" s="1"/>
  <c r="E99" i="36" s="1"/>
  <c r="K111" i="28"/>
  <c r="K112" i="28" s="1"/>
  <c r="J111" i="28"/>
  <c r="J112" i="28" s="1"/>
  <c r="K107" i="28"/>
  <c r="J107" i="28"/>
  <c r="F98" i="28"/>
  <c r="E98" i="28"/>
  <c r="F97" i="28"/>
  <c r="E97" i="28"/>
  <c r="F96" i="28"/>
  <c r="E96" i="28"/>
  <c r="K95" i="28"/>
  <c r="K96" i="28" s="1"/>
  <c r="K97" i="28" s="1"/>
  <c r="K98" i="28" s="1"/>
  <c r="K99" i="28" s="1"/>
  <c r="F99" i="28" s="1"/>
  <c r="J95" i="28"/>
  <c r="J96" i="28" s="1"/>
  <c r="J97" i="28" s="1"/>
  <c r="J98" i="28" s="1"/>
  <c r="J99" i="28" s="1"/>
  <c r="E99" i="28" s="1"/>
  <c r="K111" i="31"/>
  <c r="K112" i="31" s="1"/>
  <c r="J111" i="31"/>
  <c r="J112" i="31" s="1"/>
  <c r="K107" i="31"/>
  <c r="J107" i="31"/>
  <c r="F98" i="31"/>
  <c r="E98" i="31"/>
  <c r="F97" i="31"/>
  <c r="E97" i="31"/>
  <c r="F96" i="31"/>
  <c r="E96" i="31"/>
  <c r="K95" i="31"/>
  <c r="K96" i="31" s="1"/>
  <c r="K97" i="31" s="1"/>
  <c r="K98" i="31" s="1"/>
  <c r="K99" i="31" s="1"/>
  <c r="F99" i="31" s="1"/>
  <c r="J95" i="31"/>
  <c r="J96" i="31" s="1"/>
  <c r="J97" i="31" s="1"/>
  <c r="J98" i="31" s="1"/>
  <c r="J99" i="31" s="1"/>
  <c r="E99" i="31" s="1"/>
  <c r="K111" i="15"/>
  <c r="K112" i="15" s="1"/>
  <c r="J111" i="15"/>
  <c r="J112" i="15" s="1"/>
  <c r="K107" i="15"/>
  <c r="J107" i="15"/>
  <c r="F98" i="15"/>
  <c r="E98" i="15"/>
  <c r="F97" i="15"/>
  <c r="E97" i="15"/>
  <c r="F96" i="15"/>
  <c r="E96" i="15"/>
  <c r="K95" i="15"/>
  <c r="K96" i="15" s="1"/>
  <c r="K97" i="15" s="1"/>
  <c r="K98" i="15" s="1"/>
  <c r="K99" i="15" s="1"/>
  <c r="F99" i="15" s="1"/>
  <c r="J95" i="15"/>
  <c r="J96" i="15" s="1"/>
  <c r="J97" i="15" s="1"/>
  <c r="J98" i="15" s="1"/>
  <c r="J99" i="15" s="1"/>
  <c r="E99" i="15" s="1"/>
  <c r="K111" i="14"/>
  <c r="K112" i="14" s="1"/>
  <c r="J111" i="14"/>
  <c r="J112" i="14" s="1"/>
  <c r="K107" i="14"/>
  <c r="J107" i="14"/>
  <c r="F98" i="14"/>
  <c r="E98" i="14"/>
  <c r="F97" i="14"/>
  <c r="E97" i="14"/>
  <c r="F96" i="14"/>
  <c r="E96" i="14"/>
  <c r="K95" i="14"/>
  <c r="K96" i="14" s="1"/>
  <c r="K97" i="14" s="1"/>
  <c r="K98" i="14" s="1"/>
  <c r="K99" i="14" s="1"/>
  <c r="F99" i="14" s="1"/>
  <c r="J95" i="14"/>
  <c r="J96" i="14" s="1"/>
  <c r="J97" i="14" s="1"/>
  <c r="J98" i="14" s="1"/>
  <c r="J99" i="14" s="1"/>
  <c r="E99" i="14" s="1"/>
  <c r="K111" i="9"/>
  <c r="K112" i="9" s="1"/>
  <c r="J111" i="9"/>
  <c r="J112" i="9" s="1"/>
  <c r="K107" i="9"/>
  <c r="J107" i="9"/>
  <c r="F98" i="9"/>
  <c r="E98" i="9"/>
  <c r="F97" i="9"/>
  <c r="E97" i="9"/>
  <c r="F96" i="9"/>
  <c r="E96" i="9"/>
  <c r="K95" i="9"/>
  <c r="K96" i="9" s="1"/>
  <c r="K97" i="9" s="1"/>
  <c r="K98" i="9" s="1"/>
  <c r="K99" i="9" s="1"/>
  <c r="F99" i="9" s="1"/>
  <c r="J95" i="9"/>
  <c r="J96" i="9" s="1"/>
  <c r="J97" i="9" s="1"/>
  <c r="J98" i="9" s="1"/>
  <c r="J99" i="9" s="1"/>
  <c r="E99" i="9" s="1"/>
  <c r="K111" i="8"/>
  <c r="K112" i="8" s="1"/>
  <c r="J111" i="8"/>
  <c r="J112" i="8" s="1"/>
  <c r="K107" i="8"/>
  <c r="J107" i="8"/>
  <c r="F98" i="8"/>
  <c r="E98" i="8"/>
  <c r="F97" i="8"/>
  <c r="E97" i="8"/>
  <c r="F96" i="8"/>
  <c r="E96" i="8"/>
  <c r="K95" i="8"/>
  <c r="K96" i="8" s="1"/>
  <c r="K97" i="8" s="1"/>
  <c r="K98" i="8" s="1"/>
  <c r="K99" i="8" s="1"/>
  <c r="F99" i="8" s="1"/>
  <c r="J95" i="8"/>
  <c r="J96" i="8" s="1"/>
  <c r="J97" i="8" s="1"/>
  <c r="J98" i="8" s="1"/>
  <c r="J99" i="8" s="1"/>
  <c r="E99" i="8" s="1"/>
  <c r="J95" i="5"/>
  <c r="K95" i="5"/>
  <c r="F61" i="36" l="1"/>
  <c r="E61" i="36"/>
  <c r="F60" i="36"/>
  <c r="F61" i="9"/>
  <c r="E61" i="9"/>
  <c r="F60" i="9"/>
  <c r="F61" i="8"/>
  <c r="E61" i="8"/>
  <c r="F60" i="8"/>
  <c r="F60" i="5"/>
  <c r="F61" i="5"/>
  <c r="E61" i="5"/>
  <c r="AK15" i="2"/>
  <c r="AK14" i="2"/>
  <c r="AA17" i="2"/>
  <c r="AK17" i="2" s="1"/>
  <c r="AA16" i="2"/>
  <c r="AK16" i="2" s="1"/>
  <c r="G61" i="36" s="1"/>
  <c r="Z17" i="2"/>
  <c r="Z16" i="2"/>
  <c r="AG16" i="2" s="1"/>
  <c r="C61" i="36" s="1"/>
  <c r="Y16" i="2"/>
  <c r="AF16" i="2" s="1"/>
  <c r="G60" i="36" s="1"/>
  <c r="Z15" i="2"/>
  <c r="Z14" i="2"/>
  <c r="Z13" i="2"/>
  <c r="Z12" i="2"/>
  <c r="Z11" i="2"/>
  <c r="Z10" i="2"/>
  <c r="AA15" i="2"/>
  <c r="AA14" i="2"/>
  <c r="AA13" i="2"/>
  <c r="AK13" i="2" s="1"/>
  <c r="AA12" i="2"/>
  <c r="AK12" i="2" s="1"/>
  <c r="AA11" i="2"/>
  <c r="AK11" i="2" s="1"/>
  <c r="G61" i="9" s="1"/>
  <c r="AA10" i="2"/>
  <c r="AK10" i="2" s="1"/>
  <c r="G61" i="8" s="1"/>
  <c r="AA9" i="2"/>
  <c r="AK9" i="2" s="1"/>
  <c r="G61" i="5" s="1"/>
  <c r="Z9" i="2"/>
  <c r="P16" i="2" l="1"/>
  <c r="C36" i="36" s="1"/>
  <c r="O16" i="2"/>
  <c r="C35" i="36" s="1"/>
  <c r="M9" i="2"/>
  <c r="R17" i="2"/>
  <c r="S17" i="2" s="1"/>
  <c r="R16" i="2"/>
  <c r="S16" i="2" s="1"/>
  <c r="R15" i="2"/>
  <c r="S15" i="2" s="1"/>
  <c r="R14" i="2"/>
  <c r="S14" i="2" s="1"/>
  <c r="R13" i="2"/>
  <c r="S13" i="2" s="1"/>
  <c r="R12" i="2"/>
  <c r="S12" i="2" s="1"/>
  <c r="R11" i="2"/>
  <c r="S11" i="2" s="1"/>
  <c r="R10" i="2"/>
  <c r="S10" i="2" s="1"/>
  <c r="R9" i="2"/>
  <c r="S9" i="2" s="1"/>
  <c r="W9" i="2" s="1"/>
  <c r="H18" i="2"/>
  <c r="I18" i="2"/>
  <c r="L18" i="2"/>
  <c r="Q16" i="2" l="1"/>
  <c r="X16" i="2" s="1"/>
  <c r="AD16" i="2" s="1"/>
  <c r="E60" i="36" s="1"/>
  <c r="W16" i="2"/>
  <c r="AB16" i="2" s="1"/>
  <c r="C60" i="36" s="1"/>
  <c r="Q17" i="2"/>
  <c r="W17" i="2"/>
  <c r="Q15" i="2"/>
  <c r="W15" i="2"/>
  <c r="Q10" i="2"/>
  <c r="W10" i="2"/>
  <c r="Q11" i="2"/>
  <c r="W11" i="2"/>
  <c r="Q12" i="2"/>
  <c r="W12" i="2"/>
  <c r="Q14" i="2"/>
  <c r="W14" i="2"/>
  <c r="Q13" i="2"/>
  <c r="W13" i="2"/>
  <c r="Q9" i="2"/>
  <c r="K111" i="5" l="1"/>
  <c r="K112" i="5" s="1"/>
  <c r="J111" i="5"/>
  <c r="J112" i="5" s="1"/>
  <c r="F56" i="33" l="1"/>
  <c r="E56" i="33"/>
  <c r="D56" i="33"/>
  <c r="K107" i="5"/>
  <c r="J107" i="5"/>
  <c r="K103" i="5" l="1"/>
  <c r="J103" i="5"/>
  <c r="F56" i="30" l="1"/>
  <c r="E56" i="30"/>
  <c r="D56" i="30"/>
  <c r="AG17" i="2" l="1"/>
  <c r="Y17" i="2"/>
  <c r="AF17" i="2" s="1"/>
  <c r="AB17" i="2"/>
  <c r="AG15" i="2"/>
  <c r="Y15" i="2"/>
  <c r="AF15" i="2" s="1"/>
  <c r="AG14" i="2"/>
  <c r="Y14" i="2"/>
  <c r="AF14" i="2" s="1"/>
  <c r="AB15" i="2"/>
  <c r="P15" i="2"/>
  <c r="X15" i="2" l="1"/>
  <c r="AD15" i="2" s="1"/>
  <c r="O15" i="2"/>
  <c r="F56" i="25" l="1"/>
  <c r="E56" i="25"/>
  <c r="D56" i="25"/>
  <c r="F56" i="23"/>
  <c r="E56" i="23"/>
  <c r="D56" i="23"/>
  <c r="F56" i="21"/>
  <c r="E56" i="21"/>
  <c r="D56" i="21"/>
  <c r="F56" i="19"/>
  <c r="E56" i="19"/>
  <c r="D56" i="19"/>
  <c r="F56" i="13"/>
  <c r="E56" i="13"/>
  <c r="D56" i="13"/>
  <c r="F98" i="5"/>
  <c r="E98" i="5"/>
  <c r="F97" i="5"/>
  <c r="E97" i="5"/>
  <c r="K96" i="5"/>
  <c r="K97" i="5" s="1"/>
  <c r="K98" i="5" s="1"/>
  <c r="K99" i="5" s="1"/>
  <c r="J96" i="5"/>
  <c r="J97" i="5" s="1"/>
  <c r="J98" i="5" s="1"/>
  <c r="J99" i="5" s="1"/>
  <c r="F96" i="5"/>
  <c r="E96" i="5"/>
  <c r="U18" i="2"/>
  <c r="T18" i="2"/>
  <c r="R18" i="2"/>
  <c r="P17" i="2"/>
  <c r="AB14" i="2"/>
  <c r="P14" i="2"/>
  <c r="AG13" i="2"/>
  <c r="Y13" i="2"/>
  <c r="AF13" i="2" s="1"/>
  <c r="P13" i="2"/>
  <c r="AG12" i="2"/>
  <c r="Y12" i="2"/>
  <c r="AF12" i="2" s="1"/>
  <c r="AB12" i="2"/>
  <c r="P12" i="2"/>
  <c r="AG11" i="2"/>
  <c r="C61" i="9" s="1"/>
  <c r="Y11" i="2"/>
  <c r="AF11" i="2" s="1"/>
  <c r="G60" i="9" s="1"/>
  <c r="AB11" i="2"/>
  <c r="C60" i="9" s="1"/>
  <c r="P11" i="2"/>
  <c r="C36" i="9" s="1"/>
  <c r="AG10" i="2"/>
  <c r="Y10" i="2"/>
  <c r="AF10" i="2" s="1"/>
  <c r="G60" i="8" s="1"/>
  <c r="AB10" i="2"/>
  <c r="C60" i="8" s="1"/>
  <c r="P10" i="2"/>
  <c r="C36" i="8" s="1"/>
  <c r="AG9" i="2"/>
  <c r="C61" i="5" s="1"/>
  <c r="Y9" i="2"/>
  <c r="AF9" i="2" s="1"/>
  <c r="G60" i="5" s="1"/>
  <c r="N9" i="2"/>
  <c r="Q6" i="2" s="1"/>
  <c r="O10" i="2" l="1"/>
  <c r="C35" i="8" s="1"/>
  <c r="X10" i="2"/>
  <c r="AD10" i="2" s="1"/>
  <c r="E60" i="8" s="1"/>
  <c r="O11" i="2"/>
  <c r="C35" i="9" s="1"/>
  <c r="X11" i="2"/>
  <c r="AD11" i="2" s="1"/>
  <c r="E60" i="9" s="1"/>
  <c r="O13" i="2"/>
  <c r="X13" i="2"/>
  <c r="AD13" i="2" s="1"/>
  <c r="C61" i="8"/>
  <c r="F99" i="5"/>
  <c r="E99" i="5"/>
  <c r="X17" i="2"/>
  <c r="AD17" i="2" s="1"/>
  <c r="X14" i="2"/>
  <c r="AD14" i="2" s="1"/>
  <c r="N18" i="2"/>
  <c r="P18" i="2" s="1"/>
  <c r="D10" i="2" s="1"/>
  <c r="X12" i="2"/>
  <c r="AD12" i="2" s="1"/>
  <c r="S18" i="2"/>
  <c r="O12" i="2"/>
  <c r="M18" i="2"/>
  <c r="O18" i="2" s="1"/>
  <c r="C10" i="2" s="1"/>
  <c r="O9" i="2"/>
  <c r="C35" i="5" s="1"/>
  <c r="O17" i="2"/>
  <c r="P9" i="2"/>
  <c r="C36" i="5" s="1"/>
  <c r="O14" i="2"/>
  <c r="AB13" i="2"/>
  <c r="AB9" i="2"/>
  <c r="C60" i="5" s="1"/>
  <c r="X9" i="2" l="1"/>
  <c r="AD9" i="2" s="1"/>
  <c r="E60" i="5" s="1"/>
  <c r="Q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H2" authorId="0" shapeId="0" xr:uid="{9B797864-D994-4107-AFE5-04B0586A7CEF}">
      <text>
        <r>
          <rPr>
            <b/>
            <sz val="9"/>
            <color indexed="81"/>
            <rFont val="Tahoma"/>
            <family val="2"/>
          </rPr>
          <t>MSP:</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 level 1- please change this if it's level 2
</t>
        </r>
      </text>
    </comment>
    <comment ref="N21" authorId="0" shapeId="0" xr:uid="{E3556506-F8C2-4997-BF73-B6842F44A663}">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List>
</comments>
</file>

<file path=xl/sharedStrings.xml><?xml version="1.0" encoding="utf-8"?>
<sst xmlns="http://schemas.openxmlformats.org/spreadsheetml/2006/main" count="3517" uniqueCount="436">
  <si>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</si>
  <si>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</si>
  <si>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</si>
  <si>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</si>
  <si>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</si>
  <si>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</si>
  <si>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</si>
  <si>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</si>
  <si>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</si>
  <si>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</si>
  <si>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</si>
  <si>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</si>
  <si>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</si>
  <si>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</si>
  <si>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</si>
  <si>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</si>
  <si>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</si>
  <si>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</si>
  <si>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</si>
  <si>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</si>
  <si>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</si>
  <si>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</si>
  <si>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</si>
  <si>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</si>
  <si>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</si>
  <si>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</si>
  <si>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</si>
  <si>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</si>
  <si>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</si>
  <si>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</si>
  <si>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</si>
  <si>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</si>
  <si>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</si>
  <si>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</si>
  <si>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</si>
  <si>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</si>
  <si>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</si>
  <si>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</si>
  <si>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</si>
  <si>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</si>
  <si>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</si>
  <si>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</si>
  <si>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</si>
  <si>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</si>
  <si>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</si>
  <si>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</si>
  <si>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</si>
  <si>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</si>
  <si>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</si>
  <si>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</si>
  <si>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</si>
  <si>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</si>
  <si>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</si>
  <si>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</si>
  <si>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</si>
  <si>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</si>
  <si>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</si>
  <si>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</si>
  <si>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</si>
  <si>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</si>
  <si>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</si>
  <si>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</si>
  <si>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</si>
  <si>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</si>
  <si>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</si>
  <si>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</si>
  <si>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</si>
  <si>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</si>
  <si>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</si>
  <si>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</si>
  <si>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</si>
  <si>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</si>
  <si>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</si>
  <si>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</si>
  <si>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</si>
  <si>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</si>
  <si>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</si>
  <si>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</si>
  <si>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</si>
  <si>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</si>
  <si>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</si>
  <si>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</si>
  <si>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</si>
  <si>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</si>
  <si>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</si>
  <si>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</si>
  <si>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</si>
  <si>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</si>
  <si>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</si>
  <si>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</si>
  <si>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</si>
  <si>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</si>
  <si>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</si>
  <si>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</si>
  <si>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</si>
  <si>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</si>
  <si>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</si>
  <si>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</si>
  <si>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</si>
  <si>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</si>
  <si>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</si>
  <si>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</si>
  <si>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</si>
  <si>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</si>
  <si>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</si>
  <si>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</si>
  <si>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</si>
  <si>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</si>
  <si>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</si>
  <si>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</si>
  <si>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</si>
  <si>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</si>
  <si>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</si>
  <si>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</si>
  <si>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</si>
  <si>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</si>
  <si>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</si>
  <si>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</si>
  <si>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</si>
  <si>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</si>
  <si>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</si>
  <si>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</si>
  <si>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</si>
  <si>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</si>
  <si>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</si>
  <si>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</si>
  <si>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</si>
  <si>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</si>
  <si>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</si>
  <si>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</si>
  <si>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</si>
  <si>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</si>
  <si>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</si>
  <si>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</si>
  <si>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</si>
  <si>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</si>
  <si>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</si>
  <si>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</si>
  <si>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</si>
  <si>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</si>
  <si>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</si>
  <si>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</si>
  <si>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</si>
  <si>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</si>
  <si>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</si>
  <si>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</si>
  <si>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</si>
  <si>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</si>
  <si>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</si>
  <si>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</si>
  <si>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</si>
  <si>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</si>
  <si>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</si>
  <si>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</si>
  <si>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</si>
  <si>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</si>
  <si>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</si>
  <si>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</si>
  <si>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</si>
  <si>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</si>
  <si>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</si>
  <si>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</si>
  <si>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</si>
  <si>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</si>
  <si>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</si>
  <si>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</si>
  <si>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</si>
  <si>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</si>
  <si>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</si>
  <si>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</si>
  <si>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</si>
  <si>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</si>
  <si>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</si>
  <si>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</si>
  <si>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</si>
  <si>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</si>
  <si>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</si>
  <si>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</si>
  <si>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</si>
  <si>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</si>
  <si>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</si>
  <si>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</si>
  <si>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</si>
  <si>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</si>
  <si>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</si>
  <si>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</si>
  <si>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</si>
  <si>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</si>
  <si>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</si>
  <si>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</si>
  <si>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</si>
  <si>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</si>
  <si>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</si>
  <si>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</si>
  <si>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</si>
  <si>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</si>
  <si>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</si>
  <si>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</si>
  <si>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</si>
  <si>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</si>
  <si>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</si>
  <si>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</si>
  <si>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</si>
  <si>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</si>
  <si>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</si>
  <si>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</si>
  <si>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</si>
  <si>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</si>
  <si>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</si>
  <si>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</si>
  <si>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</si>
  <si>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</si>
  <si>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</si>
  <si>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</si>
  <si>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</si>
  <si>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</si>
  <si>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</si>
  <si>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</si>
  <si>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</si>
  <si>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</si>
  <si>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</si>
  <si>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</si>
  <si>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</si>
  <si>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</si>
  <si>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</si>
  <si>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</si>
  <si>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</si>
  <si>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</si>
  <si>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</si>
  <si>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</si>
  <si>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</si>
  <si>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</si>
  <si>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</si>
  <si>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</si>
  <si>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</si>
  <si>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</si>
  <si>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</si>
  <si>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</si>
  <si>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</si>
  <si>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</si>
  <si>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</si>
  <si>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</si>
  <si>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</si>
  <si>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</si>
  <si>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</si>
  <si>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</si>
  <si>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</si>
  <si>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</si>
  <si>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</si>
  <si>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</si>
  <si>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</si>
  <si>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</si>
  <si>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</si>
  <si>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</si>
  <si>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</si>
  <si>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</si>
  <si>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</si>
  <si>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</si>
  <si>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</si>
  <si>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</si>
  <si>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</si>
  <si>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</si>
  <si>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</si>
  <si>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</si>
  <si>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</si>
  <si>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</si>
  <si>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</si>
  <si>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</si>
  <si>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</si>
  <si>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</si>
  <si>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</si>
  <si>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</si>
  <si>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</si>
  <si>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</si>
  <si>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</si>
  <si>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</si>
  <si>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</si>
  <si>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</si>
  <si>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</si>
  <si>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</si>
  <si>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</si>
  <si>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</si>
  <si>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</si>
  <si>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</si>
  <si>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</si>
  <si>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</si>
  <si>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</si>
  <si>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</si>
  <si>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</si>
  <si>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</si>
  <si>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</si>
  <si>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</si>
  <si>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</si>
  <si>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</si>
  <si>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</si>
  <si>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</si>
  <si>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</si>
  <si>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</si>
  <si>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</si>
  <si>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</si>
  <si>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</si>
  <si>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</si>
  <si>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</si>
  <si>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</si>
  <si>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</si>
  <si>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</si>
  <si>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</si>
  <si>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</si>
  <si>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</si>
  <si>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</si>
  <si>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</si>
  <si>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</si>
  <si>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</si>
  <si>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</si>
  <si>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</si>
  <si>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</si>
  <si>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</si>
  <si>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</si>
  <si>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</si>
  <si>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</si>
  <si>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</si>
  <si>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</si>
  <si>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</si>
  <si>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</si>
  <si>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</si>
  <si>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</si>
  <si>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</si>
  <si>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</si>
  <si>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</si>
  <si>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</si>
  <si>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</si>
  <si>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</si>
  <si>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</si>
  <si>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</si>
  <si>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</si>
  <si>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</si>
  <si>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</si>
  <si>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</si>
  <si>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</si>
  <si>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</si>
  <si>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</si>
  <si>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</si>
  <si>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</si>
  <si>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</si>
  <si>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</si>
  <si>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</si>
  <si>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</si>
  <si>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</si>
  <si>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</si>
  <si>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</si>
  <si>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</si>
  <si>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</si>
  <si>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</si>
  <si>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</si>
  <si>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</si>
  <si>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</si>
  <si>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</si>
  <si>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</si>
  <si>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</si>
  <si>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</si>
  <si>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</si>
  <si>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</si>
  <si>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</si>
  <si>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</si>
  <si>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</si>
  <si>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</si>
  <si>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</si>
  <si>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</si>
  <si>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</si>
  <si>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</si>
  <si>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</si>
  <si>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</si>
  <si>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</si>
  <si>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</si>
  <si>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</si>
  <si>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</si>
  <si>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</si>
  <si>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</si>
  <si>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</si>
  <si>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</si>
  <si>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</si>
  <si>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</si>
  <si>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</si>
  <si>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</si>
  <si>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</si>
  <si>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</si>
  <si>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</si>
  <si>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</si>
  <si>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</si>
  <si>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</si>
  <si>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</si>
  <si>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</si>
  <si>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</si>
  <si>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</si>
  <si>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</si>
  <si>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</si>
  <si>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</si>
  <si>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</si>
  <si>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</si>
  <si>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</si>
  <si>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</si>
  <si>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</si>
  <si>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</si>
  <si>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</si>
  <si>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</si>
  <si>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</si>
  <si>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</si>
  <si>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</si>
  <si>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</si>
  <si>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</si>
  <si>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</si>
  <si>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</si>
  <si>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</si>
  <si>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</si>
  <si>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</si>
  <si>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</si>
  <si>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</si>
  <si>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</si>
  <si>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</si>
  <si>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</si>
  <si>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Methodology</t>
  </si>
  <si>
    <t>NAV- simply the NAV</t>
  </si>
  <si>
    <t>Liabilities expenses (Level 1), margin owed to Counterparties (Cost)</t>
  </si>
  <si>
    <t xml:space="preserve">Assets- Repos (Level 2), cash (Cost), mmfs including held in expense accounts AND margin (level 1), cash posted (cost) </t>
  </si>
  <si>
    <t>Margin Held (mmfs)</t>
  </si>
  <si>
    <t>Cash Held</t>
  </si>
  <si>
    <t xml:space="preserve">Owned mmfs </t>
  </si>
  <si>
    <t>Prime S1</t>
  </si>
  <si>
    <t>Not Rounded</t>
  </si>
  <si>
    <t>NAV = Unencumbered Cash/Equiv + Repo + Tbills + Margin Posted - Accrued Expenses</t>
  </si>
  <si>
    <t>Repo = NAV - Unencumbered Cash/Equiv - Tbills - Margin Posted + Accrued Expenses</t>
  </si>
  <si>
    <t>805-6436074477</t>
  </si>
  <si>
    <t>Lucid Prime Fund LLC (Series S1)</t>
  </si>
  <si>
    <t>Month 1</t>
  </si>
  <si>
    <t>Month 2</t>
  </si>
  <si>
    <t>Month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</si>
</sst>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s>
  <fonts count="18"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s>
  <fills count="12">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45">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Border="1" applyAlignment="1">
      <alignment horizontal="center"/>
    </xf>
    <xf numFmtId="0" fontId="0" fillId="0" borderId="0" xfId="0" applyAlignment="1">
      <alignment horizontal="center"/>
    </xf>
    <xf numFmtId="10" fontId="0" fillId="0" borderId="0" xfId="0" applyNumberFormat="1"/>
    <xf numFmtId="10" fontId="0" fillId="0" borderId="0" xfId="0" applyNumberFormat="1" applyBorder="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Border="1" applyAlignment="1">
      <alignment horizontal="center"/>
    </xf>
    <xf numFmtId="15" fontId="0" fillId="0" borderId="0" xfId="0" applyNumberFormat="1" applyAlignment="1">
      <alignment horizontal="center"/>
    </xf>
    <xf numFmtId="0" fontId="0" fillId="0" borderId="0" xfId="0" applyAlignment="1"/>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2" fillId="0" borderId="0" xfId="0" applyFont="1" applyAlignment="1"/>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Fill="1" applyAlignment="1">
      <alignment horizontal="left" wrapText="1" indent="5"/>
    </xf>
    <xf numFmtId="0" fontId="0" fillId="0" borderId="0" xfId="0" applyFill="1" applyAlignment="1">
      <alignment vertical="center"/>
    </xf>
    <xf numFmtId="0" fontId="0" fillId="6" borderId="12" xfId="0" applyFill="1" applyBorder="1"/>
    <xf numFmtId="0" fontId="0" fillId="6" borderId="13" xfId="0" applyFill="1" applyBorder="1" applyAlignment="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applyAlignment="1"/>
    <xf numFmtId="0" fontId="0" fillId="6" borderId="0" xfId="0" applyFill="1" applyBorder="1"/>
    <xf numFmtId="0" fontId="0" fillId="6" borderId="16" xfId="0" applyFill="1" applyBorder="1"/>
    <xf numFmtId="0" fontId="0" fillId="6" borderId="7" xfId="0" applyFill="1" applyBorder="1"/>
    <xf numFmtId="0" fontId="0" fillId="6" borderId="3" xfId="0" applyFill="1" applyBorder="1" applyAlignment="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Border="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Fill="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1" borderId="0" xfId="2" applyFont="1" applyFill="1"/>
    <xf numFmtId="43" fontId="0" fillId="11" borderId="2" xfId="2" applyFont="1" applyFill="1" applyBorder="1"/>
    <xf numFmtId="0" fontId="0" fillId="11"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0" fontId="0" fillId="0" borderId="0" xfId="0" applyFill="1"/>
    <xf numFmtId="0" fontId="0" fillId="0" borderId="1" xfId="0" applyFill="1" applyBorder="1" applyAlignment="1">
      <alignment horizontal="center"/>
    </xf>
    <xf numFmtId="0" fontId="0" fillId="0" borderId="18" xfId="0" applyBorder="1"/>
    <xf numFmtId="168" fontId="0" fillId="11" borderId="19" xfId="2" applyNumberFormat="1" applyFont="1" applyFill="1" applyBorder="1"/>
    <xf numFmtId="0" fontId="0" fillId="0" borderId="20" xfId="0" applyBorder="1"/>
    <xf numFmtId="168" fontId="0" fillId="11" borderId="21" xfId="2" applyNumberFormat="1" applyFont="1" applyFill="1" applyBorder="1"/>
    <xf numFmtId="0" fontId="0" fillId="0" borderId="22" xfId="0" applyBorder="1"/>
    <xf numFmtId="168" fontId="0" fillId="11" borderId="23" xfId="2" applyNumberFormat="1" applyFont="1" applyFill="1" applyBorder="1"/>
    <xf numFmtId="0" fontId="1" fillId="0" borderId="13" xfId="0" applyFont="1" applyBorder="1"/>
    <xf numFmtId="0" fontId="1" fillId="3" borderId="18" xfId="0" applyFont="1" applyFill="1" applyBorder="1"/>
    <xf numFmtId="0" fontId="1" fillId="3" borderId="24" xfId="0" applyFont="1" applyFill="1" applyBorder="1"/>
    <xf numFmtId="0" fontId="1" fillId="3" borderId="19" xfId="0" applyFont="1" applyFill="1" applyBorder="1"/>
    <xf numFmtId="0" fontId="1" fillId="3" borderId="20" xfId="0" applyFont="1" applyFill="1" applyBorder="1"/>
    <xf numFmtId="0" fontId="1" fillId="3" borderId="0" xfId="0" applyFont="1" applyFill="1" applyBorder="1"/>
    <xf numFmtId="0" fontId="1" fillId="3" borderId="21" xfId="0" applyFont="1" applyFill="1" applyBorder="1"/>
    <xf numFmtId="0" fontId="1" fillId="7" borderId="18" xfId="0" applyFont="1" applyFill="1" applyBorder="1"/>
    <xf numFmtId="0" fontId="0" fillId="7" borderId="24" xfId="0" applyFill="1" applyBorder="1"/>
    <xf numFmtId="0" fontId="0" fillId="7" borderId="19" xfId="0" applyFill="1" applyBorder="1"/>
    <xf numFmtId="0" fontId="1" fillId="7" borderId="22" xfId="0" applyFont="1" applyFill="1" applyBorder="1"/>
    <xf numFmtId="0" fontId="0" fillId="7" borderId="25" xfId="0" applyFill="1" applyBorder="1"/>
    <xf numFmtId="0" fontId="0" fillId="7" borderId="23" xfId="0" applyFill="1" applyBorder="1"/>
    <xf numFmtId="15" fontId="0" fillId="3" borderId="11" xfId="0" applyNumberFormat="1" applyFill="1" applyBorder="1" applyAlignment="1">
      <alignment horizontal="center"/>
    </xf>
    <xf numFmtId="15" fontId="0" fillId="3" borderId="17" xfId="0" applyNumberFormat="1" applyFill="1" applyBorder="1" applyAlignment="1">
      <alignment horizont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43" fontId="0" fillId="0" borderId="2" xfId="0" applyNumberFormat="1" applyBorder="1"/>
    <xf numFmtId="0" fontId="0" fillId="0" borderId="2" xfId="0"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2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tabSelected="1" workbookViewId="0"/>
  </sheetViews>
  <sheetFormatPr defaultRowHeight="15" x14ac:dyDescent="0.25"/>
  <sheetData>
    <row r="2" spans="2:7" x14ac:dyDescent="0.25">
      <c r="B2" t="s">
        <v>363</v>
      </c>
    </row>
    <row r="3" spans="2:7" x14ac:dyDescent="0.25">
      <c r="B3" t="s">
        <v>364</v>
      </c>
      <c r="F3" t="s">
        <v>394</v>
      </c>
    </row>
    <row r="4" spans="2:7" x14ac:dyDescent="0.25">
      <c r="B4" t="s">
        <v>365</v>
      </c>
      <c r="F4" t="s">
        <v>378</v>
      </c>
    </row>
    <row r="6" spans="2:7" x14ac:dyDescent="0.25">
      <c r="B6" t="s">
        <v>377</v>
      </c>
      <c r="F6" t="s">
        <v>379</v>
      </c>
    </row>
    <row r="7" spans="2:7" x14ac:dyDescent="0.25">
      <c r="B7" t="s">
        <v>364</v>
      </c>
      <c r="F7" t="s">
        <v>380</v>
      </c>
    </row>
    <row r="9" spans="2:7" x14ac:dyDescent="0.25">
      <c r="B9" t="s">
        <v>366</v>
      </c>
    </row>
    <row r="10" spans="2:7" x14ac:dyDescent="0.25">
      <c r="F10" t="s">
        <v>381</v>
      </c>
    </row>
    <row r="12" spans="2:7" x14ac:dyDescent="0.25">
      <c r="B12" t="s">
        <v>373</v>
      </c>
      <c r="G12" t="s">
        <v>390</v>
      </c>
    </row>
    <row r="13" spans="2:7" x14ac:dyDescent="0.25">
      <c r="G13" t="s">
        <v>391</v>
      </c>
    </row>
    <row r="14" spans="2:7" x14ac:dyDescent="0.25">
      <c r="B14" t="s">
        <v>374</v>
      </c>
    </row>
    <row r="16" spans="2:7" x14ac:dyDescent="0.25">
      <c r="B16" t="s">
        <v>388</v>
      </c>
    </row>
    <row r="17" spans="2:12" x14ac:dyDescent="0.25">
      <c r="C17" s="80" t="s">
        <v>86</v>
      </c>
      <c r="D17" s="32"/>
      <c r="E17" s="32"/>
      <c r="F17" s="32"/>
      <c r="G17" s="32"/>
      <c r="H17" s="32"/>
      <c r="I17" s="32"/>
      <c r="J17" s="32"/>
      <c r="K17" s="32"/>
      <c r="L17" s="32"/>
    </row>
    <row r="18" spans="2:12" x14ac:dyDescent="0.25">
      <c r="C18" s="80" t="s">
        <v>87</v>
      </c>
      <c r="D18" s="32"/>
      <c r="E18" s="32"/>
      <c r="F18" s="32"/>
      <c r="G18" s="32"/>
      <c r="H18" s="32"/>
      <c r="I18" s="32"/>
      <c r="J18" s="32"/>
      <c r="K18" s="32"/>
      <c r="L18" s="32"/>
    </row>
    <row r="19" spans="2:12" x14ac:dyDescent="0.25">
      <c r="C19" s="32" t="s">
        <v>389</v>
      </c>
      <c r="D19" s="32"/>
      <c r="E19" s="32"/>
      <c r="F19" s="32"/>
      <c r="G19" s="32"/>
      <c r="H19" s="32"/>
      <c r="I19" s="32"/>
      <c r="J19" s="32"/>
      <c r="K19" s="32"/>
      <c r="L19" s="32"/>
    </row>
    <row r="21" spans="2:12" x14ac:dyDescent="0.25">
      <c r="B21" t="s">
        <v>392</v>
      </c>
    </row>
    <row r="22" spans="2:12" x14ac:dyDescent="0.25">
      <c r="C22" t="s">
        <v>393</v>
      </c>
    </row>
    <row r="23" spans="2:12" x14ac:dyDescent="0.25">
      <c r="C23" t="s">
        <v>395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280D-FAB2-4F4E-A563-B33BE8D93CC6}">
  <sheetPr codeName="Sheet26"/>
  <dimension ref="A1:T122"/>
  <sheetViews>
    <sheetView topLeftCell="A82" workbookViewId="0">
      <selection activeCell="H100" sqref="H100:I102"/>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6" t="s">
        <v>431</v>
      </c>
      <c r="B1" s="7" t="s">
        <v>34</v>
      </c>
    </row>
    <row r="2" spans="1:3" x14ac:dyDescent="0.25">
      <c r="B2" s="1" t="s">
        <v>50</v>
      </c>
    </row>
    <row r="4" spans="1:3" x14ac:dyDescent="0.25">
      <c r="B4" s="5" t="s">
        <v>51</v>
      </c>
    </row>
    <row r="5" spans="1:3" x14ac:dyDescent="0.25">
      <c r="B5" s="5"/>
    </row>
    <row r="6" spans="1:3" x14ac:dyDescent="0.25">
      <c r="B6" s="12" t="s">
        <v>66</v>
      </c>
      <c r="C6" s="43" t="s">
        <v>432</v>
      </c>
    </row>
    <row r="7" spans="1:3" x14ac:dyDescent="0.25">
      <c r="B7" s="12" t="s">
        <v>35</v>
      </c>
      <c r="C7" s="51" t="s">
        <v>431</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79"/>
      <c r="E34" s="1" t="s">
        <v>47</v>
      </c>
    </row>
    <row r="35" spans="2:5" x14ac:dyDescent="0.25">
      <c r="B35" t="s">
        <v>69</v>
      </c>
      <c r="C35" s="95">
        <f>'Items B and C'!O16</f>
        <v>98685000</v>
      </c>
      <c r="E35" s="1" t="s">
        <v>48</v>
      </c>
    </row>
    <row r="36" spans="2:5" x14ac:dyDescent="0.25">
      <c r="B36" t="s">
        <v>70</v>
      </c>
      <c r="C36" s="95">
        <f>'Items B and C'!P16</f>
        <v>97103000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1">
        <v>0</v>
      </c>
      <c r="E44" s="1" t="s">
        <v>60</v>
      </c>
    </row>
    <row r="45" spans="2:5" x14ac:dyDescent="0.25">
      <c r="B45" t="s">
        <v>63</v>
      </c>
      <c r="C45" s="91">
        <v>0</v>
      </c>
    </row>
    <row r="46" spans="2:5" x14ac:dyDescent="0.25">
      <c r="B46" t="s">
        <v>64</v>
      </c>
      <c r="C46" s="91">
        <v>0</v>
      </c>
      <c r="E46" s="1" t="s">
        <v>58</v>
      </c>
    </row>
    <row r="47" spans="2:5" x14ac:dyDescent="0.25">
      <c r="B47" t="s">
        <v>65</v>
      </c>
      <c r="C47" s="91">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2">
        <f>'Items B and C'!AB16</f>
        <v>13418000</v>
      </c>
      <c r="D60" s="78"/>
      <c r="E60" s="92">
        <f>'Items B and C'!AD16</f>
        <v>85267000</v>
      </c>
      <c r="F60" s="92">
        <f>'Items B and C'!AE16</f>
        <v>0</v>
      </c>
      <c r="G60" s="92">
        <f>'Items B and C'!AF16</f>
        <v>0</v>
      </c>
      <c r="N60" s="30"/>
    </row>
    <row r="61" spans="2:14" x14ac:dyDescent="0.25">
      <c r="B61" t="s">
        <v>79</v>
      </c>
      <c r="C61" s="92">
        <f>'Items B and C'!AG16</f>
        <v>149000</v>
      </c>
      <c r="D61" s="78"/>
      <c r="E61" s="92">
        <f>'Items B and C'!AI16</f>
        <v>0</v>
      </c>
      <c r="F61" s="92">
        <f>'Items B and C'!AJ16</f>
        <v>0</v>
      </c>
      <c r="G61" s="92">
        <f>'Items B and C'!AK16</f>
        <v>1432000</v>
      </c>
      <c r="N61" s="30"/>
    </row>
    <row r="64" spans="2:14" x14ac:dyDescent="0.25">
      <c r="B64" t="s">
        <v>88</v>
      </c>
      <c r="E64" s="1" t="s">
        <v>86</v>
      </c>
    </row>
    <row r="65" spans="2:5" x14ac:dyDescent="0.25">
      <c r="B65" t="s">
        <v>85</v>
      </c>
      <c r="C65" s="95">
        <v>100</v>
      </c>
      <c r="E65" s="1" t="s">
        <v>87</v>
      </c>
    </row>
    <row r="66" spans="2:5" x14ac:dyDescent="0.25">
      <c r="B66" t="s">
        <v>84</v>
      </c>
      <c r="C66" s="75"/>
    </row>
    <row r="67" spans="2:5" x14ac:dyDescent="0.25">
      <c r="C67" s="75"/>
    </row>
    <row r="68" spans="2:5" x14ac:dyDescent="0.25">
      <c r="C68" s="75"/>
    </row>
    <row r="69" spans="2:5" x14ac:dyDescent="0.25">
      <c r="B69" t="s">
        <v>89</v>
      </c>
      <c r="C69" s="75"/>
    </row>
    <row r="70" spans="2:5" x14ac:dyDescent="0.25">
      <c r="B70" t="s">
        <v>90</v>
      </c>
      <c r="C70" s="95">
        <v>0</v>
      </c>
    </row>
    <row r="71" spans="2:5" x14ac:dyDescent="0.25">
      <c r="B71" t="s">
        <v>91</v>
      </c>
      <c r="C71" s="95">
        <v>0</v>
      </c>
    </row>
    <row r="72" spans="2:5" x14ac:dyDescent="0.25">
      <c r="B72" t="s">
        <v>92</v>
      </c>
      <c r="C72" s="95">
        <v>0</v>
      </c>
    </row>
    <row r="73" spans="2:5" x14ac:dyDescent="0.25">
      <c r="B73" t="s">
        <v>93</v>
      </c>
      <c r="C73" s="95">
        <v>0</v>
      </c>
      <c r="E73" s="1" t="s">
        <v>103</v>
      </c>
    </row>
    <row r="74" spans="2:5" x14ac:dyDescent="0.25">
      <c r="B74" t="s">
        <v>94</v>
      </c>
      <c r="C74" s="95">
        <v>0</v>
      </c>
      <c r="E74" s="1" t="s">
        <v>104</v>
      </c>
    </row>
    <row r="75" spans="2:5" x14ac:dyDescent="0.25">
      <c r="B75" t="s">
        <v>95</v>
      </c>
      <c r="C75" s="95">
        <v>0</v>
      </c>
      <c r="E75" s="1" t="s">
        <v>105</v>
      </c>
    </row>
    <row r="76" spans="2:5" x14ac:dyDescent="0.25">
      <c r="B76" t="s">
        <v>96</v>
      </c>
      <c r="C76" s="95">
        <v>93</v>
      </c>
      <c r="E76" s="1" t="s">
        <v>106</v>
      </c>
    </row>
    <row r="77" spans="2:5" x14ac:dyDescent="0.25">
      <c r="B77" t="s">
        <v>97</v>
      </c>
      <c r="C77" s="95">
        <v>7</v>
      </c>
    </row>
    <row r="78" spans="2:5" x14ac:dyDescent="0.25">
      <c r="B78" t="s">
        <v>98</v>
      </c>
      <c r="C78" s="95">
        <v>0</v>
      </c>
    </row>
    <row r="79" spans="2:5" x14ac:dyDescent="0.25">
      <c r="B79" t="s">
        <v>101</v>
      </c>
      <c r="C79" s="95">
        <v>0</v>
      </c>
    </row>
    <row r="80" spans="2:5" x14ac:dyDescent="0.25">
      <c r="B80" t="s">
        <v>99</v>
      </c>
      <c r="C80" s="95">
        <v>0</v>
      </c>
    </row>
    <row r="81" spans="2:20" x14ac:dyDescent="0.25">
      <c r="B81" t="s">
        <v>100</v>
      </c>
      <c r="C81" s="95">
        <v>0</v>
      </c>
    </row>
    <row r="82" spans="2:20" x14ac:dyDescent="0.25">
      <c r="B82" t="s">
        <v>102</v>
      </c>
      <c r="C82" s="95">
        <v>0</v>
      </c>
    </row>
    <row r="83" spans="2:20" x14ac:dyDescent="0.25">
      <c r="B83" t="s">
        <v>155</v>
      </c>
      <c r="C83" s="95">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77">
        <v>1</v>
      </c>
      <c r="I95" s="77">
        <v>1</v>
      </c>
      <c r="J95" s="77">
        <f>H95</f>
        <v>1</v>
      </c>
      <c r="K95" s="77">
        <f>I95</f>
        <v>1</v>
      </c>
      <c r="O95" s="23"/>
    </row>
    <row r="96" spans="2:20" x14ac:dyDescent="0.25">
      <c r="B96" t="s">
        <v>113</v>
      </c>
      <c r="C96" s="88">
        <v>44592</v>
      </c>
      <c r="E96" s="94">
        <f t="shared" ref="E96:F98" si="0">ROUND(H96-1,4)</f>
        <v>5.9999999999999995E-4</v>
      </c>
      <c r="F96" s="94">
        <f t="shared" si="0"/>
        <v>4.0000000000000002E-4</v>
      </c>
      <c r="H96" s="24">
        <v>1.0005725538358587</v>
      </c>
      <c r="I96" s="24">
        <v>1.0004300012474792</v>
      </c>
      <c r="J96" s="24">
        <f>J95*H96</f>
        <v>1.0005725538358587</v>
      </c>
      <c r="K96" s="24">
        <f t="shared" ref="K96:K103" si="1">K95*I96</f>
        <v>1.0004300012474792</v>
      </c>
      <c r="L96" s="25"/>
      <c r="N96" s="31"/>
      <c r="O96" s="23"/>
      <c r="P96" s="21"/>
      <c r="R96" s="20"/>
      <c r="S96" s="31"/>
      <c r="T96" s="22"/>
    </row>
    <row r="97" spans="2:20" x14ac:dyDescent="0.25">
      <c r="B97" t="s">
        <v>114</v>
      </c>
      <c r="C97" s="88">
        <v>44620</v>
      </c>
      <c r="E97" s="94">
        <f t="shared" si="0"/>
        <v>8.9999999999999998E-4</v>
      </c>
      <c r="F97" s="94">
        <f t="shared" si="0"/>
        <v>6.9999999999999999E-4</v>
      </c>
      <c r="G97" s="74"/>
      <c r="H97" s="24">
        <v>1.0008898893085125</v>
      </c>
      <c r="I97" s="24">
        <v>1.0006686004697387</v>
      </c>
      <c r="J97" s="24">
        <f t="shared" ref="J97:J99" si="2">J96*H97</f>
        <v>1.0014629526539083</v>
      </c>
      <c r="K97" s="24">
        <f t="shared" si="1"/>
        <v>1.001098889216254</v>
      </c>
      <c r="L97" s="25"/>
      <c r="N97" s="31"/>
      <c r="O97" s="23"/>
      <c r="P97" s="21"/>
      <c r="R97" s="20"/>
      <c r="S97" s="31"/>
      <c r="T97" s="22"/>
    </row>
    <row r="98" spans="2:20" x14ac:dyDescent="0.25">
      <c r="B98" t="s">
        <v>115</v>
      </c>
      <c r="C98" s="88">
        <v>44651</v>
      </c>
      <c r="E98" s="94">
        <f t="shared" si="0"/>
        <v>1E-3</v>
      </c>
      <c r="F98" s="94">
        <f t="shared" si="0"/>
        <v>6.9999999999999999E-4</v>
      </c>
      <c r="G98" s="74"/>
      <c r="H98" s="24">
        <v>1.0010129466483066</v>
      </c>
      <c r="I98" s="24">
        <v>1.0007397438596402</v>
      </c>
      <c r="J98" s="24">
        <f t="shared" si="2"/>
        <v>1.0024773811952024</v>
      </c>
      <c r="K98" s="24">
        <f t="shared" si="1"/>
        <v>1.0018394459724442</v>
      </c>
      <c r="L98" s="25"/>
      <c r="N98" s="31"/>
      <c r="O98" s="23"/>
      <c r="P98" s="21"/>
      <c r="R98" s="20"/>
      <c r="S98" s="31"/>
      <c r="T98" s="22"/>
    </row>
    <row r="99" spans="2:20" ht="15.75" thickBot="1" x14ac:dyDescent="0.3">
      <c r="B99" t="s">
        <v>116</v>
      </c>
      <c r="C99" s="137">
        <v>44651</v>
      </c>
      <c r="E99" s="113">
        <f>ROUND((J99/J95)-1,4)</f>
        <v>2.5000000000000001E-3</v>
      </c>
      <c r="F99" s="113">
        <f>ROUND((K99/K95)-1,4)</f>
        <v>1.8E-3</v>
      </c>
      <c r="G99" s="74"/>
      <c r="H99" s="77">
        <v>1</v>
      </c>
      <c r="I99" s="77">
        <v>1</v>
      </c>
      <c r="J99" s="77">
        <f t="shared" si="2"/>
        <v>1.0024773811952024</v>
      </c>
      <c r="K99" s="77">
        <f t="shared" si="1"/>
        <v>1.0018394459724442</v>
      </c>
      <c r="L99" s="25"/>
      <c r="N99" s="31"/>
      <c r="O99" s="23"/>
      <c r="P99" s="11"/>
      <c r="R99" s="20"/>
      <c r="S99" s="31"/>
      <c r="T99" s="22"/>
    </row>
    <row r="100" spans="2:20" ht="15.75" thickTop="1" x14ac:dyDescent="0.25">
      <c r="B100" t="s">
        <v>117</v>
      </c>
      <c r="C100" s="136">
        <v>44681</v>
      </c>
      <c r="E100" s="94">
        <f t="shared" ref="E100:F102" si="3">ROUND(H100-1,4)</f>
        <v>1E-3</v>
      </c>
      <c r="F100" s="94">
        <f t="shared" si="3"/>
        <v>6.9999999999999999E-4</v>
      </c>
      <c r="G100" s="74"/>
      <c r="H100" s="24">
        <v>1.001012028768421</v>
      </c>
      <c r="I100" s="24">
        <v>1.0007153491773604</v>
      </c>
      <c r="J100" s="24">
        <f>J99*H100</f>
        <v>1.0034919171446632</v>
      </c>
      <c r="K100" s="24">
        <f t="shared" si="1"/>
        <v>1.0025561109959678</v>
      </c>
      <c r="L100" s="25"/>
      <c r="N100" s="31"/>
      <c r="O100" s="23"/>
      <c r="P100" s="11"/>
      <c r="R100" s="20"/>
      <c r="S100" s="31"/>
      <c r="T100" s="22"/>
    </row>
    <row r="101" spans="2:20" x14ac:dyDescent="0.25">
      <c r="B101" t="s">
        <v>118</v>
      </c>
      <c r="C101" s="88">
        <v>44712</v>
      </c>
      <c r="E101" s="94">
        <f t="shared" si="3"/>
        <v>1.1999999999999999E-3</v>
      </c>
      <c r="F101" s="94">
        <f t="shared" si="3"/>
        <v>6.9999999999999999E-4</v>
      </c>
      <c r="G101" s="74"/>
      <c r="H101" s="24">
        <v>1.001210090533029</v>
      </c>
      <c r="I101" s="24">
        <v>1.0007386691528291</v>
      </c>
      <c r="J101" s="24">
        <f t="shared" ref="J101:J103" si="4">J100*H101</f>
        <v>1.0047062332135712</v>
      </c>
      <c r="K101" s="24">
        <f t="shared" si="1"/>
        <v>1.0032966682691407</v>
      </c>
      <c r="L101" s="25"/>
      <c r="N101" s="31"/>
      <c r="O101" s="23"/>
      <c r="P101" s="21"/>
      <c r="R101" s="20"/>
      <c r="S101" s="31"/>
      <c r="T101" s="22"/>
    </row>
    <row r="102" spans="2:20" x14ac:dyDescent="0.25">
      <c r="B102" t="s">
        <v>119</v>
      </c>
      <c r="C102" s="88">
        <v>44742</v>
      </c>
      <c r="E102" s="94">
        <f t="shared" si="3"/>
        <v>1.1999999999999999E-3</v>
      </c>
      <c r="F102" s="94">
        <f t="shared" si="3"/>
        <v>6.9999999999999999E-4</v>
      </c>
      <c r="G102" s="74"/>
      <c r="H102" s="24">
        <v>1.0012399400027965</v>
      </c>
      <c r="I102" s="24">
        <v>1.0007143353256751</v>
      </c>
      <c r="J102" s="24">
        <f t="shared" si="4"/>
        <v>1.0059520086631917</v>
      </c>
      <c r="K102" s="24">
        <f t="shared" si="1"/>
        <v>1.0040133585214175</v>
      </c>
      <c r="L102" s="25"/>
      <c r="N102" s="31"/>
      <c r="O102" s="23"/>
      <c r="P102" s="11"/>
      <c r="R102" s="20"/>
      <c r="S102" s="31"/>
      <c r="T102" s="22"/>
    </row>
    <row r="103" spans="2:20" ht="15.75" thickBot="1" x14ac:dyDescent="0.3">
      <c r="B103" t="s">
        <v>120</v>
      </c>
      <c r="C103" s="137">
        <v>44742</v>
      </c>
      <c r="E103" s="113">
        <f>ROUND((J103/J99)-1,4)</f>
        <v>3.5000000000000001E-3</v>
      </c>
      <c r="F103" s="113">
        <f>ROUND((K103/K99)-1,4)</f>
        <v>2.2000000000000001E-3</v>
      </c>
      <c r="G103" s="74"/>
      <c r="H103" s="77">
        <v>1</v>
      </c>
      <c r="I103" s="77">
        <v>1</v>
      </c>
      <c r="J103" s="77">
        <f t="shared" si="4"/>
        <v>1.0059520086631917</v>
      </c>
      <c r="K103" s="77">
        <f t="shared" si="1"/>
        <v>1.0040133585214175</v>
      </c>
      <c r="L103" s="25"/>
      <c r="N103" s="31"/>
      <c r="O103" s="23"/>
      <c r="P103" s="11"/>
      <c r="R103" s="20"/>
      <c r="S103" s="31"/>
      <c r="T103" s="22"/>
    </row>
    <row r="104" spans="2:20" ht="15.75" thickTop="1" x14ac:dyDescent="0.25">
      <c r="B104" t="s">
        <v>121</v>
      </c>
      <c r="C104" s="136"/>
      <c r="E104" s="112"/>
      <c r="F104" s="112"/>
      <c r="G104" s="74"/>
      <c r="H104" s="24"/>
      <c r="I104" s="24"/>
      <c r="J104" s="24"/>
      <c r="K104" s="24"/>
      <c r="L104" s="25"/>
      <c r="N104" s="31"/>
      <c r="O104" s="23"/>
      <c r="P104" s="21"/>
      <c r="R104" s="20"/>
      <c r="S104" s="31"/>
      <c r="T104" s="22"/>
    </row>
    <row r="105" spans="2:20" x14ac:dyDescent="0.25">
      <c r="B105" t="s">
        <v>122</v>
      </c>
      <c r="C105" s="88"/>
      <c r="E105" s="94"/>
      <c r="F105" s="94"/>
      <c r="G105" s="74"/>
      <c r="H105" s="24"/>
      <c r="I105" s="24"/>
      <c r="J105" s="24"/>
      <c r="K105" s="24"/>
      <c r="L105" s="25"/>
      <c r="N105" s="31"/>
      <c r="O105" s="23"/>
      <c r="P105" s="11"/>
      <c r="R105" s="20"/>
      <c r="S105" s="31"/>
      <c r="T105" s="22"/>
    </row>
    <row r="106" spans="2:20" x14ac:dyDescent="0.25">
      <c r="B106" t="s">
        <v>123</v>
      </c>
      <c r="C106" s="88"/>
      <c r="E106" s="94"/>
      <c r="F106" s="94"/>
      <c r="G106" s="74"/>
      <c r="H106" s="24"/>
      <c r="I106" s="24"/>
      <c r="J106" s="24"/>
      <c r="K106" s="24"/>
      <c r="L106" s="25"/>
      <c r="N106" s="31"/>
      <c r="O106" s="23"/>
      <c r="P106" s="11"/>
      <c r="R106" s="20"/>
      <c r="S106" s="31"/>
      <c r="T106" s="22"/>
    </row>
    <row r="107" spans="2:20" ht="15.75" thickBot="1" x14ac:dyDescent="0.3">
      <c r="B107" t="s">
        <v>124</v>
      </c>
      <c r="C107" s="137"/>
      <c r="E107" s="113"/>
      <c r="F107" s="113"/>
      <c r="G107" s="74"/>
      <c r="H107" s="77">
        <v>1</v>
      </c>
      <c r="I107" s="77">
        <v>1</v>
      </c>
      <c r="J107" s="77">
        <f t="shared" ref="J107:K107" si="5">J106*H107</f>
        <v>0</v>
      </c>
      <c r="K107" s="77">
        <f t="shared" si="5"/>
        <v>0</v>
      </c>
      <c r="L107" s="25"/>
      <c r="N107" s="31"/>
      <c r="O107" s="23"/>
      <c r="P107" s="21"/>
      <c r="R107" s="20"/>
      <c r="S107" s="31"/>
      <c r="T107" s="22"/>
    </row>
    <row r="108" spans="2:20" ht="15.75" thickTop="1" x14ac:dyDescent="0.25">
      <c r="B108" t="s">
        <v>125</v>
      </c>
      <c r="C108" s="136"/>
      <c r="E108" s="112"/>
      <c r="F108" s="112"/>
      <c r="G108" s="74"/>
      <c r="H108" s="24"/>
      <c r="I108" s="24"/>
      <c r="J108" s="24"/>
      <c r="K108" s="24"/>
      <c r="L108" s="11"/>
    </row>
    <row r="109" spans="2:20" x14ac:dyDescent="0.25">
      <c r="B109" t="s">
        <v>126</v>
      </c>
      <c r="C109" s="88"/>
      <c r="E109" s="94"/>
      <c r="F109" s="94"/>
      <c r="G109" s="74"/>
      <c r="H109" s="24"/>
      <c r="I109" s="24"/>
      <c r="J109" s="24"/>
      <c r="K109" s="24"/>
      <c r="L109" s="11"/>
    </row>
    <row r="110" spans="2:20" x14ac:dyDescent="0.25">
      <c r="B110" t="s">
        <v>127</v>
      </c>
      <c r="C110" s="88"/>
      <c r="E110" s="94"/>
      <c r="F110" s="94"/>
      <c r="G110" s="74"/>
      <c r="H110" s="24"/>
      <c r="I110" s="24"/>
      <c r="J110" s="24"/>
      <c r="K110" s="24"/>
      <c r="L110" s="11"/>
    </row>
    <row r="111" spans="2:20" ht="15.75" thickBot="1" x14ac:dyDescent="0.3">
      <c r="B111" t="s">
        <v>128</v>
      </c>
      <c r="C111" s="137"/>
      <c r="E111" s="113"/>
      <c r="F111" s="113"/>
      <c r="G111" s="74"/>
      <c r="H111" s="77">
        <v>1</v>
      </c>
      <c r="I111" s="77">
        <v>1</v>
      </c>
      <c r="J111" s="77">
        <f t="shared" ref="J111:K112" si="6">J110*H111</f>
        <v>0</v>
      </c>
      <c r="K111" s="77">
        <f t="shared" si="6"/>
        <v>0</v>
      </c>
      <c r="L111" s="11"/>
    </row>
    <row r="112" spans="2:20" ht="15.75" thickTop="1" x14ac:dyDescent="0.25">
      <c r="B112" t="s">
        <v>129</v>
      </c>
      <c r="C112" s="136"/>
      <c r="E112" s="94"/>
      <c r="F112" s="94"/>
      <c r="G112" s="74"/>
      <c r="H112" s="77">
        <v>1</v>
      </c>
      <c r="I112" s="77">
        <v>1</v>
      </c>
      <c r="J112" s="77">
        <f t="shared" si="6"/>
        <v>0</v>
      </c>
      <c r="K112" s="77">
        <f t="shared" si="6"/>
        <v>0</v>
      </c>
      <c r="L112" s="11"/>
    </row>
    <row r="113" spans="2:7" x14ac:dyDescent="0.25">
      <c r="G113" s="26"/>
    </row>
    <row r="114" spans="2:7" x14ac:dyDescent="0.25">
      <c r="B114" s="1" t="s">
        <v>133</v>
      </c>
      <c r="G114" s="26"/>
    </row>
    <row r="115" spans="2:7" x14ac:dyDescent="0.25">
      <c r="B115" s="1" t="s">
        <v>134</v>
      </c>
      <c r="G115" s="26"/>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topLeftCell="A108" workbookViewId="0">
      <selection activeCell="A108" sqref="A108"/>
    </sheetView>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2" t="s">
        <v>166</v>
      </c>
    </row>
    <row r="11" spans="2:3" ht="30" x14ac:dyDescent="0.25">
      <c r="C11" s="12" t="s">
        <v>167</v>
      </c>
    </row>
    <row r="12" spans="2:3" x14ac:dyDescent="0.25">
      <c r="C12" s="12"/>
    </row>
    <row r="13" spans="2:3" ht="30" x14ac:dyDescent="0.25">
      <c r="B13" s="5" t="s">
        <v>168</v>
      </c>
      <c r="C13" s="12" t="s">
        <v>169</v>
      </c>
    </row>
    <row r="14" spans="2:3" x14ac:dyDescent="0.25">
      <c r="C14" s="12"/>
    </row>
    <row r="15" spans="2:3" ht="45" x14ac:dyDescent="0.25">
      <c r="B15" t="s">
        <v>170</v>
      </c>
      <c r="C15" s="12" t="s">
        <v>171</v>
      </c>
    </row>
    <row r="16" spans="2:3" ht="45" x14ac:dyDescent="0.25">
      <c r="C16" s="12" t="s">
        <v>172</v>
      </c>
    </row>
    <row r="17" spans="3:3" x14ac:dyDescent="0.25">
      <c r="C17" s="12"/>
    </row>
    <row r="18" spans="3:3" x14ac:dyDescent="0.25">
      <c r="C18" s="12"/>
    </row>
    <row r="19" spans="3:3" x14ac:dyDescent="0.25">
      <c r="C19" s="12"/>
    </row>
    <row r="20" spans="3:3" x14ac:dyDescent="0.25">
      <c r="C20" s="12"/>
    </row>
    <row r="21" spans="3:3" x14ac:dyDescent="0.25">
      <c r="C21" s="12"/>
    </row>
    <row r="22" spans="3:3" x14ac:dyDescent="0.25">
      <c r="C22" s="12"/>
    </row>
    <row r="23" spans="3:3" x14ac:dyDescent="0.25">
      <c r="C23" s="12"/>
    </row>
    <row r="24" spans="3:3" x14ac:dyDescent="0.25">
      <c r="C24" s="12"/>
    </row>
    <row r="25" spans="3:3" x14ac:dyDescent="0.25">
      <c r="C25" s="12"/>
    </row>
    <row r="26" spans="3:3" x14ac:dyDescent="0.25">
      <c r="C26" s="12"/>
    </row>
    <row r="27" spans="3:3" x14ac:dyDescent="0.25">
      <c r="C27" s="12"/>
    </row>
    <row r="28" spans="3:3" x14ac:dyDescent="0.25">
      <c r="C28" s="12"/>
    </row>
    <row r="29" spans="3:3" x14ac:dyDescent="0.25">
      <c r="C29" s="12"/>
    </row>
    <row r="30" spans="3:3" x14ac:dyDescent="0.25">
      <c r="C30" s="12"/>
    </row>
    <row r="31" spans="3:3" x14ac:dyDescent="0.25">
      <c r="C31" s="12"/>
    </row>
    <row r="32" spans="3:3" x14ac:dyDescent="0.25">
      <c r="C32" s="12"/>
    </row>
    <row r="33" spans="3:3" x14ac:dyDescent="0.25">
      <c r="C33" s="12"/>
    </row>
    <row r="34" spans="3:3" x14ac:dyDescent="0.25">
      <c r="C34" s="12"/>
    </row>
    <row r="35" spans="3:3" x14ac:dyDescent="0.25">
      <c r="C35" s="12"/>
    </row>
    <row r="36" spans="3:3" x14ac:dyDescent="0.25">
      <c r="C36" s="12"/>
    </row>
    <row r="37" spans="3:3" x14ac:dyDescent="0.25">
      <c r="C37" s="12"/>
    </row>
    <row r="38" spans="3:3" x14ac:dyDescent="0.25">
      <c r="C38" s="12"/>
    </row>
    <row r="39" spans="3:3" x14ac:dyDescent="0.25">
      <c r="C39" s="12"/>
    </row>
    <row r="40" spans="3:3" x14ac:dyDescent="0.25">
      <c r="C40" s="12"/>
    </row>
    <row r="41" spans="3:3" x14ac:dyDescent="0.25">
      <c r="C41" s="12"/>
    </row>
    <row r="42" spans="3:3" x14ac:dyDescent="0.25">
      <c r="C42" s="12"/>
    </row>
    <row r="43" spans="3:3" x14ac:dyDescent="0.25">
      <c r="C43" s="12"/>
    </row>
    <row r="44" spans="3:3" x14ac:dyDescent="0.25">
      <c r="C44" s="12"/>
    </row>
    <row r="45" spans="3:3" x14ac:dyDescent="0.25">
      <c r="C45" s="12"/>
    </row>
    <row r="46" spans="3:3" x14ac:dyDescent="0.25">
      <c r="C46" s="12"/>
    </row>
    <row r="47" spans="3:3" x14ac:dyDescent="0.25">
      <c r="C47" s="12"/>
    </row>
    <row r="48" spans="3:3" x14ac:dyDescent="0.25">
      <c r="C48" s="12"/>
    </row>
    <row r="49" spans="3:3" x14ac:dyDescent="0.25">
      <c r="C49" s="12"/>
    </row>
    <row r="50" spans="3:3" x14ac:dyDescent="0.25">
      <c r="C50" s="12"/>
    </row>
    <row r="51" spans="3:3" x14ac:dyDescent="0.25">
      <c r="C51" s="12"/>
    </row>
    <row r="52" spans="3:3" x14ac:dyDescent="0.25">
      <c r="C52" s="1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25" zoomScale="98" zoomScaleNormal="98" workbookViewId="0">
      <selection activeCell="D36" sqref="D36:F36"/>
    </sheetView>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43" t="s">
        <v>150</v>
      </c>
    </row>
    <row r="18" spans="2:4" x14ac:dyDescent="0.25">
      <c r="C18" t="s">
        <v>181</v>
      </c>
      <c r="D18" s="43" t="s">
        <v>151</v>
      </c>
    </row>
    <row r="20" spans="2:4" x14ac:dyDescent="0.25">
      <c r="B20">
        <v>52</v>
      </c>
      <c r="C20" t="s">
        <v>305</v>
      </c>
      <c r="D20" s="51" t="s">
        <v>152</v>
      </c>
    </row>
    <row r="21" spans="2:4" x14ac:dyDescent="0.25">
      <c r="D21" s="19"/>
    </row>
    <row r="22" spans="2:4" x14ac:dyDescent="0.25">
      <c r="B22">
        <v>53</v>
      </c>
      <c r="C22" t="s">
        <v>184</v>
      </c>
      <c r="D22" s="51" t="s">
        <v>387</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7" x14ac:dyDescent="0.25">
      <c r="B33" s="5"/>
      <c r="C33" s="12"/>
    </row>
    <row r="34" spans="2:7" x14ac:dyDescent="0.25">
      <c r="B34">
        <v>55</v>
      </c>
      <c r="C34" s="10" t="s">
        <v>203</v>
      </c>
    </row>
    <row r="35" spans="2:7" x14ac:dyDescent="0.25">
      <c r="C35" s="12"/>
      <c r="D35" s="2" t="s">
        <v>191</v>
      </c>
      <c r="E35" s="2" t="s">
        <v>192</v>
      </c>
      <c r="F35" s="2" t="s">
        <v>193</v>
      </c>
    </row>
    <row r="36" spans="2:7" x14ac:dyDescent="0.25">
      <c r="C36" s="12" t="s">
        <v>194</v>
      </c>
      <c r="D36" s="81">
        <f>'Items B and C'!AM9</f>
        <v>140552000</v>
      </c>
      <c r="E36" s="81">
        <f>'Items B and C'!AN9</f>
        <v>96572000</v>
      </c>
      <c r="F36" s="81">
        <f>'Items B and C'!AO9</f>
        <v>69093000</v>
      </c>
      <c r="G36" s="76"/>
    </row>
    <row r="37" spans="2:7" ht="30" x14ac:dyDescent="0.25">
      <c r="C37" s="12" t="s">
        <v>195</v>
      </c>
      <c r="D37" s="47" t="s">
        <v>387</v>
      </c>
      <c r="E37" s="47" t="s">
        <v>387</v>
      </c>
      <c r="F37" s="47" t="s">
        <v>387</v>
      </c>
    </row>
    <row r="38" spans="2:7" ht="30" x14ac:dyDescent="0.25">
      <c r="C38" s="12" t="s">
        <v>196</v>
      </c>
      <c r="D38" s="47" t="s">
        <v>387</v>
      </c>
      <c r="E38" s="47" t="s">
        <v>387</v>
      </c>
      <c r="F38" s="47" t="s">
        <v>387</v>
      </c>
    </row>
    <row r="39" spans="2:7" x14ac:dyDescent="0.25">
      <c r="C39" s="12" t="s">
        <v>197</v>
      </c>
      <c r="D39" s="82">
        <v>10</v>
      </c>
      <c r="E39" s="82">
        <v>10</v>
      </c>
      <c r="F39" s="82">
        <v>14</v>
      </c>
      <c r="G39" s="99" t="s">
        <v>406</v>
      </c>
    </row>
    <row r="40" spans="2:7" x14ac:dyDescent="0.25">
      <c r="C40" s="12" t="s">
        <v>198</v>
      </c>
      <c r="D40" s="82">
        <v>10</v>
      </c>
      <c r="E40" s="82">
        <v>10</v>
      </c>
      <c r="F40" s="82">
        <v>14</v>
      </c>
      <c r="G40" s="99" t="s">
        <v>406</v>
      </c>
    </row>
    <row r="41" spans="2:7" x14ac:dyDescent="0.25">
      <c r="C41" s="12" t="s">
        <v>199</v>
      </c>
      <c r="D41" s="82">
        <v>3.2000000000000002E-3</v>
      </c>
      <c r="E41" s="82">
        <v>3.3999999999999998E-3</v>
      </c>
      <c r="F41" s="82">
        <v>4.4999999999999997E-3</v>
      </c>
      <c r="G41" s="99" t="s">
        <v>407</v>
      </c>
    </row>
    <row r="42" spans="2:7" x14ac:dyDescent="0.25">
      <c r="C42" s="12" t="s">
        <v>200</v>
      </c>
      <c r="D42" s="114">
        <v>3816109.68</v>
      </c>
      <c r="E42" s="114">
        <v>600170.44999999995</v>
      </c>
      <c r="F42" s="114">
        <v>3131448.8</v>
      </c>
      <c r="G42" s="99" t="s">
        <v>408</v>
      </c>
    </row>
    <row r="43" spans="2:7" x14ac:dyDescent="0.25">
      <c r="C43" s="12" t="s">
        <v>201</v>
      </c>
      <c r="D43" s="114">
        <v>3816109.68</v>
      </c>
      <c r="E43" s="114">
        <v>600170.44999999995</v>
      </c>
      <c r="F43" s="114">
        <v>4763448.8</v>
      </c>
      <c r="G43" s="99" t="s">
        <v>409</v>
      </c>
    </row>
    <row r="44" spans="2:7" x14ac:dyDescent="0.25">
      <c r="C44" s="12" t="s">
        <v>202</v>
      </c>
      <c r="D44" s="82">
        <v>0</v>
      </c>
      <c r="E44" s="82">
        <v>0</v>
      </c>
      <c r="F44" s="82">
        <v>0</v>
      </c>
      <c r="G44" s="99"/>
    </row>
    <row r="48" spans="2:7" x14ac:dyDescent="0.25">
      <c r="B48" s="35" t="s">
        <v>204</v>
      </c>
    </row>
    <row r="49" spans="2:8" x14ac:dyDescent="0.25">
      <c r="B49" s="35"/>
    </row>
    <row r="50" spans="2:8" ht="30" x14ac:dyDescent="0.25">
      <c r="B50">
        <v>56</v>
      </c>
      <c r="C50" s="12" t="s">
        <v>208</v>
      </c>
      <c r="D50" s="47" t="s">
        <v>153</v>
      </c>
      <c r="E50" s="99" t="s">
        <v>410</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election activeCell="D9" sqref="D9"/>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40">
        <v>58</v>
      </c>
      <c r="C5" s="12" t="s">
        <v>236</v>
      </c>
      <c r="D5" s="47" t="s">
        <v>387</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67</v>
      </c>
      <c r="E9" s="40"/>
      <c r="F9" s="40"/>
      <c r="G9" s="40"/>
      <c r="H9" s="40"/>
    </row>
    <row r="10" spans="1:8" x14ac:dyDescent="0.25">
      <c r="B10" s="40"/>
      <c r="C10" s="42" t="s">
        <v>226</v>
      </c>
      <c r="D10" s="47">
        <v>2</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c r="F14">
        <v>0</v>
      </c>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2">
        <v>0</v>
      </c>
      <c r="E25" s="40"/>
      <c r="F25" s="40"/>
    </row>
    <row r="26" spans="2:22" x14ac:dyDescent="0.25">
      <c r="C26" s="39" t="s">
        <v>230</v>
      </c>
      <c r="D26" s="82">
        <v>0</v>
      </c>
      <c r="E26" s="40"/>
      <c r="F26" s="40"/>
    </row>
    <row r="27" spans="2:22" x14ac:dyDescent="0.25">
      <c r="C27" s="39" t="s">
        <v>231</v>
      </c>
      <c r="D27" s="82">
        <v>100</v>
      </c>
      <c r="E27" s="40"/>
      <c r="F27" s="40"/>
      <c r="H27" s="71"/>
      <c r="I27" s="70" t="s">
        <v>345</v>
      </c>
      <c r="J27" s="72"/>
      <c r="K27" s="72"/>
      <c r="L27" s="72"/>
      <c r="M27" s="72"/>
      <c r="N27" s="72"/>
      <c r="O27" s="72"/>
      <c r="P27" s="72"/>
      <c r="Q27" s="72"/>
      <c r="R27" s="72"/>
      <c r="S27" s="72"/>
      <c r="T27" s="72"/>
      <c r="U27" s="72"/>
      <c r="V27" s="73"/>
    </row>
    <row r="28" spans="2:22" x14ac:dyDescent="0.25">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25">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25">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25">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25">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25">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25">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25">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3" t="s">
        <v>344</v>
      </c>
      <c r="E48" s="83"/>
      <c r="F48" s="83"/>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3" t="s">
        <v>339</v>
      </c>
      <c r="E53" s="83" t="s">
        <v>339</v>
      </c>
      <c r="F53" s="83" t="s">
        <v>339</v>
      </c>
      <c r="G53" s="55" t="s">
        <v>342</v>
      </c>
      <c r="H53" s="40"/>
      <c r="I53" s="40"/>
    </row>
    <row r="54" spans="3:17" x14ac:dyDescent="0.25">
      <c r="C54" s="44" t="s">
        <v>261</v>
      </c>
      <c r="D54" s="83" t="s">
        <v>340</v>
      </c>
      <c r="E54" s="83" t="s">
        <v>338</v>
      </c>
      <c r="F54" s="84" t="s">
        <v>338</v>
      </c>
      <c r="G54" s="52" t="s">
        <v>329</v>
      </c>
      <c r="H54" s="40"/>
      <c r="I54" s="40"/>
    </row>
    <row r="55" spans="3:17" x14ac:dyDescent="0.25">
      <c r="C55" s="44" t="s">
        <v>262</v>
      </c>
      <c r="D55" s="83" t="s">
        <v>339</v>
      </c>
      <c r="E55" s="83" t="s">
        <v>339</v>
      </c>
      <c r="F55" s="84" t="s">
        <v>339</v>
      </c>
      <c r="G55" s="53" t="s">
        <v>330</v>
      </c>
      <c r="H55" s="40"/>
      <c r="I55" s="40"/>
    </row>
    <row r="56" spans="3:17" x14ac:dyDescent="0.25">
      <c r="C56" s="44" t="s">
        <v>263</v>
      </c>
      <c r="D56" s="82" t="e">
        <f>NA()</f>
        <v>#N/A</v>
      </c>
      <c r="E56" s="82" t="e">
        <f>NA()</f>
        <v>#N/A</v>
      </c>
      <c r="F56" s="85" t="e">
        <f>NA()</f>
        <v>#N/A</v>
      </c>
      <c r="G56" s="53" t="s">
        <v>331</v>
      </c>
      <c r="H56" s="40"/>
      <c r="I56" s="40"/>
    </row>
    <row r="57" spans="3:17" x14ac:dyDescent="0.25">
      <c r="C57" s="44" t="s">
        <v>264</v>
      </c>
      <c r="D57" s="83" t="s">
        <v>340</v>
      </c>
      <c r="E57" s="83" t="s">
        <v>338</v>
      </c>
      <c r="F57" s="84" t="s">
        <v>338</v>
      </c>
      <c r="G57" s="53" t="s">
        <v>332</v>
      </c>
      <c r="H57" s="40"/>
      <c r="I57" s="40"/>
    </row>
    <row r="58" spans="3:17" ht="30" x14ac:dyDescent="0.25">
      <c r="C58" s="44" t="s">
        <v>265</v>
      </c>
      <c r="D58" s="83" t="s">
        <v>340</v>
      </c>
      <c r="E58" s="83" t="s">
        <v>338</v>
      </c>
      <c r="F58" s="84" t="s">
        <v>338</v>
      </c>
      <c r="G58" s="53" t="s">
        <v>333</v>
      </c>
      <c r="H58" s="40"/>
      <c r="I58" s="40"/>
    </row>
    <row r="59" spans="3:17" x14ac:dyDescent="0.25">
      <c r="C59" s="44" t="s">
        <v>266</v>
      </c>
      <c r="D59" s="83" t="s">
        <v>339</v>
      </c>
      <c r="E59" s="83" t="s">
        <v>339</v>
      </c>
      <c r="F59" s="84" t="s">
        <v>339</v>
      </c>
      <c r="G59" s="53" t="s">
        <v>334</v>
      </c>
      <c r="H59" s="40"/>
      <c r="I59" s="40"/>
    </row>
    <row r="60" spans="3:17" x14ac:dyDescent="0.25">
      <c r="C60" s="44" t="s">
        <v>267</v>
      </c>
      <c r="D60" s="83" t="s">
        <v>339</v>
      </c>
      <c r="E60" s="83" t="s">
        <v>339</v>
      </c>
      <c r="F60" s="84" t="s">
        <v>339</v>
      </c>
      <c r="G60" s="53" t="s">
        <v>335</v>
      </c>
      <c r="H60" s="40"/>
      <c r="I60" s="40"/>
    </row>
    <row r="61" spans="3:17" x14ac:dyDescent="0.25">
      <c r="C61" s="44" t="s">
        <v>268</v>
      </c>
      <c r="D61" s="83" t="s">
        <v>341</v>
      </c>
      <c r="E61" s="83" t="s">
        <v>341</v>
      </c>
      <c r="F61" s="84"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3" t="s">
        <v>307</v>
      </c>
      <c r="E65" s="83" t="s">
        <v>307</v>
      </c>
      <c r="F65" s="83" t="s">
        <v>307</v>
      </c>
      <c r="G65" s="40"/>
      <c r="H65" s="40"/>
    </row>
    <row r="66" spans="3:8" x14ac:dyDescent="0.25">
      <c r="C66" s="41" t="s">
        <v>274</v>
      </c>
      <c r="D66" s="83" t="s">
        <v>339</v>
      </c>
      <c r="E66" s="83" t="s">
        <v>339</v>
      </c>
      <c r="F66" s="83" t="s">
        <v>339</v>
      </c>
      <c r="G66" s="40"/>
      <c r="H66" s="40"/>
    </row>
    <row r="67" spans="3:8" x14ac:dyDescent="0.25">
      <c r="C67" s="41" t="s">
        <v>275</v>
      </c>
      <c r="D67" s="83" t="s">
        <v>339</v>
      </c>
      <c r="E67" s="83" t="s">
        <v>339</v>
      </c>
      <c r="F67" s="83" t="s">
        <v>339</v>
      </c>
      <c r="G67" s="40"/>
      <c r="H67" s="40"/>
    </row>
    <row r="68" spans="3:8" ht="45" x14ac:dyDescent="0.25">
      <c r="C68" s="41" t="s">
        <v>276</v>
      </c>
      <c r="D68" s="83" t="s">
        <v>339</v>
      </c>
      <c r="E68" s="83" t="s">
        <v>339</v>
      </c>
      <c r="F68" s="83" t="s">
        <v>339</v>
      </c>
      <c r="G68" s="40"/>
      <c r="H68" s="40"/>
    </row>
    <row r="69" spans="3:8" ht="30" x14ac:dyDescent="0.25">
      <c r="C69" s="41" t="s">
        <v>271</v>
      </c>
      <c r="D69" s="83" t="s">
        <v>307</v>
      </c>
      <c r="E69" s="83" t="s">
        <v>307</v>
      </c>
      <c r="F69" s="83" t="s">
        <v>307</v>
      </c>
      <c r="G69" s="40"/>
      <c r="H69" s="40"/>
    </row>
    <row r="70" spans="3:8" x14ac:dyDescent="0.25">
      <c r="C70" s="41" t="s">
        <v>272</v>
      </c>
      <c r="D70" s="36"/>
      <c r="E70" s="36"/>
      <c r="F70" s="36"/>
      <c r="G70" s="40"/>
      <c r="H70" s="40"/>
    </row>
    <row r="71" spans="3:8" x14ac:dyDescent="0.25">
      <c r="C71" s="44" t="s">
        <v>277</v>
      </c>
      <c r="D71" s="47" t="s">
        <v>387</v>
      </c>
      <c r="E71" s="47" t="s">
        <v>387</v>
      </c>
      <c r="F71" s="47" t="s">
        <v>387</v>
      </c>
      <c r="G71" s="40"/>
      <c r="H71" s="40"/>
    </row>
    <row r="72" spans="3:8" ht="60" x14ac:dyDescent="0.25">
      <c r="C72" s="44" t="s">
        <v>278</v>
      </c>
      <c r="D72" s="47" t="s">
        <v>387</v>
      </c>
      <c r="E72" s="47" t="s">
        <v>387</v>
      </c>
      <c r="F72" s="47" t="s">
        <v>387</v>
      </c>
      <c r="G72" s="40"/>
    </row>
    <row r="73" spans="3:8" ht="30" x14ac:dyDescent="0.25">
      <c r="C73" s="44" t="s">
        <v>279</v>
      </c>
      <c r="D73" s="47" t="s">
        <v>387</v>
      </c>
      <c r="E73" s="47" t="s">
        <v>387</v>
      </c>
      <c r="F73" s="47" t="s">
        <v>387</v>
      </c>
      <c r="G73" s="40"/>
    </row>
    <row r="74" spans="3:8" x14ac:dyDescent="0.25">
      <c r="C74" s="44" t="s">
        <v>280</v>
      </c>
      <c r="D74" s="47" t="s">
        <v>387</v>
      </c>
      <c r="E74" s="47" t="s">
        <v>387</v>
      </c>
      <c r="F74" s="47" t="s">
        <v>387</v>
      </c>
      <c r="G74" s="40"/>
    </row>
    <row r="75" spans="3:8" x14ac:dyDescent="0.25">
      <c r="C75" s="44" t="s">
        <v>273</v>
      </c>
      <c r="D75" s="47" t="s">
        <v>387</v>
      </c>
      <c r="E75" s="47" t="s">
        <v>387</v>
      </c>
      <c r="F75" s="47" t="s">
        <v>387</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387</v>
      </c>
      <c r="E78" s="47" t="s">
        <v>387</v>
      </c>
      <c r="F78" s="47" t="s">
        <v>387</v>
      </c>
      <c r="G78" s="40"/>
    </row>
    <row r="79" spans="3:8" ht="60" x14ac:dyDescent="0.25">
      <c r="C79" s="44" t="s">
        <v>284</v>
      </c>
      <c r="D79" s="47" t="s">
        <v>387</v>
      </c>
      <c r="E79" s="47" t="s">
        <v>387</v>
      </c>
      <c r="F79" s="47" t="s">
        <v>387</v>
      </c>
      <c r="G79" s="40"/>
    </row>
    <row r="80" spans="3:8" x14ac:dyDescent="0.25">
      <c r="C80" s="44" t="s">
        <v>285</v>
      </c>
      <c r="D80" s="47" t="s">
        <v>387</v>
      </c>
      <c r="E80" s="47" t="s">
        <v>387</v>
      </c>
      <c r="F80" s="47" t="s">
        <v>387</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387</v>
      </c>
      <c r="E84" s="47" t="s">
        <v>387</v>
      </c>
      <c r="F84" s="47" t="s">
        <v>387</v>
      </c>
      <c r="G84" s="40"/>
    </row>
    <row r="85" spans="3:7" x14ac:dyDescent="0.25">
      <c r="C85" s="44" t="s">
        <v>298</v>
      </c>
      <c r="D85" s="47" t="s">
        <v>387</v>
      </c>
      <c r="E85" s="47" t="s">
        <v>387</v>
      </c>
      <c r="F85" s="47" t="s">
        <v>387</v>
      </c>
      <c r="G85" s="40"/>
    </row>
    <row r="86" spans="3:7" ht="60" x14ac:dyDescent="0.25">
      <c r="C86" s="44" t="s">
        <v>303</v>
      </c>
      <c r="D86" s="47" t="s">
        <v>387</v>
      </c>
      <c r="E86" s="47" t="s">
        <v>387</v>
      </c>
      <c r="F86" s="47" t="s">
        <v>387</v>
      </c>
      <c r="G86" s="40"/>
    </row>
    <row r="87" spans="3:7" x14ac:dyDescent="0.25">
      <c r="C87" s="44" t="s">
        <v>299</v>
      </c>
      <c r="D87" s="47" t="s">
        <v>387</v>
      </c>
      <c r="E87" s="47" t="s">
        <v>387</v>
      </c>
      <c r="F87" s="47" t="s">
        <v>387</v>
      </c>
      <c r="G87" s="40"/>
    </row>
    <row r="88" spans="3:7" x14ac:dyDescent="0.25">
      <c r="C88" s="41"/>
      <c r="D88" s="36"/>
      <c r="E88" s="36"/>
      <c r="F88" s="36"/>
      <c r="G88" s="40"/>
    </row>
    <row r="89" spans="3:7" x14ac:dyDescent="0.25">
      <c r="C89" s="41" t="s">
        <v>304</v>
      </c>
      <c r="D89" s="83" t="s">
        <v>339</v>
      </c>
      <c r="E89" s="83" t="s">
        <v>339</v>
      </c>
      <c r="F89" s="83" t="s">
        <v>339</v>
      </c>
      <c r="G89" s="40"/>
    </row>
    <row r="90" spans="3:7" ht="45" x14ac:dyDescent="0.25">
      <c r="C90" s="41" t="s">
        <v>288</v>
      </c>
      <c r="D90" s="36"/>
      <c r="E90" s="36"/>
      <c r="F90" s="36"/>
      <c r="G90" s="40"/>
    </row>
    <row r="91" spans="3:7" x14ac:dyDescent="0.25">
      <c r="C91" s="56" t="s">
        <v>300</v>
      </c>
      <c r="D91" s="83" t="s">
        <v>339</v>
      </c>
      <c r="E91" s="83" t="s">
        <v>339</v>
      </c>
      <c r="F91" s="83" t="s">
        <v>339</v>
      </c>
      <c r="G91" s="40"/>
    </row>
    <row r="92" spans="3:7" x14ac:dyDescent="0.25">
      <c r="C92" s="56" t="s">
        <v>301</v>
      </c>
      <c r="D92" s="83" t="s">
        <v>339</v>
      </c>
      <c r="E92" s="83" t="s">
        <v>339</v>
      </c>
      <c r="F92" s="83" t="s">
        <v>339</v>
      </c>
      <c r="G92" s="40"/>
    </row>
    <row r="93" spans="3:7" ht="30" x14ac:dyDescent="0.25">
      <c r="C93" s="41" t="s">
        <v>302</v>
      </c>
      <c r="D93" s="83" t="s">
        <v>343</v>
      </c>
      <c r="E93" s="83" t="s">
        <v>343</v>
      </c>
      <c r="F93" s="83" t="s">
        <v>343</v>
      </c>
      <c r="G93" s="40"/>
    </row>
    <row r="94" spans="3:7" x14ac:dyDescent="0.25">
      <c r="C94" s="41" t="s">
        <v>289</v>
      </c>
      <c r="D94" s="49" t="s">
        <v>307</v>
      </c>
      <c r="E94" s="49" t="s">
        <v>307</v>
      </c>
      <c r="F94" s="49" t="s">
        <v>307</v>
      </c>
      <c r="G94" s="40"/>
    </row>
    <row r="95" spans="3:7" x14ac:dyDescent="0.25">
      <c r="C95" s="41" t="s">
        <v>290</v>
      </c>
      <c r="D95" s="83" t="s">
        <v>339</v>
      </c>
      <c r="E95" s="83" t="s">
        <v>339</v>
      </c>
      <c r="F95" s="83" t="s">
        <v>339</v>
      </c>
      <c r="G95" s="40"/>
    </row>
    <row r="96" spans="3:7" x14ac:dyDescent="0.25">
      <c r="C96" s="41" t="s">
        <v>291</v>
      </c>
      <c r="D96" s="83" t="s">
        <v>339</v>
      </c>
      <c r="E96" s="83" t="s">
        <v>339</v>
      </c>
      <c r="F96" s="83" t="s">
        <v>339</v>
      </c>
      <c r="G96" s="40"/>
    </row>
    <row r="97" spans="2:7" x14ac:dyDescent="0.25">
      <c r="C97" s="41" t="s">
        <v>292</v>
      </c>
      <c r="D97" s="49" t="s">
        <v>307</v>
      </c>
      <c r="E97" s="49" t="s">
        <v>307</v>
      </c>
      <c r="F97" s="49" t="s">
        <v>307</v>
      </c>
      <c r="G97" s="40"/>
    </row>
    <row r="98" spans="2:7" ht="30" x14ac:dyDescent="0.25">
      <c r="C98" s="41" t="s">
        <v>293</v>
      </c>
      <c r="D98" s="49" t="s">
        <v>387</v>
      </c>
      <c r="E98" s="49" t="s">
        <v>387</v>
      </c>
      <c r="F98" s="49" t="s">
        <v>387</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7" t="s">
        <v>400</v>
      </c>
      <c r="D102" s="12"/>
      <c r="E102" s="12"/>
      <c r="F102" s="12"/>
      <c r="G102" s="40"/>
    </row>
    <row r="103" spans="2:7" x14ac:dyDescent="0.25">
      <c r="B103" s="97"/>
      <c r="D103" s="12"/>
      <c r="E103" s="12"/>
      <c r="F103" s="12"/>
      <c r="G103" s="40"/>
    </row>
    <row r="104" spans="2:7" ht="45" x14ac:dyDescent="0.25">
      <c r="C104" s="38" t="s">
        <v>401</v>
      </c>
      <c r="D104" s="49" t="s">
        <v>387</v>
      </c>
      <c r="E104" s="12"/>
      <c r="F104" s="12"/>
      <c r="G104" s="40"/>
    </row>
    <row r="105" spans="2:7" x14ac:dyDescent="0.25">
      <c r="C105" s="38" t="s">
        <v>402</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C109" s="12"/>
      <c r="D109" s="12"/>
      <c r="E109" s="12"/>
      <c r="F109" s="12"/>
      <c r="G109" s="40"/>
    </row>
    <row r="110" spans="2:7" x14ac:dyDescent="0.25">
      <c r="G110" s="40"/>
    </row>
    <row r="111" spans="2:7" x14ac:dyDescent="0.25">
      <c r="G111" s="40"/>
    </row>
    <row r="112" spans="2:7" x14ac:dyDescent="0.25">
      <c r="G112" s="40"/>
    </row>
    <row r="113" spans="7:7" x14ac:dyDescent="0.25">
      <c r="G113" s="40"/>
    </row>
    <row r="114" spans="7:7" x14ac:dyDescent="0.25">
      <c r="G114"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opLeftCell="A28" workbookViewId="0">
      <selection activeCell="D36" sqref="D36:F36"/>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156</v>
      </c>
    </row>
    <row r="18" spans="2:4" x14ac:dyDescent="0.25">
      <c r="C18" t="s">
        <v>181</v>
      </c>
      <c r="D18" s="51" t="s">
        <v>157</v>
      </c>
    </row>
    <row r="20" spans="2:4" x14ac:dyDescent="0.25">
      <c r="B20">
        <v>52</v>
      </c>
      <c r="C20" t="s">
        <v>305</v>
      </c>
      <c r="D20" s="51" t="s">
        <v>152</v>
      </c>
    </row>
    <row r="21" spans="2:4" x14ac:dyDescent="0.25">
      <c r="D21" s="19"/>
    </row>
    <row r="22" spans="2:4" x14ac:dyDescent="0.25">
      <c r="B22">
        <v>53</v>
      </c>
      <c r="C22" t="s">
        <v>184</v>
      </c>
      <c r="D22" s="51" t="s">
        <v>387</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1">
        <f>'Items B and C'!AM10</f>
        <v>929572000</v>
      </c>
      <c r="E36" s="81">
        <f>'Items B and C'!AN10</f>
        <v>836074000</v>
      </c>
      <c r="F36" s="81">
        <f>'Items B and C'!AO10</f>
        <v>836727000</v>
      </c>
      <c r="G36" s="76"/>
      <c r="H36" s="76"/>
      <c r="I36" s="76"/>
    </row>
    <row r="37" spans="2:9" ht="30" x14ac:dyDescent="0.25">
      <c r="C37" s="12" t="s">
        <v>195</v>
      </c>
      <c r="D37" s="47" t="s">
        <v>387</v>
      </c>
      <c r="E37" s="47" t="s">
        <v>387</v>
      </c>
      <c r="F37" s="47" t="s">
        <v>387</v>
      </c>
    </row>
    <row r="38" spans="2:9" ht="30" x14ac:dyDescent="0.25">
      <c r="C38" s="12" t="s">
        <v>196</v>
      </c>
      <c r="D38" s="47" t="s">
        <v>387</v>
      </c>
      <c r="E38" s="47" t="s">
        <v>387</v>
      </c>
      <c r="F38" s="47" t="s">
        <v>387</v>
      </c>
    </row>
    <row r="39" spans="2:9" x14ac:dyDescent="0.25">
      <c r="C39" s="12" t="s">
        <v>197</v>
      </c>
      <c r="D39" s="82">
        <v>10</v>
      </c>
      <c r="E39" s="82">
        <v>10</v>
      </c>
      <c r="F39" s="82">
        <v>14</v>
      </c>
      <c r="G39" s="99" t="s">
        <v>406</v>
      </c>
    </row>
    <row r="40" spans="2:9" x14ac:dyDescent="0.25">
      <c r="C40" s="12" t="s">
        <v>198</v>
      </c>
      <c r="D40" s="82">
        <v>10</v>
      </c>
      <c r="E40" s="82">
        <v>10</v>
      </c>
      <c r="F40" s="82">
        <v>14</v>
      </c>
      <c r="G40" s="99" t="s">
        <v>406</v>
      </c>
    </row>
    <row r="41" spans="2:9" x14ac:dyDescent="0.25">
      <c r="C41" s="12" t="s">
        <v>199</v>
      </c>
      <c r="D41" s="82">
        <v>7.0000000000000001E-3</v>
      </c>
      <c r="E41" s="82">
        <v>7.4999999999999997E-3</v>
      </c>
      <c r="F41" s="82">
        <v>9.2999999999999992E-3</v>
      </c>
      <c r="G41" s="99" t="s">
        <v>407</v>
      </c>
    </row>
    <row r="42" spans="2:9" x14ac:dyDescent="0.25">
      <c r="C42" s="12" t="s">
        <v>200</v>
      </c>
      <c r="D42" s="114">
        <v>15203176.83</v>
      </c>
      <c r="E42" s="114">
        <v>12590421.74</v>
      </c>
      <c r="F42" s="114">
        <v>26000418.460000001</v>
      </c>
      <c r="G42" s="99" t="s">
        <v>408</v>
      </c>
    </row>
    <row r="43" spans="2:9" x14ac:dyDescent="0.25">
      <c r="C43" s="12" t="s">
        <v>201</v>
      </c>
      <c r="D43" s="114">
        <v>26029446.490000002</v>
      </c>
      <c r="E43" s="114">
        <v>13648269.92</v>
      </c>
      <c r="F43" s="114">
        <v>27304467.77</v>
      </c>
      <c r="G43" s="99" t="s">
        <v>409</v>
      </c>
    </row>
    <row r="44" spans="2:9" x14ac:dyDescent="0.25">
      <c r="C44" s="12" t="s">
        <v>202</v>
      </c>
      <c r="D44" s="82">
        <v>0</v>
      </c>
      <c r="E44" s="82">
        <v>0</v>
      </c>
      <c r="F44" s="82">
        <v>0</v>
      </c>
      <c r="H44" s="98"/>
    </row>
    <row r="45" spans="2:9" x14ac:dyDescent="0.25">
      <c r="H45" s="31"/>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election activeCell="E18" sqref="E18"/>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40">
        <v>58</v>
      </c>
      <c r="C5" s="12" t="s">
        <v>236</v>
      </c>
      <c r="D5" s="47" t="s">
        <v>387</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47</v>
      </c>
      <c r="E9" s="40"/>
      <c r="F9" s="40"/>
      <c r="G9" s="40"/>
      <c r="H9" s="40"/>
    </row>
    <row r="10" spans="1:8" x14ac:dyDescent="0.25">
      <c r="B10" s="40"/>
      <c r="C10" s="42" t="s">
        <v>226</v>
      </c>
      <c r="D10" s="47">
        <v>7</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2">
        <v>0</v>
      </c>
      <c r="E25" s="40"/>
      <c r="F25" s="40"/>
    </row>
    <row r="26" spans="2:22" x14ac:dyDescent="0.25">
      <c r="C26" s="39" t="s">
        <v>230</v>
      </c>
      <c r="D26" s="82">
        <v>0</v>
      </c>
      <c r="E26" s="40"/>
      <c r="F26" s="40"/>
    </row>
    <row r="27" spans="2:22" x14ac:dyDescent="0.25">
      <c r="C27" s="39" t="s">
        <v>231</v>
      </c>
      <c r="D27" s="82">
        <v>100</v>
      </c>
      <c r="E27" s="40"/>
      <c r="F27" s="40"/>
      <c r="H27" s="71"/>
      <c r="I27" s="70" t="s">
        <v>345</v>
      </c>
      <c r="J27" s="72"/>
      <c r="K27" s="72"/>
      <c r="L27" s="72"/>
      <c r="M27" s="72"/>
      <c r="N27" s="72"/>
      <c r="O27" s="72"/>
      <c r="P27" s="72"/>
      <c r="Q27" s="72"/>
      <c r="R27" s="72"/>
      <c r="S27" s="72"/>
      <c r="T27" s="72"/>
      <c r="U27" s="72"/>
      <c r="V27" s="73"/>
    </row>
    <row r="28" spans="2:22" x14ac:dyDescent="0.25">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25">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25">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25">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25">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25">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25">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25">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3" t="s">
        <v>344</v>
      </c>
      <c r="E48" s="83"/>
      <c r="F48" s="83"/>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3" t="s">
        <v>339</v>
      </c>
      <c r="E53" s="83" t="s">
        <v>339</v>
      </c>
      <c r="F53" s="83" t="s">
        <v>339</v>
      </c>
      <c r="G53" s="55" t="s">
        <v>342</v>
      </c>
      <c r="H53" s="40"/>
      <c r="I53" s="40"/>
    </row>
    <row r="54" spans="3:17" x14ac:dyDescent="0.25">
      <c r="C54" s="44" t="s">
        <v>261</v>
      </c>
      <c r="D54" s="83" t="s">
        <v>340</v>
      </c>
      <c r="E54" s="83" t="s">
        <v>338</v>
      </c>
      <c r="F54" s="84" t="s">
        <v>338</v>
      </c>
      <c r="G54" s="52" t="s">
        <v>329</v>
      </c>
      <c r="H54" s="40"/>
      <c r="I54" s="40"/>
    </row>
    <row r="55" spans="3:17" x14ac:dyDescent="0.25">
      <c r="C55" s="44" t="s">
        <v>262</v>
      </c>
      <c r="D55" s="83" t="s">
        <v>339</v>
      </c>
      <c r="E55" s="83" t="s">
        <v>339</v>
      </c>
      <c r="F55" s="84" t="s">
        <v>339</v>
      </c>
      <c r="G55" s="53" t="s">
        <v>330</v>
      </c>
      <c r="H55" s="40"/>
      <c r="I55" s="40"/>
    </row>
    <row r="56" spans="3:17" x14ac:dyDescent="0.25">
      <c r="C56" s="44" t="s">
        <v>263</v>
      </c>
      <c r="D56" s="82" t="e">
        <f>NA()</f>
        <v>#N/A</v>
      </c>
      <c r="E56" s="82" t="e">
        <f>NA()</f>
        <v>#N/A</v>
      </c>
      <c r="F56" s="85" t="e">
        <f>NA()</f>
        <v>#N/A</v>
      </c>
      <c r="G56" s="53" t="s">
        <v>331</v>
      </c>
      <c r="H56" s="40"/>
      <c r="I56" s="40"/>
    </row>
    <row r="57" spans="3:17" x14ac:dyDescent="0.25">
      <c r="C57" s="44" t="s">
        <v>264</v>
      </c>
      <c r="D57" s="83" t="s">
        <v>340</v>
      </c>
      <c r="E57" s="83" t="s">
        <v>338</v>
      </c>
      <c r="F57" s="84" t="s">
        <v>338</v>
      </c>
      <c r="G57" s="53" t="s">
        <v>332</v>
      </c>
      <c r="H57" s="40"/>
      <c r="I57" s="40"/>
    </row>
    <row r="58" spans="3:17" ht="30" x14ac:dyDescent="0.25">
      <c r="C58" s="44" t="s">
        <v>265</v>
      </c>
      <c r="D58" s="83" t="s">
        <v>340</v>
      </c>
      <c r="E58" s="83" t="s">
        <v>338</v>
      </c>
      <c r="F58" s="84" t="s">
        <v>338</v>
      </c>
      <c r="G58" s="53" t="s">
        <v>333</v>
      </c>
      <c r="H58" s="40"/>
      <c r="I58" s="40"/>
    </row>
    <row r="59" spans="3:17" x14ac:dyDescent="0.25">
      <c r="C59" s="44" t="s">
        <v>266</v>
      </c>
      <c r="D59" s="83" t="s">
        <v>339</v>
      </c>
      <c r="E59" s="83" t="s">
        <v>339</v>
      </c>
      <c r="F59" s="84" t="s">
        <v>339</v>
      </c>
      <c r="G59" s="53" t="s">
        <v>334</v>
      </c>
      <c r="H59" s="40"/>
      <c r="I59" s="40"/>
    </row>
    <row r="60" spans="3:17" x14ac:dyDescent="0.25">
      <c r="C60" s="44" t="s">
        <v>267</v>
      </c>
      <c r="D60" s="83" t="s">
        <v>339</v>
      </c>
      <c r="E60" s="83" t="s">
        <v>339</v>
      </c>
      <c r="F60" s="84" t="s">
        <v>339</v>
      </c>
      <c r="G60" s="53" t="s">
        <v>335</v>
      </c>
      <c r="H60" s="40"/>
      <c r="I60" s="40"/>
    </row>
    <row r="61" spans="3:17" x14ac:dyDescent="0.25">
      <c r="C61" s="44" t="s">
        <v>268</v>
      </c>
      <c r="D61" s="83" t="s">
        <v>341</v>
      </c>
      <c r="E61" s="83" t="s">
        <v>341</v>
      </c>
      <c r="F61" s="84"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3" t="s">
        <v>307</v>
      </c>
      <c r="E65" s="83" t="s">
        <v>307</v>
      </c>
      <c r="F65" s="83" t="s">
        <v>307</v>
      </c>
      <c r="G65" s="40"/>
      <c r="H65" s="40"/>
    </row>
    <row r="66" spans="3:8" x14ac:dyDescent="0.25">
      <c r="C66" s="41" t="s">
        <v>274</v>
      </c>
      <c r="D66" s="83" t="s">
        <v>339</v>
      </c>
      <c r="E66" s="83" t="s">
        <v>339</v>
      </c>
      <c r="F66" s="83" t="s">
        <v>339</v>
      </c>
      <c r="G66" s="40"/>
      <c r="H66" s="40"/>
    </row>
    <row r="67" spans="3:8" x14ac:dyDescent="0.25">
      <c r="C67" s="41" t="s">
        <v>275</v>
      </c>
      <c r="D67" s="83" t="s">
        <v>339</v>
      </c>
      <c r="E67" s="83" t="s">
        <v>339</v>
      </c>
      <c r="F67" s="83" t="s">
        <v>339</v>
      </c>
      <c r="G67" s="40"/>
      <c r="H67" s="40"/>
    </row>
    <row r="68" spans="3:8" ht="45" x14ac:dyDescent="0.25">
      <c r="C68" s="41" t="s">
        <v>276</v>
      </c>
      <c r="D68" s="83" t="s">
        <v>339</v>
      </c>
      <c r="E68" s="83" t="s">
        <v>339</v>
      </c>
      <c r="F68" s="83" t="s">
        <v>339</v>
      </c>
      <c r="G68" s="40"/>
      <c r="H68" s="40"/>
    </row>
    <row r="69" spans="3:8" ht="30" x14ac:dyDescent="0.25">
      <c r="C69" s="41" t="s">
        <v>271</v>
      </c>
      <c r="D69" s="83" t="s">
        <v>307</v>
      </c>
      <c r="E69" s="83" t="s">
        <v>307</v>
      </c>
      <c r="F69" s="83" t="s">
        <v>307</v>
      </c>
      <c r="G69" s="40"/>
      <c r="H69" s="40"/>
    </row>
    <row r="70" spans="3:8" x14ac:dyDescent="0.25">
      <c r="C70" s="41" t="s">
        <v>272</v>
      </c>
      <c r="D70" s="36"/>
      <c r="E70" s="36"/>
      <c r="F70" s="36"/>
      <c r="G70" s="40"/>
      <c r="H70" s="40"/>
    </row>
    <row r="71" spans="3:8" x14ac:dyDescent="0.25">
      <c r="C71" s="44" t="s">
        <v>277</v>
      </c>
      <c r="D71" s="47" t="s">
        <v>387</v>
      </c>
      <c r="E71" s="47" t="s">
        <v>387</v>
      </c>
      <c r="F71" s="47" t="s">
        <v>387</v>
      </c>
      <c r="G71" s="40"/>
      <c r="H71" s="40"/>
    </row>
    <row r="72" spans="3:8" ht="60" x14ac:dyDescent="0.25">
      <c r="C72" s="44" t="s">
        <v>278</v>
      </c>
      <c r="D72" s="47" t="s">
        <v>387</v>
      </c>
      <c r="E72" s="47" t="s">
        <v>387</v>
      </c>
      <c r="F72" s="47" t="s">
        <v>387</v>
      </c>
      <c r="G72" s="40"/>
    </row>
    <row r="73" spans="3:8" ht="30" x14ac:dyDescent="0.25">
      <c r="C73" s="44" t="s">
        <v>279</v>
      </c>
      <c r="D73" s="47" t="s">
        <v>387</v>
      </c>
      <c r="E73" s="47" t="s">
        <v>387</v>
      </c>
      <c r="F73" s="47" t="s">
        <v>387</v>
      </c>
      <c r="G73" s="40"/>
    </row>
    <row r="74" spans="3:8" x14ac:dyDescent="0.25">
      <c r="C74" s="44" t="s">
        <v>280</v>
      </c>
      <c r="D74" s="47" t="s">
        <v>387</v>
      </c>
      <c r="E74" s="47" t="s">
        <v>387</v>
      </c>
      <c r="F74" s="47" t="s">
        <v>387</v>
      </c>
      <c r="G74" s="40"/>
    </row>
    <row r="75" spans="3:8" x14ac:dyDescent="0.25">
      <c r="C75" s="44" t="s">
        <v>273</v>
      </c>
      <c r="D75" s="47" t="s">
        <v>387</v>
      </c>
      <c r="E75" s="47" t="s">
        <v>387</v>
      </c>
      <c r="F75" s="47" t="s">
        <v>387</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387</v>
      </c>
      <c r="E78" s="47" t="s">
        <v>387</v>
      </c>
      <c r="F78" s="47" t="s">
        <v>387</v>
      </c>
      <c r="G78" s="40"/>
    </row>
    <row r="79" spans="3:8" ht="60" x14ac:dyDescent="0.25">
      <c r="C79" s="44" t="s">
        <v>284</v>
      </c>
      <c r="D79" s="47" t="s">
        <v>387</v>
      </c>
      <c r="E79" s="47" t="s">
        <v>387</v>
      </c>
      <c r="F79" s="47" t="s">
        <v>387</v>
      </c>
      <c r="G79" s="40"/>
    </row>
    <row r="80" spans="3:8" x14ac:dyDescent="0.25">
      <c r="C80" s="44" t="s">
        <v>285</v>
      </c>
      <c r="D80" s="47" t="s">
        <v>387</v>
      </c>
      <c r="E80" s="47" t="s">
        <v>387</v>
      </c>
      <c r="F80" s="47" t="s">
        <v>387</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387</v>
      </c>
      <c r="E84" s="47" t="s">
        <v>387</v>
      </c>
      <c r="F84" s="47" t="s">
        <v>387</v>
      </c>
      <c r="G84" s="40"/>
    </row>
    <row r="85" spans="3:7" x14ac:dyDescent="0.25">
      <c r="C85" s="44" t="s">
        <v>298</v>
      </c>
      <c r="D85" s="47" t="s">
        <v>387</v>
      </c>
      <c r="E85" s="47" t="s">
        <v>387</v>
      </c>
      <c r="F85" s="47" t="s">
        <v>387</v>
      </c>
      <c r="G85" s="40"/>
    </row>
    <row r="86" spans="3:7" ht="60" x14ac:dyDescent="0.25">
      <c r="C86" s="44" t="s">
        <v>303</v>
      </c>
      <c r="D86" s="47" t="s">
        <v>387</v>
      </c>
      <c r="E86" s="47" t="s">
        <v>387</v>
      </c>
      <c r="F86" s="47" t="s">
        <v>387</v>
      </c>
      <c r="G86" s="40"/>
    </row>
    <row r="87" spans="3:7" x14ac:dyDescent="0.25">
      <c r="C87" s="44" t="s">
        <v>299</v>
      </c>
      <c r="D87" s="47" t="s">
        <v>387</v>
      </c>
      <c r="E87" s="47" t="s">
        <v>387</v>
      </c>
      <c r="F87" s="47" t="s">
        <v>387</v>
      </c>
      <c r="G87" s="40"/>
    </row>
    <row r="88" spans="3:7" x14ac:dyDescent="0.25">
      <c r="C88" s="41"/>
      <c r="D88" s="36"/>
      <c r="E88" s="36"/>
      <c r="F88" s="36"/>
      <c r="G88" s="40"/>
    </row>
    <row r="89" spans="3:7" x14ac:dyDescent="0.25">
      <c r="C89" s="41" t="s">
        <v>304</v>
      </c>
      <c r="D89" s="83" t="s">
        <v>339</v>
      </c>
      <c r="E89" s="83" t="s">
        <v>339</v>
      </c>
      <c r="F89" s="83" t="s">
        <v>339</v>
      </c>
      <c r="G89" s="40"/>
    </row>
    <row r="90" spans="3:7" ht="45" x14ac:dyDescent="0.25">
      <c r="C90" s="41" t="s">
        <v>288</v>
      </c>
      <c r="D90" s="36"/>
      <c r="E90" s="36"/>
      <c r="F90" s="36"/>
      <c r="G90" s="40"/>
    </row>
    <row r="91" spans="3:7" x14ac:dyDescent="0.25">
      <c r="C91" s="56" t="s">
        <v>300</v>
      </c>
      <c r="D91" s="83" t="s">
        <v>339</v>
      </c>
      <c r="E91" s="83" t="s">
        <v>339</v>
      </c>
      <c r="F91" s="83" t="s">
        <v>339</v>
      </c>
      <c r="G91" s="40"/>
    </row>
    <row r="92" spans="3:7" x14ac:dyDescent="0.25">
      <c r="C92" s="56" t="s">
        <v>301</v>
      </c>
      <c r="D92" s="83" t="s">
        <v>339</v>
      </c>
      <c r="E92" s="83" t="s">
        <v>339</v>
      </c>
      <c r="F92" s="83" t="s">
        <v>339</v>
      </c>
      <c r="G92" s="40"/>
    </row>
    <row r="93" spans="3:7" ht="30" x14ac:dyDescent="0.25">
      <c r="C93" s="41" t="s">
        <v>302</v>
      </c>
      <c r="D93" s="83" t="s">
        <v>343</v>
      </c>
      <c r="E93" s="83" t="s">
        <v>343</v>
      </c>
      <c r="F93" s="83" t="s">
        <v>343</v>
      </c>
      <c r="G93" s="40"/>
    </row>
    <row r="94" spans="3:7" x14ac:dyDescent="0.25">
      <c r="C94" s="41" t="s">
        <v>289</v>
      </c>
      <c r="D94" s="49" t="s">
        <v>307</v>
      </c>
      <c r="E94" s="49" t="s">
        <v>307</v>
      </c>
      <c r="F94" s="49" t="s">
        <v>307</v>
      </c>
      <c r="G94" s="40"/>
    </row>
    <row r="95" spans="3:7" x14ac:dyDescent="0.25">
      <c r="C95" s="41" t="s">
        <v>290</v>
      </c>
      <c r="D95" s="83" t="s">
        <v>339</v>
      </c>
      <c r="E95" s="83" t="s">
        <v>339</v>
      </c>
      <c r="F95" s="83" t="s">
        <v>339</v>
      </c>
      <c r="G95" s="40"/>
    </row>
    <row r="96" spans="3:7" x14ac:dyDescent="0.25">
      <c r="C96" s="41" t="s">
        <v>291</v>
      </c>
      <c r="D96" s="83" t="s">
        <v>339</v>
      </c>
      <c r="E96" s="83" t="s">
        <v>339</v>
      </c>
      <c r="F96" s="83" t="s">
        <v>339</v>
      </c>
      <c r="G96" s="40"/>
    </row>
    <row r="97" spans="2:7" x14ac:dyDescent="0.25">
      <c r="C97" s="41" t="s">
        <v>292</v>
      </c>
      <c r="D97" s="49" t="s">
        <v>307</v>
      </c>
      <c r="E97" s="49" t="s">
        <v>307</v>
      </c>
      <c r="F97" s="49" t="s">
        <v>307</v>
      </c>
      <c r="G97" s="40"/>
    </row>
    <row r="98" spans="2:7" ht="30" x14ac:dyDescent="0.25">
      <c r="C98" s="41" t="s">
        <v>293</v>
      </c>
      <c r="D98" s="49" t="s">
        <v>387</v>
      </c>
      <c r="E98" s="49" t="s">
        <v>387</v>
      </c>
      <c r="F98" s="49" t="s">
        <v>387</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7" t="s">
        <v>400</v>
      </c>
      <c r="D102" s="12"/>
      <c r="E102" s="12"/>
      <c r="F102" s="12"/>
      <c r="G102" s="40"/>
    </row>
    <row r="103" spans="2:7" x14ac:dyDescent="0.25">
      <c r="B103" s="97"/>
      <c r="D103" s="12"/>
      <c r="E103" s="12"/>
      <c r="F103" s="12"/>
      <c r="G103" s="40"/>
    </row>
    <row r="104" spans="2:7" ht="45" x14ac:dyDescent="0.25">
      <c r="C104" s="38" t="s">
        <v>401</v>
      </c>
      <c r="D104" s="49" t="s">
        <v>387</v>
      </c>
      <c r="E104" s="12"/>
      <c r="F104" s="12"/>
      <c r="G104" s="40"/>
    </row>
    <row r="105" spans="2:7" x14ac:dyDescent="0.25">
      <c r="C105" s="38" t="s">
        <v>402</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topLeftCell="A19" workbookViewId="0">
      <selection activeCell="D36" sqref="D36:F36"/>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396</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159</v>
      </c>
    </row>
    <row r="18" spans="2:4" x14ac:dyDescent="0.25">
      <c r="C18" t="s">
        <v>181</v>
      </c>
      <c r="D18" s="51" t="s">
        <v>396</v>
      </c>
    </row>
    <row r="20" spans="2:4" x14ac:dyDescent="0.25">
      <c r="B20">
        <v>52</v>
      </c>
      <c r="C20" t="s">
        <v>305</v>
      </c>
      <c r="D20" s="51" t="s">
        <v>152</v>
      </c>
    </row>
    <row r="21" spans="2:4" x14ac:dyDescent="0.25">
      <c r="D21" s="19"/>
    </row>
    <row r="22" spans="2:4" x14ac:dyDescent="0.25">
      <c r="B22">
        <v>53</v>
      </c>
      <c r="C22" t="s">
        <v>184</v>
      </c>
      <c r="D22" s="51" t="s">
        <v>387</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1">
        <f>'Items B and C'!AM11</f>
        <v>71787000</v>
      </c>
      <c r="E36" s="81">
        <f>'Items B and C'!AN11</f>
        <v>71851000</v>
      </c>
      <c r="F36" s="81">
        <f>'Items B and C'!AO11</f>
        <v>71938000</v>
      </c>
      <c r="G36" s="76"/>
      <c r="H36" s="76"/>
      <c r="I36" s="76"/>
    </row>
    <row r="37" spans="2:9" ht="30" x14ac:dyDescent="0.25">
      <c r="C37" s="12" t="s">
        <v>195</v>
      </c>
      <c r="D37" s="51" t="s">
        <v>387</v>
      </c>
      <c r="E37" s="51" t="s">
        <v>387</v>
      </c>
      <c r="F37" s="51" t="s">
        <v>387</v>
      </c>
    </row>
    <row r="38" spans="2:9" ht="30" x14ac:dyDescent="0.25">
      <c r="C38" s="12" t="s">
        <v>196</v>
      </c>
      <c r="D38" s="51" t="s">
        <v>387</v>
      </c>
      <c r="E38" s="51" t="s">
        <v>387</v>
      </c>
      <c r="F38" s="51" t="s">
        <v>387</v>
      </c>
    </row>
    <row r="39" spans="2:9" x14ac:dyDescent="0.25">
      <c r="C39" s="12" t="s">
        <v>197</v>
      </c>
      <c r="D39" s="82">
        <v>10</v>
      </c>
      <c r="E39" s="82">
        <v>10</v>
      </c>
      <c r="F39" s="82">
        <v>14</v>
      </c>
      <c r="G39" s="99" t="s">
        <v>406</v>
      </c>
    </row>
    <row r="40" spans="2:9" x14ac:dyDescent="0.25">
      <c r="C40" s="12" t="s">
        <v>198</v>
      </c>
      <c r="D40" s="82">
        <v>10</v>
      </c>
      <c r="E40" s="82">
        <v>10</v>
      </c>
      <c r="F40" s="82">
        <v>14</v>
      </c>
      <c r="G40" s="99" t="s">
        <v>406</v>
      </c>
    </row>
    <row r="41" spans="2:9" x14ac:dyDescent="0.25">
      <c r="C41" s="12" t="s">
        <v>199</v>
      </c>
      <c r="D41" s="82">
        <v>7.0000000000000001E-3</v>
      </c>
      <c r="E41" s="82">
        <v>7.4999999999999997E-3</v>
      </c>
      <c r="F41" s="82">
        <v>9.2999999999999992E-3</v>
      </c>
      <c r="G41" s="99" t="s">
        <v>407</v>
      </c>
    </row>
    <row r="42" spans="2:9" x14ac:dyDescent="0.25">
      <c r="C42" s="12" t="s">
        <v>200</v>
      </c>
      <c r="D42" s="82">
        <v>1425506.08</v>
      </c>
      <c r="E42" s="82">
        <v>1128202.17</v>
      </c>
      <c r="F42" s="82">
        <v>2157323.25</v>
      </c>
      <c r="G42" s="99" t="s">
        <v>408</v>
      </c>
    </row>
    <row r="43" spans="2:9" x14ac:dyDescent="0.25">
      <c r="C43" s="12" t="s">
        <v>201</v>
      </c>
      <c r="D43" s="82">
        <v>2353236.42</v>
      </c>
      <c r="E43" s="82">
        <v>1222993.99</v>
      </c>
      <c r="F43" s="82">
        <v>2267503.94</v>
      </c>
      <c r="G43" s="99" t="s">
        <v>409</v>
      </c>
    </row>
    <row r="44" spans="2:9" x14ac:dyDescent="0.25">
      <c r="C44" s="12" t="s">
        <v>202</v>
      </c>
      <c r="D44" s="82">
        <v>0</v>
      </c>
      <c r="E44" s="82">
        <v>0</v>
      </c>
      <c r="F44" s="82">
        <v>0</v>
      </c>
      <c r="H44" t="s">
        <v>416</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topLeftCell="A7" workbookViewId="0">
      <selection activeCell="A7" sqref="A7"/>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396</v>
      </c>
    </row>
    <row r="4" spans="1:8" x14ac:dyDescent="0.25">
      <c r="B4" t="s">
        <v>216</v>
      </c>
    </row>
    <row r="5" spans="1:8" x14ac:dyDescent="0.25">
      <c r="B5" s="40">
        <v>58</v>
      </c>
      <c r="C5" s="12" t="s">
        <v>236</v>
      </c>
      <c r="D5" s="47" t="s">
        <v>387</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100</v>
      </c>
      <c r="E9" s="40"/>
      <c r="F9" s="40"/>
      <c r="G9" s="40"/>
      <c r="H9" s="40"/>
    </row>
    <row r="10" spans="1:8" x14ac:dyDescent="0.25">
      <c r="B10" s="40"/>
      <c r="C10" s="42" t="s">
        <v>226</v>
      </c>
      <c r="D10" s="47">
        <v>1</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2">
        <v>0</v>
      </c>
      <c r="E25" s="40"/>
      <c r="F25" s="40"/>
    </row>
    <row r="26" spans="2:22" x14ac:dyDescent="0.25">
      <c r="C26" s="39" t="s">
        <v>230</v>
      </c>
      <c r="D26" s="82">
        <v>0</v>
      </c>
      <c r="E26" s="40"/>
      <c r="F26" s="40"/>
    </row>
    <row r="27" spans="2:22" x14ac:dyDescent="0.25">
      <c r="C27" s="39" t="s">
        <v>231</v>
      </c>
      <c r="D27" s="82">
        <v>100</v>
      </c>
      <c r="E27" s="40"/>
      <c r="F27" s="40"/>
      <c r="H27" s="71"/>
      <c r="I27" s="70" t="s">
        <v>345</v>
      </c>
      <c r="J27" s="72"/>
      <c r="K27" s="72"/>
      <c r="L27" s="72"/>
      <c r="M27" s="72"/>
      <c r="N27" s="72"/>
      <c r="O27" s="72"/>
      <c r="P27" s="72"/>
      <c r="Q27" s="72"/>
      <c r="R27" s="72"/>
      <c r="S27" s="72"/>
      <c r="T27" s="72"/>
      <c r="U27" s="72"/>
      <c r="V27" s="73"/>
    </row>
    <row r="28" spans="2:22" x14ac:dyDescent="0.25">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25">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25">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25">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25">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25">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25">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25">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3" t="s">
        <v>344</v>
      </c>
      <c r="E48" s="83"/>
      <c r="F48" s="83"/>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3" t="s">
        <v>339</v>
      </c>
      <c r="E53" s="83" t="s">
        <v>339</v>
      </c>
      <c r="F53" s="83" t="s">
        <v>339</v>
      </c>
      <c r="G53" s="55" t="s">
        <v>342</v>
      </c>
      <c r="H53" s="40"/>
      <c r="I53" s="40"/>
    </row>
    <row r="54" spans="3:17" x14ac:dyDescent="0.25">
      <c r="C54" s="44" t="s">
        <v>261</v>
      </c>
      <c r="D54" s="83" t="s">
        <v>340</v>
      </c>
      <c r="E54" s="83" t="s">
        <v>338</v>
      </c>
      <c r="F54" s="84" t="s">
        <v>338</v>
      </c>
      <c r="G54" s="52" t="s">
        <v>329</v>
      </c>
      <c r="H54" s="40"/>
      <c r="I54" s="40"/>
    </row>
    <row r="55" spans="3:17" x14ac:dyDescent="0.25">
      <c r="C55" s="44" t="s">
        <v>262</v>
      </c>
      <c r="D55" s="83" t="s">
        <v>339</v>
      </c>
      <c r="E55" s="83" t="s">
        <v>339</v>
      </c>
      <c r="F55" s="84" t="s">
        <v>339</v>
      </c>
      <c r="G55" s="53" t="s">
        <v>330</v>
      </c>
      <c r="H55" s="40"/>
      <c r="I55" s="40"/>
    </row>
    <row r="56" spans="3:17" x14ac:dyDescent="0.25">
      <c r="C56" s="44" t="s">
        <v>263</v>
      </c>
      <c r="D56" s="82" t="e">
        <f>NA()</f>
        <v>#N/A</v>
      </c>
      <c r="E56" s="82" t="e">
        <f>NA()</f>
        <v>#N/A</v>
      </c>
      <c r="F56" s="85" t="e">
        <f>NA()</f>
        <v>#N/A</v>
      </c>
      <c r="G56" s="53" t="s">
        <v>331</v>
      </c>
      <c r="H56" s="40"/>
      <c r="I56" s="40"/>
    </row>
    <row r="57" spans="3:17" x14ac:dyDescent="0.25">
      <c r="C57" s="44" t="s">
        <v>264</v>
      </c>
      <c r="D57" s="83" t="s">
        <v>340</v>
      </c>
      <c r="E57" s="83" t="s">
        <v>338</v>
      </c>
      <c r="F57" s="84" t="s">
        <v>338</v>
      </c>
      <c r="G57" s="53" t="s">
        <v>332</v>
      </c>
      <c r="H57" s="40"/>
      <c r="I57" s="40"/>
    </row>
    <row r="58" spans="3:17" ht="30" x14ac:dyDescent="0.25">
      <c r="C58" s="44" t="s">
        <v>265</v>
      </c>
      <c r="D58" s="83" t="s">
        <v>340</v>
      </c>
      <c r="E58" s="83" t="s">
        <v>338</v>
      </c>
      <c r="F58" s="84" t="s">
        <v>338</v>
      </c>
      <c r="G58" s="53" t="s">
        <v>333</v>
      </c>
      <c r="H58" s="40"/>
      <c r="I58" s="40"/>
    </row>
    <row r="59" spans="3:17" x14ac:dyDescent="0.25">
      <c r="C59" s="44" t="s">
        <v>266</v>
      </c>
      <c r="D59" s="83" t="s">
        <v>339</v>
      </c>
      <c r="E59" s="83" t="s">
        <v>339</v>
      </c>
      <c r="F59" s="84" t="s">
        <v>339</v>
      </c>
      <c r="G59" s="53" t="s">
        <v>334</v>
      </c>
      <c r="H59" s="40"/>
      <c r="I59" s="40"/>
    </row>
    <row r="60" spans="3:17" x14ac:dyDescent="0.25">
      <c r="C60" s="44" t="s">
        <v>267</v>
      </c>
      <c r="D60" s="83" t="s">
        <v>339</v>
      </c>
      <c r="E60" s="83" t="s">
        <v>339</v>
      </c>
      <c r="F60" s="84" t="s">
        <v>339</v>
      </c>
      <c r="G60" s="53" t="s">
        <v>335</v>
      </c>
      <c r="H60" s="40"/>
      <c r="I60" s="40"/>
    </row>
    <row r="61" spans="3:17" x14ac:dyDescent="0.25">
      <c r="C61" s="44" t="s">
        <v>268</v>
      </c>
      <c r="D61" s="83" t="s">
        <v>341</v>
      </c>
      <c r="E61" s="83" t="s">
        <v>341</v>
      </c>
      <c r="F61" s="84"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3" t="s">
        <v>307</v>
      </c>
      <c r="E65" s="83" t="s">
        <v>307</v>
      </c>
      <c r="F65" s="83" t="s">
        <v>307</v>
      </c>
      <c r="G65" s="40"/>
      <c r="H65" s="40"/>
    </row>
    <row r="66" spans="3:8" x14ac:dyDescent="0.25">
      <c r="C66" s="41" t="s">
        <v>274</v>
      </c>
      <c r="D66" s="83" t="s">
        <v>339</v>
      </c>
      <c r="E66" s="83" t="s">
        <v>339</v>
      </c>
      <c r="F66" s="83" t="s">
        <v>339</v>
      </c>
      <c r="G66" s="40"/>
      <c r="H66" s="40"/>
    </row>
    <row r="67" spans="3:8" x14ac:dyDescent="0.25">
      <c r="C67" s="41" t="s">
        <v>275</v>
      </c>
      <c r="D67" s="83" t="s">
        <v>339</v>
      </c>
      <c r="E67" s="83" t="s">
        <v>339</v>
      </c>
      <c r="F67" s="83" t="s">
        <v>339</v>
      </c>
      <c r="G67" s="40"/>
      <c r="H67" s="40"/>
    </row>
    <row r="68" spans="3:8" ht="45" x14ac:dyDescent="0.25">
      <c r="C68" s="41" t="s">
        <v>276</v>
      </c>
      <c r="D68" s="83" t="s">
        <v>339</v>
      </c>
      <c r="E68" s="83" t="s">
        <v>339</v>
      </c>
      <c r="F68" s="83" t="s">
        <v>339</v>
      </c>
      <c r="G68" s="40"/>
      <c r="H68" s="40"/>
    </row>
    <row r="69" spans="3:8" ht="30" x14ac:dyDescent="0.25">
      <c r="C69" s="41" t="s">
        <v>271</v>
      </c>
      <c r="D69" s="83" t="s">
        <v>307</v>
      </c>
      <c r="E69" s="83" t="s">
        <v>307</v>
      </c>
      <c r="F69" s="83" t="s">
        <v>307</v>
      </c>
      <c r="G69" s="40"/>
      <c r="H69" s="40"/>
    </row>
    <row r="70" spans="3:8" x14ac:dyDescent="0.25">
      <c r="C70" s="41" t="s">
        <v>272</v>
      </c>
      <c r="D70" s="36"/>
      <c r="E70" s="36"/>
      <c r="F70" s="36"/>
      <c r="G70" s="40"/>
      <c r="H70" s="40"/>
    </row>
    <row r="71" spans="3:8" x14ac:dyDescent="0.25">
      <c r="C71" s="44" t="s">
        <v>277</v>
      </c>
      <c r="D71" s="47" t="s">
        <v>387</v>
      </c>
      <c r="E71" s="47" t="s">
        <v>387</v>
      </c>
      <c r="F71" s="47" t="s">
        <v>387</v>
      </c>
      <c r="G71" s="40"/>
      <c r="H71" s="40"/>
    </row>
    <row r="72" spans="3:8" ht="60" x14ac:dyDescent="0.25">
      <c r="C72" s="44" t="s">
        <v>278</v>
      </c>
      <c r="D72" s="47" t="s">
        <v>387</v>
      </c>
      <c r="E72" s="47" t="s">
        <v>387</v>
      </c>
      <c r="F72" s="47" t="s">
        <v>387</v>
      </c>
      <c r="G72" s="40"/>
    </row>
    <row r="73" spans="3:8" ht="30" x14ac:dyDescent="0.25">
      <c r="C73" s="44" t="s">
        <v>279</v>
      </c>
      <c r="D73" s="47" t="s">
        <v>387</v>
      </c>
      <c r="E73" s="47" t="s">
        <v>387</v>
      </c>
      <c r="F73" s="47" t="s">
        <v>387</v>
      </c>
      <c r="G73" s="40"/>
    </row>
    <row r="74" spans="3:8" x14ac:dyDescent="0.25">
      <c r="C74" s="44" t="s">
        <v>280</v>
      </c>
      <c r="D74" s="47" t="s">
        <v>387</v>
      </c>
      <c r="E74" s="47" t="s">
        <v>387</v>
      </c>
      <c r="F74" s="47" t="s">
        <v>387</v>
      </c>
      <c r="G74" s="40"/>
    </row>
    <row r="75" spans="3:8" x14ac:dyDescent="0.25">
      <c r="C75" s="44" t="s">
        <v>273</v>
      </c>
      <c r="D75" s="47" t="s">
        <v>387</v>
      </c>
      <c r="E75" s="47" t="s">
        <v>387</v>
      </c>
      <c r="F75" s="47" t="s">
        <v>387</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387</v>
      </c>
      <c r="E78" s="47" t="s">
        <v>387</v>
      </c>
      <c r="F78" s="47" t="s">
        <v>387</v>
      </c>
      <c r="G78" s="40"/>
    </row>
    <row r="79" spans="3:8" ht="60" x14ac:dyDescent="0.25">
      <c r="C79" s="44" t="s">
        <v>284</v>
      </c>
      <c r="D79" s="47" t="s">
        <v>387</v>
      </c>
      <c r="E79" s="47" t="s">
        <v>387</v>
      </c>
      <c r="F79" s="47" t="s">
        <v>387</v>
      </c>
      <c r="G79" s="40"/>
    </row>
    <row r="80" spans="3:8" x14ac:dyDescent="0.25">
      <c r="C80" s="44" t="s">
        <v>285</v>
      </c>
      <c r="D80" s="47" t="s">
        <v>387</v>
      </c>
      <c r="E80" s="47" t="s">
        <v>387</v>
      </c>
      <c r="F80" s="47" t="s">
        <v>387</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387</v>
      </c>
      <c r="E84" s="47" t="s">
        <v>387</v>
      </c>
      <c r="F84" s="47" t="s">
        <v>387</v>
      </c>
      <c r="G84" s="40"/>
    </row>
    <row r="85" spans="3:7" x14ac:dyDescent="0.25">
      <c r="C85" s="44" t="s">
        <v>298</v>
      </c>
      <c r="D85" s="47" t="s">
        <v>387</v>
      </c>
      <c r="E85" s="47" t="s">
        <v>387</v>
      </c>
      <c r="F85" s="47" t="s">
        <v>387</v>
      </c>
      <c r="G85" s="40"/>
    </row>
    <row r="86" spans="3:7" ht="60" x14ac:dyDescent="0.25">
      <c r="C86" s="44" t="s">
        <v>303</v>
      </c>
      <c r="D86" s="47" t="s">
        <v>387</v>
      </c>
      <c r="E86" s="47" t="s">
        <v>387</v>
      </c>
      <c r="F86" s="47" t="s">
        <v>387</v>
      </c>
      <c r="G86" s="40"/>
    </row>
    <row r="87" spans="3:7" x14ac:dyDescent="0.25">
      <c r="C87" s="44" t="s">
        <v>299</v>
      </c>
      <c r="D87" s="47" t="s">
        <v>387</v>
      </c>
      <c r="E87" s="47" t="s">
        <v>387</v>
      </c>
      <c r="F87" s="47" t="s">
        <v>387</v>
      </c>
      <c r="G87" s="40"/>
    </row>
    <row r="88" spans="3:7" x14ac:dyDescent="0.25">
      <c r="C88" s="41"/>
      <c r="D88" s="36"/>
      <c r="E88" s="36"/>
      <c r="F88" s="36"/>
      <c r="G88" s="40"/>
    </row>
    <row r="89" spans="3:7" x14ac:dyDescent="0.25">
      <c r="C89" s="41" t="s">
        <v>304</v>
      </c>
      <c r="D89" s="83" t="s">
        <v>339</v>
      </c>
      <c r="E89" s="83" t="s">
        <v>339</v>
      </c>
      <c r="F89" s="83" t="s">
        <v>339</v>
      </c>
      <c r="G89" s="40"/>
    </row>
    <row r="90" spans="3:7" ht="45" x14ac:dyDescent="0.25">
      <c r="C90" s="41" t="s">
        <v>288</v>
      </c>
      <c r="D90" s="36"/>
      <c r="E90" s="36"/>
      <c r="F90" s="36"/>
      <c r="G90" s="40"/>
    </row>
    <row r="91" spans="3:7" x14ac:dyDescent="0.25">
      <c r="C91" s="56" t="s">
        <v>300</v>
      </c>
      <c r="D91" s="83" t="s">
        <v>339</v>
      </c>
      <c r="E91" s="83" t="s">
        <v>339</v>
      </c>
      <c r="F91" s="83" t="s">
        <v>339</v>
      </c>
      <c r="G91" s="40"/>
    </row>
    <row r="92" spans="3:7" x14ac:dyDescent="0.25">
      <c r="C92" s="56" t="s">
        <v>301</v>
      </c>
      <c r="D92" s="83" t="s">
        <v>339</v>
      </c>
      <c r="E92" s="83" t="s">
        <v>339</v>
      </c>
      <c r="F92" s="83" t="s">
        <v>339</v>
      </c>
      <c r="G92" s="40"/>
    </row>
    <row r="93" spans="3:7" ht="30" x14ac:dyDescent="0.25">
      <c r="C93" s="41" t="s">
        <v>302</v>
      </c>
      <c r="D93" s="83" t="s">
        <v>343</v>
      </c>
      <c r="E93" s="83" t="s">
        <v>343</v>
      </c>
      <c r="F93" s="83" t="s">
        <v>343</v>
      </c>
      <c r="G93" s="40"/>
    </row>
    <row r="94" spans="3:7" x14ac:dyDescent="0.25">
      <c r="C94" s="41" t="s">
        <v>289</v>
      </c>
      <c r="D94" s="49" t="s">
        <v>307</v>
      </c>
      <c r="E94" s="49" t="s">
        <v>307</v>
      </c>
      <c r="F94" s="49" t="s">
        <v>307</v>
      </c>
      <c r="G94" s="40"/>
    </row>
    <row r="95" spans="3:7" x14ac:dyDescent="0.25">
      <c r="C95" s="41" t="s">
        <v>290</v>
      </c>
      <c r="D95" s="83" t="s">
        <v>339</v>
      </c>
      <c r="E95" s="83" t="s">
        <v>339</v>
      </c>
      <c r="F95" s="83" t="s">
        <v>339</v>
      </c>
      <c r="G95" s="40"/>
    </row>
    <row r="96" spans="3:7" x14ac:dyDescent="0.25">
      <c r="C96" s="41" t="s">
        <v>291</v>
      </c>
      <c r="D96" s="83" t="s">
        <v>339</v>
      </c>
      <c r="E96" s="83" t="s">
        <v>339</v>
      </c>
      <c r="F96" s="83" t="s">
        <v>339</v>
      </c>
      <c r="G96" s="40"/>
    </row>
    <row r="97" spans="2:7" x14ac:dyDescent="0.25">
      <c r="C97" s="41" t="s">
        <v>292</v>
      </c>
      <c r="D97" s="49" t="s">
        <v>307</v>
      </c>
      <c r="E97" s="49" t="s">
        <v>307</v>
      </c>
      <c r="F97" s="49" t="s">
        <v>307</v>
      </c>
      <c r="G97" s="40"/>
    </row>
    <row r="98" spans="2:7" ht="30" x14ac:dyDescent="0.25">
      <c r="C98" s="41" t="s">
        <v>293</v>
      </c>
      <c r="D98" s="49" t="s">
        <v>387</v>
      </c>
      <c r="E98" s="49" t="s">
        <v>387</v>
      </c>
      <c r="F98" s="49" t="s">
        <v>387</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7" t="s">
        <v>400</v>
      </c>
      <c r="D102" s="12"/>
      <c r="E102" s="12"/>
      <c r="F102" s="12"/>
      <c r="G102" s="40"/>
    </row>
    <row r="103" spans="2:7" x14ac:dyDescent="0.25">
      <c r="B103" s="97"/>
      <c r="D103" s="12"/>
      <c r="E103" s="12"/>
      <c r="F103" s="12"/>
      <c r="G103" s="40"/>
    </row>
    <row r="104" spans="2:7" ht="45" x14ac:dyDescent="0.25">
      <c r="C104" s="38" t="s">
        <v>401</v>
      </c>
      <c r="D104" s="49" t="s">
        <v>387</v>
      </c>
      <c r="E104" s="12"/>
      <c r="F104" s="12"/>
      <c r="G104" s="40"/>
    </row>
    <row r="105" spans="2:7" x14ac:dyDescent="0.25">
      <c r="C105" s="38" t="s">
        <v>402</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19" workbookViewId="0">
      <selection activeCell="D36" sqref="D36"/>
    </sheetView>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397</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376</v>
      </c>
    </row>
    <row r="18" spans="2:4" x14ac:dyDescent="0.25">
      <c r="C18" t="s">
        <v>181</v>
      </c>
      <c r="D18" s="51" t="s">
        <v>397</v>
      </c>
    </row>
    <row r="20" spans="2:4" x14ac:dyDescent="0.25">
      <c r="B20">
        <v>52</v>
      </c>
      <c r="C20" t="s">
        <v>305</v>
      </c>
      <c r="D20" s="51" t="s">
        <v>152</v>
      </c>
    </row>
    <row r="21" spans="2:4" x14ac:dyDescent="0.25">
      <c r="D21" s="19"/>
    </row>
    <row r="22" spans="2:4" x14ac:dyDescent="0.25">
      <c r="B22">
        <v>53</v>
      </c>
      <c r="C22" t="s">
        <v>184</v>
      </c>
      <c r="D22" s="51" t="s">
        <v>387</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1">
        <f>'Items B and C'!AM12</f>
        <v>221148000</v>
      </c>
      <c r="E36" s="81">
        <f>'Items B and C'!AN12</f>
        <v>279306000</v>
      </c>
      <c r="F36" s="81">
        <f>'Items B and C'!AO12</f>
        <v>279485000</v>
      </c>
      <c r="G36" s="76"/>
      <c r="H36" s="76"/>
      <c r="I36" s="76"/>
    </row>
    <row r="37" spans="2:9" ht="30" x14ac:dyDescent="0.25">
      <c r="C37" s="12" t="s">
        <v>195</v>
      </c>
      <c r="D37" s="47" t="s">
        <v>387</v>
      </c>
      <c r="E37" s="47" t="s">
        <v>387</v>
      </c>
      <c r="F37" s="47" t="s">
        <v>387</v>
      </c>
    </row>
    <row r="38" spans="2:9" ht="30" x14ac:dyDescent="0.25">
      <c r="C38" s="12" t="s">
        <v>196</v>
      </c>
      <c r="D38" s="47" t="s">
        <v>387</v>
      </c>
      <c r="E38" s="47" t="s">
        <v>387</v>
      </c>
      <c r="F38" s="47" t="s">
        <v>387</v>
      </c>
    </row>
    <row r="39" spans="2:9" x14ac:dyDescent="0.25">
      <c r="C39" s="12" t="s">
        <v>197</v>
      </c>
      <c r="D39" s="82">
        <v>10</v>
      </c>
      <c r="E39" s="82">
        <v>10</v>
      </c>
      <c r="F39" s="82">
        <v>13</v>
      </c>
      <c r="G39" s="100" t="s">
        <v>406</v>
      </c>
    </row>
    <row r="40" spans="2:9" x14ac:dyDescent="0.25">
      <c r="C40" s="12" t="s">
        <v>198</v>
      </c>
      <c r="D40" s="82">
        <v>10</v>
      </c>
      <c r="E40" s="82">
        <v>10</v>
      </c>
      <c r="F40" s="82">
        <v>13</v>
      </c>
      <c r="G40" s="100" t="s">
        <v>406</v>
      </c>
    </row>
    <row r="41" spans="2:9" x14ac:dyDescent="0.25">
      <c r="C41" s="12" t="s">
        <v>199</v>
      </c>
      <c r="D41" s="82">
        <v>8.3999999999999995E-3</v>
      </c>
      <c r="E41" s="82">
        <v>8.6999999999999994E-3</v>
      </c>
      <c r="F41" s="82">
        <v>1.0200000000000001E-2</v>
      </c>
      <c r="G41" s="100" t="s">
        <v>407</v>
      </c>
    </row>
    <row r="42" spans="2:9" x14ac:dyDescent="0.25">
      <c r="C42" s="12" t="s">
        <v>200</v>
      </c>
      <c r="D42" s="82">
        <v>1196507.46</v>
      </c>
      <c r="E42" s="82">
        <v>6278462.7400000002</v>
      </c>
      <c r="F42" s="82">
        <v>8523571.3100000005</v>
      </c>
      <c r="G42" s="100" t="s">
        <v>408</v>
      </c>
    </row>
    <row r="43" spans="2:9" x14ac:dyDescent="0.25">
      <c r="C43" s="12" t="s">
        <v>201</v>
      </c>
      <c r="D43" s="82">
        <v>1980107.46</v>
      </c>
      <c r="E43" s="82">
        <v>6926822.7400000002</v>
      </c>
      <c r="F43" s="82">
        <v>8707341.3100000005</v>
      </c>
      <c r="G43" s="100" t="s">
        <v>409</v>
      </c>
    </row>
    <row r="44" spans="2:9" x14ac:dyDescent="0.25">
      <c r="C44" s="12" t="s">
        <v>202</v>
      </c>
      <c r="D44" s="82">
        <v>0</v>
      </c>
      <c r="E44" s="82">
        <v>0</v>
      </c>
      <c r="F44" s="82">
        <v>0</v>
      </c>
      <c r="H44" t="s">
        <v>416</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election activeCell="F14" sqref="F14"/>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397</v>
      </c>
    </row>
    <row r="4" spans="1:8" x14ac:dyDescent="0.25">
      <c r="B4" t="s">
        <v>216</v>
      </c>
    </row>
    <row r="5" spans="1:8" x14ac:dyDescent="0.25">
      <c r="B5" s="40">
        <v>58</v>
      </c>
      <c r="C5" s="12" t="s">
        <v>236</v>
      </c>
      <c r="D5" s="47">
        <v>0</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27</v>
      </c>
      <c r="E9" s="40"/>
      <c r="F9" s="40"/>
      <c r="G9" s="40"/>
      <c r="H9" s="40"/>
    </row>
    <row r="10" spans="1:8" x14ac:dyDescent="0.25">
      <c r="B10" s="40"/>
      <c r="C10" s="42" t="s">
        <v>226</v>
      </c>
      <c r="D10" s="47">
        <v>6</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2">
        <v>0</v>
      </c>
      <c r="E25" s="40"/>
      <c r="F25" s="40"/>
    </row>
    <row r="26" spans="2:22" x14ac:dyDescent="0.25">
      <c r="C26" s="39" t="s">
        <v>230</v>
      </c>
      <c r="D26" s="82">
        <v>0</v>
      </c>
      <c r="E26" s="40"/>
      <c r="F26" s="40"/>
    </row>
    <row r="27" spans="2:22" x14ac:dyDescent="0.25">
      <c r="C27" s="39" t="s">
        <v>231</v>
      </c>
      <c r="D27" s="82">
        <v>100</v>
      </c>
      <c r="E27" s="40"/>
      <c r="F27" s="40"/>
      <c r="H27" s="71"/>
      <c r="I27" s="70" t="s">
        <v>345</v>
      </c>
      <c r="J27" s="72"/>
      <c r="K27" s="72"/>
      <c r="L27" s="72"/>
      <c r="M27" s="72"/>
      <c r="N27" s="72"/>
      <c r="O27" s="72"/>
      <c r="P27" s="72"/>
      <c r="Q27" s="72"/>
      <c r="R27" s="72"/>
      <c r="S27" s="72"/>
      <c r="T27" s="72"/>
      <c r="U27" s="72"/>
      <c r="V27" s="73"/>
    </row>
    <row r="28" spans="2:22" x14ac:dyDescent="0.25">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25">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25">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25">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25">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25">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25">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25">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3" t="s">
        <v>344</v>
      </c>
      <c r="E48" s="83"/>
      <c r="F48" s="83"/>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3" t="s">
        <v>339</v>
      </c>
      <c r="E53" s="83" t="s">
        <v>339</v>
      </c>
      <c r="F53" s="83" t="s">
        <v>339</v>
      </c>
      <c r="G53" s="55" t="s">
        <v>342</v>
      </c>
      <c r="H53" s="40"/>
      <c r="I53" s="40"/>
    </row>
    <row r="54" spans="3:17" x14ac:dyDescent="0.25">
      <c r="C54" s="44" t="s">
        <v>261</v>
      </c>
      <c r="D54" s="83" t="s">
        <v>340</v>
      </c>
      <c r="E54" s="83" t="s">
        <v>338</v>
      </c>
      <c r="F54" s="84" t="s">
        <v>338</v>
      </c>
      <c r="G54" s="52" t="s">
        <v>329</v>
      </c>
      <c r="H54" s="40"/>
      <c r="I54" s="40"/>
    </row>
    <row r="55" spans="3:17" x14ac:dyDescent="0.25">
      <c r="C55" s="44" t="s">
        <v>262</v>
      </c>
      <c r="D55" s="83" t="s">
        <v>339</v>
      </c>
      <c r="E55" s="83" t="s">
        <v>339</v>
      </c>
      <c r="F55" s="84" t="s">
        <v>339</v>
      </c>
      <c r="G55" s="53" t="s">
        <v>330</v>
      </c>
      <c r="H55" s="40"/>
      <c r="I55" s="40"/>
    </row>
    <row r="56" spans="3:17" x14ac:dyDescent="0.25">
      <c r="C56" s="44" t="s">
        <v>263</v>
      </c>
      <c r="D56" s="82" t="e">
        <f>NA()</f>
        <v>#N/A</v>
      </c>
      <c r="E56" s="82" t="e">
        <f>NA()</f>
        <v>#N/A</v>
      </c>
      <c r="F56" s="85" t="e">
        <f>NA()</f>
        <v>#N/A</v>
      </c>
      <c r="G56" s="53" t="s">
        <v>331</v>
      </c>
      <c r="H56" s="40"/>
      <c r="I56" s="40"/>
    </row>
    <row r="57" spans="3:17" x14ac:dyDescent="0.25">
      <c r="C57" s="44" t="s">
        <v>264</v>
      </c>
      <c r="D57" s="83" t="s">
        <v>340</v>
      </c>
      <c r="E57" s="83" t="s">
        <v>338</v>
      </c>
      <c r="F57" s="84" t="s">
        <v>338</v>
      </c>
      <c r="G57" s="53" t="s">
        <v>332</v>
      </c>
      <c r="H57" s="40"/>
      <c r="I57" s="40"/>
    </row>
    <row r="58" spans="3:17" ht="30" x14ac:dyDescent="0.25">
      <c r="C58" s="44" t="s">
        <v>265</v>
      </c>
      <c r="D58" s="83" t="s">
        <v>340</v>
      </c>
      <c r="E58" s="83" t="s">
        <v>338</v>
      </c>
      <c r="F58" s="84" t="s">
        <v>338</v>
      </c>
      <c r="G58" s="53" t="s">
        <v>333</v>
      </c>
      <c r="H58" s="40"/>
      <c r="I58" s="40"/>
    </row>
    <row r="59" spans="3:17" x14ac:dyDescent="0.25">
      <c r="C59" s="44" t="s">
        <v>266</v>
      </c>
      <c r="D59" s="83" t="s">
        <v>339</v>
      </c>
      <c r="E59" s="83" t="s">
        <v>339</v>
      </c>
      <c r="F59" s="84" t="s">
        <v>339</v>
      </c>
      <c r="G59" s="53" t="s">
        <v>334</v>
      </c>
      <c r="H59" s="40"/>
      <c r="I59" s="40"/>
    </row>
    <row r="60" spans="3:17" x14ac:dyDescent="0.25">
      <c r="C60" s="44" t="s">
        <v>267</v>
      </c>
      <c r="D60" s="83" t="s">
        <v>339</v>
      </c>
      <c r="E60" s="83" t="s">
        <v>339</v>
      </c>
      <c r="F60" s="84" t="s">
        <v>339</v>
      </c>
      <c r="G60" s="53" t="s">
        <v>335</v>
      </c>
      <c r="H60" s="40"/>
      <c r="I60" s="40"/>
    </row>
    <row r="61" spans="3:17" x14ac:dyDescent="0.25">
      <c r="C61" s="44" t="s">
        <v>268</v>
      </c>
      <c r="D61" s="83" t="s">
        <v>341</v>
      </c>
      <c r="E61" s="83" t="s">
        <v>341</v>
      </c>
      <c r="F61" s="84"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3" t="s">
        <v>307</v>
      </c>
      <c r="E65" s="83" t="s">
        <v>307</v>
      </c>
      <c r="F65" s="83" t="s">
        <v>307</v>
      </c>
      <c r="G65" s="40"/>
      <c r="H65" s="40"/>
    </row>
    <row r="66" spans="3:8" x14ac:dyDescent="0.25">
      <c r="C66" s="41" t="s">
        <v>274</v>
      </c>
      <c r="D66" s="83" t="s">
        <v>339</v>
      </c>
      <c r="E66" s="83" t="s">
        <v>339</v>
      </c>
      <c r="F66" s="83" t="s">
        <v>339</v>
      </c>
      <c r="G66" s="40"/>
      <c r="H66" s="40"/>
    </row>
    <row r="67" spans="3:8" x14ac:dyDescent="0.25">
      <c r="C67" s="41" t="s">
        <v>275</v>
      </c>
      <c r="D67" s="83" t="s">
        <v>339</v>
      </c>
      <c r="E67" s="83" t="s">
        <v>339</v>
      </c>
      <c r="F67" s="83" t="s">
        <v>339</v>
      </c>
      <c r="G67" s="40"/>
      <c r="H67" s="40"/>
    </row>
    <row r="68" spans="3:8" ht="45" x14ac:dyDescent="0.25">
      <c r="C68" s="41" t="s">
        <v>276</v>
      </c>
      <c r="D68" s="83" t="s">
        <v>339</v>
      </c>
      <c r="E68" s="83" t="s">
        <v>339</v>
      </c>
      <c r="F68" s="83" t="s">
        <v>339</v>
      </c>
      <c r="G68" s="40"/>
      <c r="H68" s="40"/>
    </row>
    <row r="69" spans="3:8" ht="30" x14ac:dyDescent="0.25">
      <c r="C69" s="41" t="s">
        <v>271</v>
      </c>
      <c r="D69" s="83" t="s">
        <v>307</v>
      </c>
      <c r="E69" s="83" t="s">
        <v>307</v>
      </c>
      <c r="F69" s="83" t="s">
        <v>307</v>
      </c>
      <c r="G69" s="40"/>
      <c r="H69" s="40"/>
    </row>
    <row r="70" spans="3:8" x14ac:dyDescent="0.25">
      <c r="C70" s="41" t="s">
        <v>272</v>
      </c>
      <c r="D70" s="36"/>
      <c r="E70" s="36"/>
      <c r="F70" s="36"/>
      <c r="G70" s="40"/>
      <c r="H70" s="40"/>
    </row>
    <row r="71" spans="3:8" x14ac:dyDescent="0.25">
      <c r="C71" s="44" t="s">
        <v>277</v>
      </c>
      <c r="D71" s="47" t="s">
        <v>387</v>
      </c>
      <c r="E71" s="47" t="s">
        <v>387</v>
      </c>
      <c r="F71" s="47" t="s">
        <v>387</v>
      </c>
      <c r="G71" s="40"/>
      <c r="H71" s="40"/>
    </row>
    <row r="72" spans="3:8" ht="60" x14ac:dyDescent="0.25">
      <c r="C72" s="44" t="s">
        <v>278</v>
      </c>
      <c r="D72" s="47" t="s">
        <v>387</v>
      </c>
      <c r="E72" s="47" t="s">
        <v>387</v>
      </c>
      <c r="F72" s="47" t="s">
        <v>387</v>
      </c>
      <c r="G72" s="40"/>
    </row>
    <row r="73" spans="3:8" ht="30" x14ac:dyDescent="0.25">
      <c r="C73" s="44" t="s">
        <v>279</v>
      </c>
      <c r="D73" s="47" t="s">
        <v>387</v>
      </c>
      <c r="E73" s="47" t="s">
        <v>387</v>
      </c>
      <c r="F73" s="47" t="s">
        <v>387</v>
      </c>
      <c r="G73" s="40"/>
    </row>
    <row r="74" spans="3:8" x14ac:dyDescent="0.25">
      <c r="C74" s="44" t="s">
        <v>280</v>
      </c>
      <c r="D74" s="47" t="s">
        <v>387</v>
      </c>
      <c r="E74" s="47" t="s">
        <v>387</v>
      </c>
      <c r="F74" s="47" t="s">
        <v>387</v>
      </c>
      <c r="G74" s="40"/>
    </row>
    <row r="75" spans="3:8" x14ac:dyDescent="0.25">
      <c r="C75" s="44" t="s">
        <v>273</v>
      </c>
      <c r="D75" s="47" t="s">
        <v>387</v>
      </c>
      <c r="E75" s="47" t="s">
        <v>387</v>
      </c>
      <c r="F75" s="47" t="s">
        <v>387</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387</v>
      </c>
      <c r="E78" s="47" t="s">
        <v>387</v>
      </c>
      <c r="F78" s="47" t="s">
        <v>387</v>
      </c>
      <c r="G78" s="40"/>
    </row>
    <row r="79" spans="3:8" ht="60" x14ac:dyDescent="0.25">
      <c r="C79" s="44" t="s">
        <v>284</v>
      </c>
      <c r="D79" s="47" t="s">
        <v>387</v>
      </c>
      <c r="E79" s="47" t="s">
        <v>387</v>
      </c>
      <c r="F79" s="47" t="s">
        <v>387</v>
      </c>
      <c r="G79" s="40"/>
    </row>
    <row r="80" spans="3:8" x14ac:dyDescent="0.25">
      <c r="C80" s="44" t="s">
        <v>285</v>
      </c>
      <c r="D80" s="47" t="s">
        <v>387</v>
      </c>
      <c r="E80" s="47" t="s">
        <v>387</v>
      </c>
      <c r="F80" s="47" t="s">
        <v>387</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387</v>
      </c>
      <c r="E84" s="47" t="s">
        <v>387</v>
      </c>
      <c r="F84" s="47" t="s">
        <v>387</v>
      </c>
      <c r="G84" s="40"/>
    </row>
    <row r="85" spans="3:7" x14ac:dyDescent="0.25">
      <c r="C85" s="44" t="s">
        <v>298</v>
      </c>
      <c r="D85" s="47" t="s">
        <v>387</v>
      </c>
      <c r="E85" s="47" t="s">
        <v>387</v>
      </c>
      <c r="F85" s="47" t="s">
        <v>387</v>
      </c>
      <c r="G85" s="40"/>
    </row>
    <row r="86" spans="3:7" ht="60" x14ac:dyDescent="0.25">
      <c r="C86" s="44" t="s">
        <v>303</v>
      </c>
      <c r="D86" s="47" t="s">
        <v>387</v>
      </c>
      <c r="E86" s="47" t="s">
        <v>387</v>
      </c>
      <c r="F86" s="47" t="s">
        <v>387</v>
      </c>
      <c r="G86" s="40"/>
    </row>
    <row r="87" spans="3:7" x14ac:dyDescent="0.25">
      <c r="C87" s="44" t="s">
        <v>299</v>
      </c>
      <c r="D87" s="47" t="s">
        <v>387</v>
      </c>
      <c r="E87" s="47" t="s">
        <v>387</v>
      </c>
      <c r="F87" s="47" t="s">
        <v>387</v>
      </c>
      <c r="G87" s="40"/>
    </row>
    <row r="88" spans="3:7" x14ac:dyDescent="0.25">
      <c r="C88" s="41"/>
      <c r="D88" s="36"/>
      <c r="E88" s="36"/>
      <c r="F88" s="36"/>
      <c r="G88" s="40"/>
    </row>
    <row r="89" spans="3:7" x14ac:dyDescent="0.25">
      <c r="C89" s="41" t="s">
        <v>304</v>
      </c>
      <c r="D89" s="83" t="s">
        <v>339</v>
      </c>
      <c r="E89" s="83" t="s">
        <v>339</v>
      </c>
      <c r="F89" s="83" t="s">
        <v>339</v>
      </c>
      <c r="G89" s="40"/>
    </row>
    <row r="90" spans="3:7" ht="45" x14ac:dyDescent="0.25">
      <c r="C90" s="41" t="s">
        <v>288</v>
      </c>
      <c r="D90" s="36"/>
      <c r="E90" s="36"/>
      <c r="F90" s="36"/>
      <c r="G90" s="40"/>
    </row>
    <row r="91" spans="3:7" x14ac:dyDescent="0.25">
      <c r="C91" s="56" t="s">
        <v>300</v>
      </c>
      <c r="D91" s="83" t="s">
        <v>339</v>
      </c>
      <c r="E91" s="83" t="s">
        <v>339</v>
      </c>
      <c r="F91" s="83" t="s">
        <v>339</v>
      </c>
      <c r="G91" s="40"/>
    </row>
    <row r="92" spans="3:7" x14ac:dyDescent="0.25">
      <c r="C92" s="56" t="s">
        <v>301</v>
      </c>
      <c r="D92" s="83" t="s">
        <v>339</v>
      </c>
      <c r="E92" s="83" t="s">
        <v>339</v>
      </c>
      <c r="F92" s="83" t="s">
        <v>339</v>
      </c>
      <c r="G92" s="40"/>
    </row>
    <row r="93" spans="3:7" ht="30" x14ac:dyDescent="0.25">
      <c r="C93" s="41" t="s">
        <v>302</v>
      </c>
      <c r="D93" s="83" t="s">
        <v>343</v>
      </c>
      <c r="E93" s="83" t="s">
        <v>343</v>
      </c>
      <c r="F93" s="83" t="s">
        <v>343</v>
      </c>
      <c r="G93" s="40"/>
    </row>
    <row r="94" spans="3:7" x14ac:dyDescent="0.25">
      <c r="C94" s="41" t="s">
        <v>289</v>
      </c>
      <c r="D94" s="49" t="s">
        <v>307</v>
      </c>
      <c r="E94" s="49" t="s">
        <v>307</v>
      </c>
      <c r="F94" s="49" t="s">
        <v>307</v>
      </c>
      <c r="G94" s="40"/>
    </row>
    <row r="95" spans="3:7" x14ac:dyDescent="0.25">
      <c r="C95" s="41" t="s">
        <v>290</v>
      </c>
      <c r="D95" s="83" t="s">
        <v>339</v>
      </c>
      <c r="E95" s="83" t="s">
        <v>339</v>
      </c>
      <c r="F95" s="83" t="s">
        <v>339</v>
      </c>
      <c r="G95" s="40"/>
    </row>
    <row r="96" spans="3:7" x14ac:dyDescent="0.25">
      <c r="C96" s="41" t="s">
        <v>291</v>
      </c>
      <c r="D96" s="83" t="s">
        <v>339</v>
      </c>
      <c r="E96" s="83" t="s">
        <v>339</v>
      </c>
      <c r="F96" s="83" t="s">
        <v>339</v>
      </c>
      <c r="G96" s="40"/>
    </row>
    <row r="97" spans="2:7" x14ac:dyDescent="0.25">
      <c r="C97" s="41" t="s">
        <v>292</v>
      </c>
      <c r="D97" s="49" t="s">
        <v>307</v>
      </c>
      <c r="E97" s="49" t="s">
        <v>307</v>
      </c>
      <c r="F97" s="49" t="s">
        <v>307</v>
      </c>
      <c r="G97" s="40"/>
    </row>
    <row r="98" spans="2:7" ht="30" x14ac:dyDescent="0.25">
      <c r="C98" s="41" t="s">
        <v>293</v>
      </c>
      <c r="D98" s="49" t="s">
        <v>387</v>
      </c>
      <c r="E98" s="49" t="s">
        <v>387</v>
      </c>
      <c r="F98" s="49" t="s">
        <v>387</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7" t="s">
        <v>400</v>
      </c>
      <c r="D102" s="12"/>
      <c r="E102" s="12"/>
      <c r="F102" s="12"/>
      <c r="G102" s="40"/>
    </row>
    <row r="103" spans="2:7" x14ac:dyDescent="0.25">
      <c r="B103" s="97"/>
      <c r="D103" s="12"/>
      <c r="E103" s="12"/>
      <c r="F103" s="12"/>
      <c r="G103" s="40"/>
    </row>
    <row r="104" spans="2:7" ht="45" x14ac:dyDescent="0.25">
      <c r="C104" s="38" t="s">
        <v>401</v>
      </c>
      <c r="D104" s="49" t="s">
        <v>387</v>
      </c>
      <c r="E104" s="12"/>
      <c r="F104" s="12"/>
      <c r="G104" s="40"/>
    </row>
    <row r="105" spans="2:7" x14ac:dyDescent="0.25">
      <c r="C105" s="38" t="s">
        <v>402</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workbookViewId="0">
      <selection activeCell="G35" sqref="G35"/>
    </sheetView>
  </sheetViews>
  <sheetFormatPr defaultRowHeight="15" x14ac:dyDescent="0.25"/>
  <cols>
    <col min="2" max="2" width="27.42578125" customWidth="1"/>
    <col min="3" max="3" width="40.7109375" customWidth="1"/>
  </cols>
  <sheetData>
    <row r="2" spans="2:3" ht="18.75" x14ac:dyDescent="0.3">
      <c r="B2" s="7" t="s">
        <v>17</v>
      </c>
    </row>
    <row r="4" spans="2:3" x14ac:dyDescent="0.25">
      <c r="B4" t="s">
        <v>0</v>
      </c>
    </row>
    <row r="5" spans="2:3" x14ac:dyDescent="0.25">
      <c r="B5" s="1" t="s">
        <v>1</v>
      </c>
    </row>
    <row r="7" spans="2:3" x14ac:dyDescent="0.25">
      <c r="B7" t="s">
        <v>2</v>
      </c>
      <c r="C7" s="43" t="s">
        <v>141</v>
      </c>
    </row>
    <row r="8" spans="2:3" x14ac:dyDescent="0.25">
      <c r="B8" t="s">
        <v>346</v>
      </c>
      <c r="C8" s="51">
        <v>287883</v>
      </c>
    </row>
    <row r="9" spans="2:3" x14ac:dyDescent="0.25">
      <c r="B9" t="s">
        <v>3</v>
      </c>
      <c r="C9" s="51"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3"/>
    </row>
    <row r="17" spans="2:3" x14ac:dyDescent="0.25">
      <c r="B17" t="s">
        <v>3</v>
      </c>
      <c r="C17" s="13"/>
    </row>
    <row r="18" spans="2:3" x14ac:dyDescent="0.25">
      <c r="B18" t="s">
        <v>4</v>
      </c>
      <c r="C18" s="13"/>
    </row>
    <row r="19" spans="2:3" x14ac:dyDescent="0.25">
      <c r="B19" t="s">
        <v>5</v>
      </c>
      <c r="C19" s="13"/>
    </row>
    <row r="20" spans="2:3" x14ac:dyDescent="0.25">
      <c r="B20" t="s">
        <v>6</v>
      </c>
      <c r="C20" s="13"/>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43" t="s">
        <v>143</v>
      </c>
    </row>
    <row r="28" spans="2:3" x14ac:dyDescent="0.25">
      <c r="B28" t="s">
        <v>9</v>
      </c>
      <c r="C28" s="43" t="s">
        <v>143</v>
      </c>
    </row>
    <row r="29" spans="2:3" x14ac:dyDescent="0.25">
      <c r="B29" t="s">
        <v>10</v>
      </c>
      <c r="C29" s="43" t="s">
        <v>144</v>
      </c>
    </row>
    <row r="30" spans="2:3" x14ac:dyDescent="0.25">
      <c r="B30" t="s">
        <v>11</v>
      </c>
      <c r="C30" s="87" t="s">
        <v>145</v>
      </c>
    </row>
    <row r="31" spans="2:3" x14ac:dyDescent="0.25">
      <c r="B31" t="s">
        <v>14</v>
      </c>
      <c r="C31" s="43" t="s">
        <v>146</v>
      </c>
    </row>
    <row r="32" spans="2:3" x14ac:dyDescent="0.25">
      <c r="B32" t="s">
        <v>12</v>
      </c>
      <c r="C32" s="88">
        <v>44755</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16" workbookViewId="0">
      <selection activeCell="E36" sqref="E36"/>
    </sheetView>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398</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375</v>
      </c>
    </row>
    <row r="18" spans="2:4" x14ac:dyDescent="0.25">
      <c r="C18" t="s">
        <v>181</v>
      </c>
      <c r="D18" s="51" t="s">
        <v>398</v>
      </c>
    </row>
    <row r="20" spans="2:4" x14ac:dyDescent="0.25">
      <c r="B20">
        <v>52</v>
      </c>
      <c r="C20" t="s">
        <v>305</v>
      </c>
      <c r="D20" s="51" t="s">
        <v>152</v>
      </c>
    </row>
    <row r="21" spans="2:4" x14ac:dyDescent="0.25">
      <c r="D21" s="19"/>
    </row>
    <row r="22" spans="2:4" x14ac:dyDescent="0.25">
      <c r="B22">
        <v>53</v>
      </c>
      <c r="C22" t="s">
        <v>184</v>
      </c>
      <c r="D22" s="51" t="s">
        <v>387</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1">
        <f>'Items B and C'!AM13</f>
        <v>318772000</v>
      </c>
      <c r="E36" s="81">
        <f>'Items B and C'!AN13</f>
        <v>319173000</v>
      </c>
      <c r="F36" s="81">
        <f>'Items B and C'!AO13</f>
        <v>319560000</v>
      </c>
      <c r="G36" s="76"/>
      <c r="H36" s="76"/>
      <c r="I36" s="76"/>
    </row>
    <row r="37" spans="2:9" ht="30" x14ac:dyDescent="0.25">
      <c r="C37" s="12" t="s">
        <v>195</v>
      </c>
      <c r="D37" s="47" t="s">
        <v>387</v>
      </c>
      <c r="E37" s="47" t="s">
        <v>387</v>
      </c>
      <c r="F37" s="47" t="s">
        <v>387</v>
      </c>
    </row>
    <row r="38" spans="2:9" ht="30" x14ac:dyDescent="0.25">
      <c r="C38" s="12" t="s">
        <v>196</v>
      </c>
      <c r="D38" s="47" t="s">
        <v>387</v>
      </c>
      <c r="E38" s="47" t="s">
        <v>387</v>
      </c>
      <c r="F38" s="47" t="s">
        <v>387</v>
      </c>
    </row>
    <row r="39" spans="2:9" x14ac:dyDescent="0.25">
      <c r="C39" s="12" t="s">
        <v>197</v>
      </c>
      <c r="D39" s="82">
        <v>56</v>
      </c>
      <c r="E39" s="82">
        <v>45</v>
      </c>
      <c r="F39" s="82">
        <v>13</v>
      </c>
      <c r="G39" s="100" t="s">
        <v>406</v>
      </c>
    </row>
    <row r="40" spans="2:9" x14ac:dyDescent="0.25">
      <c r="C40" s="12" t="s">
        <v>198</v>
      </c>
      <c r="D40" s="82">
        <v>56</v>
      </c>
      <c r="E40" s="82">
        <v>45</v>
      </c>
      <c r="F40" s="82">
        <v>13</v>
      </c>
      <c r="G40" s="100" t="s">
        <v>406</v>
      </c>
    </row>
    <row r="41" spans="2:9" x14ac:dyDescent="0.25">
      <c r="C41" s="12" t="s">
        <v>199</v>
      </c>
      <c r="D41" s="82">
        <v>9.9000000000000008E-3</v>
      </c>
      <c r="E41" s="82">
        <v>1.01E-2</v>
      </c>
      <c r="F41" s="82">
        <v>9.7999999999999997E-3</v>
      </c>
      <c r="G41" s="100" t="s">
        <v>407</v>
      </c>
    </row>
    <row r="42" spans="2:9" x14ac:dyDescent="0.25">
      <c r="C42" s="12" t="s">
        <v>200</v>
      </c>
      <c r="D42" s="114">
        <v>7040360.9400000004</v>
      </c>
      <c r="E42" s="114">
        <v>1098817.1399999999</v>
      </c>
      <c r="F42" s="114">
        <v>15171631.109999999</v>
      </c>
      <c r="G42" s="100" t="s">
        <v>408</v>
      </c>
    </row>
    <row r="43" spans="2:9" x14ac:dyDescent="0.25">
      <c r="C43" s="12" t="s">
        <v>201</v>
      </c>
      <c r="D43" s="114">
        <v>7664410.9400000004</v>
      </c>
      <c r="E43" s="114">
        <v>1412317.14</v>
      </c>
      <c r="F43" s="114">
        <v>15171631.109999999</v>
      </c>
      <c r="G43" s="100" t="s">
        <v>409</v>
      </c>
    </row>
    <row r="44" spans="2:9" x14ac:dyDescent="0.25">
      <c r="C44" s="12" t="s">
        <v>202</v>
      </c>
      <c r="D44" s="82">
        <v>0</v>
      </c>
      <c r="E44" s="82">
        <v>0</v>
      </c>
      <c r="F44" s="82">
        <v>0</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topLeftCell="A10" workbookViewId="0">
      <selection activeCell="C20" sqref="C20"/>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398</v>
      </c>
    </row>
    <row r="4" spans="1:8" x14ac:dyDescent="0.25">
      <c r="B4" t="s">
        <v>216</v>
      </c>
    </row>
    <row r="5" spans="1:8" x14ac:dyDescent="0.25">
      <c r="B5" s="40">
        <v>58</v>
      </c>
      <c r="C5" s="12" t="s">
        <v>236</v>
      </c>
      <c r="D5" s="47" t="s">
        <v>387</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29</v>
      </c>
      <c r="E9" s="40"/>
      <c r="F9" s="40"/>
      <c r="G9" s="40"/>
      <c r="H9" s="40"/>
    </row>
    <row r="10" spans="1:8" x14ac:dyDescent="0.25">
      <c r="B10" s="40"/>
      <c r="C10" s="42" t="s">
        <v>226</v>
      </c>
      <c r="D10" s="47">
        <v>5</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2">
        <v>0</v>
      </c>
      <c r="E25" s="40"/>
      <c r="F25" s="40"/>
    </row>
    <row r="26" spans="2:22" x14ac:dyDescent="0.25">
      <c r="C26" s="39" t="s">
        <v>230</v>
      </c>
      <c r="D26" s="82">
        <v>0</v>
      </c>
      <c r="E26" s="40"/>
      <c r="F26" s="40"/>
    </row>
    <row r="27" spans="2:22" x14ac:dyDescent="0.25">
      <c r="C27" s="39" t="s">
        <v>231</v>
      </c>
      <c r="D27" s="82">
        <v>0</v>
      </c>
      <c r="E27" s="40"/>
      <c r="F27" s="40"/>
      <c r="H27" s="71"/>
      <c r="I27" s="70" t="s">
        <v>345</v>
      </c>
      <c r="J27" s="72"/>
      <c r="K27" s="72"/>
      <c r="L27" s="72"/>
      <c r="M27" s="72"/>
      <c r="N27" s="72"/>
      <c r="O27" s="72"/>
      <c r="P27" s="72"/>
      <c r="Q27" s="72"/>
      <c r="R27" s="72"/>
      <c r="S27" s="72"/>
      <c r="T27" s="72"/>
      <c r="U27" s="72"/>
      <c r="V27" s="73"/>
    </row>
    <row r="28" spans="2:22" x14ac:dyDescent="0.25">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2">
        <v>100</v>
      </c>
      <c r="E29" s="40"/>
      <c r="F29" s="40"/>
      <c r="H29" s="62">
        <v>2</v>
      </c>
      <c r="I29" s="63" t="s">
        <v>311</v>
      </c>
      <c r="J29" s="64"/>
      <c r="K29" s="64"/>
      <c r="L29" s="64"/>
      <c r="M29" s="64"/>
      <c r="N29" s="64"/>
      <c r="O29" s="64"/>
      <c r="P29" s="64"/>
      <c r="Q29" s="64"/>
      <c r="R29" s="64"/>
      <c r="S29" s="64"/>
      <c r="T29" s="64"/>
      <c r="U29" s="64"/>
      <c r="V29" s="65"/>
    </row>
    <row r="30" spans="2:22" x14ac:dyDescent="0.25">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25">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25">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25">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25">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25">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25">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25">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3" t="s">
        <v>344</v>
      </c>
      <c r="E48" s="83"/>
      <c r="F48" s="83"/>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3" t="s">
        <v>339</v>
      </c>
      <c r="E53" s="83" t="s">
        <v>339</v>
      </c>
      <c r="F53" s="83" t="s">
        <v>339</v>
      </c>
      <c r="G53" s="55" t="s">
        <v>342</v>
      </c>
      <c r="H53" s="40"/>
      <c r="I53" s="40"/>
    </row>
    <row r="54" spans="3:17" x14ac:dyDescent="0.25">
      <c r="C54" s="44" t="s">
        <v>261</v>
      </c>
      <c r="D54" s="83" t="s">
        <v>340</v>
      </c>
      <c r="E54" s="83" t="s">
        <v>338</v>
      </c>
      <c r="F54" s="84" t="s">
        <v>338</v>
      </c>
      <c r="G54" s="52" t="s">
        <v>329</v>
      </c>
      <c r="H54" s="40"/>
      <c r="I54" s="40"/>
    </row>
    <row r="55" spans="3:17" x14ac:dyDescent="0.25">
      <c r="C55" s="44" t="s">
        <v>262</v>
      </c>
      <c r="D55" s="83" t="s">
        <v>339</v>
      </c>
      <c r="E55" s="83" t="s">
        <v>339</v>
      </c>
      <c r="F55" s="84" t="s">
        <v>339</v>
      </c>
      <c r="G55" s="53" t="s">
        <v>330</v>
      </c>
      <c r="H55" s="40"/>
      <c r="I55" s="40"/>
    </row>
    <row r="56" spans="3:17" x14ac:dyDescent="0.25">
      <c r="C56" s="44" t="s">
        <v>263</v>
      </c>
      <c r="D56" s="82" t="e">
        <f>NA()</f>
        <v>#N/A</v>
      </c>
      <c r="E56" s="82" t="e">
        <f>NA()</f>
        <v>#N/A</v>
      </c>
      <c r="F56" s="85" t="e">
        <f>NA()</f>
        <v>#N/A</v>
      </c>
      <c r="G56" s="53" t="s">
        <v>331</v>
      </c>
      <c r="H56" s="40"/>
      <c r="I56" s="40"/>
    </row>
    <row r="57" spans="3:17" x14ac:dyDescent="0.25">
      <c r="C57" s="44" t="s">
        <v>264</v>
      </c>
      <c r="D57" s="83" t="s">
        <v>340</v>
      </c>
      <c r="E57" s="83" t="s">
        <v>338</v>
      </c>
      <c r="F57" s="84" t="s">
        <v>338</v>
      </c>
      <c r="G57" s="53" t="s">
        <v>332</v>
      </c>
      <c r="H57" s="40"/>
      <c r="I57" s="40"/>
    </row>
    <row r="58" spans="3:17" ht="30" x14ac:dyDescent="0.25">
      <c r="C58" s="44" t="s">
        <v>265</v>
      </c>
      <c r="D58" s="83" t="s">
        <v>340</v>
      </c>
      <c r="E58" s="83" t="s">
        <v>338</v>
      </c>
      <c r="F58" s="84" t="s">
        <v>338</v>
      </c>
      <c r="G58" s="53" t="s">
        <v>333</v>
      </c>
      <c r="H58" s="40"/>
      <c r="I58" s="40"/>
    </row>
    <row r="59" spans="3:17" x14ac:dyDescent="0.25">
      <c r="C59" s="44" t="s">
        <v>266</v>
      </c>
      <c r="D59" s="83" t="s">
        <v>339</v>
      </c>
      <c r="E59" s="83" t="s">
        <v>339</v>
      </c>
      <c r="F59" s="84" t="s">
        <v>339</v>
      </c>
      <c r="G59" s="53" t="s">
        <v>334</v>
      </c>
      <c r="H59" s="40"/>
      <c r="I59" s="40"/>
    </row>
    <row r="60" spans="3:17" x14ac:dyDescent="0.25">
      <c r="C60" s="44" t="s">
        <v>267</v>
      </c>
      <c r="D60" s="83" t="s">
        <v>339</v>
      </c>
      <c r="E60" s="83" t="s">
        <v>339</v>
      </c>
      <c r="F60" s="84" t="s">
        <v>339</v>
      </c>
      <c r="G60" s="53" t="s">
        <v>335</v>
      </c>
      <c r="H60" s="40"/>
      <c r="I60" s="40"/>
    </row>
    <row r="61" spans="3:17" x14ac:dyDescent="0.25">
      <c r="C61" s="44" t="s">
        <v>268</v>
      </c>
      <c r="D61" s="83" t="s">
        <v>341</v>
      </c>
      <c r="E61" s="83" t="s">
        <v>341</v>
      </c>
      <c r="F61" s="84"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3" t="s">
        <v>307</v>
      </c>
      <c r="E65" s="83" t="s">
        <v>307</v>
      </c>
      <c r="F65" s="83" t="s">
        <v>307</v>
      </c>
      <c r="G65" s="40"/>
      <c r="H65" s="40"/>
    </row>
    <row r="66" spans="3:8" x14ac:dyDescent="0.25">
      <c r="C66" s="41" t="s">
        <v>274</v>
      </c>
      <c r="D66" s="83" t="s">
        <v>339</v>
      </c>
      <c r="E66" s="83" t="s">
        <v>339</v>
      </c>
      <c r="F66" s="83" t="s">
        <v>339</v>
      </c>
      <c r="G66" s="40"/>
      <c r="H66" s="40"/>
    </row>
    <row r="67" spans="3:8" x14ac:dyDescent="0.25">
      <c r="C67" s="41" t="s">
        <v>275</v>
      </c>
      <c r="D67" s="83" t="s">
        <v>339</v>
      </c>
      <c r="E67" s="83" t="s">
        <v>339</v>
      </c>
      <c r="F67" s="83" t="s">
        <v>339</v>
      </c>
      <c r="G67" s="40"/>
      <c r="H67" s="40"/>
    </row>
    <row r="68" spans="3:8" ht="45" x14ac:dyDescent="0.25">
      <c r="C68" s="41" t="s">
        <v>276</v>
      </c>
      <c r="D68" s="83" t="s">
        <v>339</v>
      </c>
      <c r="E68" s="83" t="s">
        <v>339</v>
      </c>
      <c r="F68" s="83" t="s">
        <v>339</v>
      </c>
      <c r="G68" s="40"/>
      <c r="H68" s="40"/>
    </row>
    <row r="69" spans="3:8" ht="30" x14ac:dyDescent="0.25">
      <c r="C69" s="41" t="s">
        <v>271</v>
      </c>
      <c r="D69" s="83" t="s">
        <v>307</v>
      </c>
      <c r="E69" s="83" t="s">
        <v>307</v>
      </c>
      <c r="F69" s="83" t="s">
        <v>307</v>
      </c>
      <c r="G69" s="40"/>
      <c r="H69" s="40"/>
    </row>
    <row r="70" spans="3:8" x14ac:dyDescent="0.25">
      <c r="C70" s="41" t="s">
        <v>272</v>
      </c>
      <c r="D70" s="36"/>
      <c r="E70" s="36"/>
      <c r="F70" s="36"/>
      <c r="G70" s="40"/>
      <c r="H70" s="40"/>
    </row>
    <row r="71" spans="3:8" x14ac:dyDescent="0.25">
      <c r="C71" s="44" t="s">
        <v>277</v>
      </c>
      <c r="D71" s="47" t="s">
        <v>387</v>
      </c>
      <c r="E71" s="47" t="s">
        <v>387</v>
      </c>
      <c r="F71" s="47" t="s">
        <v>387</v>
      </c>
      <c r="G71" s="40"/>
      <c r="H71" s="40"/>
    </row>
    <row r="72" spans="3:8" ht="60" x14ac:dyDescent="0.25">
      <c r="C72" s="44" t="s">
        <v>278</v>
      </c>
      <c r="D72" s="47" t="s">
        <v>387</v>
      </c>
      <c r="E72" s="47" t="s">
        <v>387</v>
      </c>
      <c r="F72" s="47" t="s">
        <v>387</v>
      </c>
      <c r="G72" s="40"/>
    </row>
    <row r="73" spans="3:8" ht="30" x14ac:dyDescent="0.25">
      <c r="C73" s="44" t="s">
        <v>279</v>
      </c>
      <c r="D73" s="47" t="s">
        <v>387</v>
      </c>
      <c r="E73" s="47" t="s">
        <v>387</v>
      </c>
      <c r="F73" s="47" t="s">
        <v>387</v>
      </c>
      <c r="G73" s="40"/>
    </row>
    <row r="74" spans="3:8" x14ac:dyDescent="0.25">
      <c r="C74" s="44" t="s">
        <v>280</v>
      </c>
      <c r="D74" s="47" t="s">
        <v>387</v>
      </c>
      <c r="E74" s="47" t="s">
        <v>387</v>
      </c>
      <c r="F74" s="47" t="s">
        <v>387</v>
      </c>
      <c r="G74" s="40"/>
    </row>
    <row r="75" spans="3:8" x14ac:dyDescent="0.25">
      <c r="C75" s="44" t="s">
        <v>273</v>
      </c>
      <c r="D75" s="47" t="s">
        <v>387</v>
      </c>
      <c r="E75" s="47" t="s">
        <v>387</v>
      </c>
      <c r="F75" s="47" t="s">
        <v>387</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387</v>
      </c>
      <c r="E78" s="47" t="s">
        <v>387</v>
      </c>
      <c r="F78" s="47" t="s">
        <v>387</v>
      </c>
      <c r="G78" s="40"/>
    </row>
    <row r="79" spans="3:8" ht="60" x14ac:dyDescent="0.25">
      <c r="C79" s="44" t="s">
        <v>284</v>
      </c>
      <c r="D79" s="47" t="s">
        <v>387</v>
      </c>
      <c r="E79" s="47" t="s">
        <v>387</v>
      </c>
      <c r="F79" s="47" t="s">
        <v>387</v>
      </c>
      <c r="G79" s="40"/>
    </row>
    <row r="80" spans="3:8" x14ac:dyDescent="0.25">
      <c r="C80" s="44" t="s">
        <v>285</v>
      </c>
      <c r="D80" s="47" t="s">
        <v>387</v>
      </c>
      <c r="E80" s="47" t="s">
        <v>387</v>
      </c>
      <c r="F80" s="47" t="s">
        <v>387</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387</v>
      </c>
      <c r="E84" s="47" t="s">
        <v>387</v>
      </c>
      <c r="F84" s="47" t="s">
        <v>387</v>
      </c>
      <c r="G84" s="40"/>
    </row>
    <row r="85" spans="3:7" x14ac:dyDescent="0.25">
      <c r="C85" s="44" t="s">
        <v>298</v>
      </c>
      <c r="D85" s="47" t="s">
        <v>387</v>
      </c>
      <c r="E85" s="47" t="s">
        <v>387</v>
      </c>
      <c r="F85" s="47" t="s">
        <v>387</v>
      </c>
      <c r="G85" s="40"/>
    </row>
    <row r="86" spans="3:7" ht="60" x14ac:dyDescent="0.25">
      <c r="C86" s="44" t="s">
        <v>303</v>
      </c>
      <c r="D86" s="47" t="s">
        <v>387</v>
      </c>
      <c r="E86" s="47" t="s">
        <v>387</v>
      </c>
      <c r="F86" s="47" t="s">
        <v>387</v>
      </c>
      <c r="G86" s="40"/>
    </row>
    <row r="87" spans="3:7" x14ac:dyDescent="0.25">
      <c r="C87" s="44" t="s">
        <v>299</v>
      </c>
      <c r="D87" s="47" t="s">
        <v>387</v>
      </c>
      <c r="E87" s="47" t="s">
        <v>387</v>
      </c>
      <c r="F87" s="47" t="s">
        <v>387</v>
      </c>
      <c r="G87" s="40"/>
    </row>
    <row r="88" spans="3:7" x14ac:dyDescent="0.25">
      <c r="C88" s="41"/>
      <c r="D88" s="36"/>
      <c r="E88" s="36"/>
      <c r="F88" s="36"/>
      <c r="G88" s="40"/>
    </row>
    <row r="89" spans="3:7" x14ac:dyDescent="0.25">
      <c r="C89" s="41" t="s">
        <v>304</v>
      </c>
      <c r="D89" s="83" t="s">
        <v>339</v>
      </c>
      <c r="E89" s="83" t="s">
        <v>339</v>
      </c>
      <c r="F89" s="83" t="s">
        <v>339</v>
      </c>
      <c r="G89" s="40"/>
    </row>
    <row r="90" spans="3:7" ht="45" x14ac:dyDescent="0.25">
      <c r="C90" s="41" t="s">
        <v>288</v>
      </c>
      <c r="D90" s="36"/>
      <c r="E90" s="36"/>
      <c r="F90" s="36"/>
      <c r="G90" s="40"/>
    </row>
    <row r="91" spans="3:7" x14ac:dyDescent="0.25">
      <c r="C91" s="56" t="s">
        <v>300</v>
      </c>
      <c r="D91" s="83" t="s">
        <v>339</v>
      </c>
      <c r="E91" s="83" t="s">
        <v>339</v>
      </c>
      <c r="F91" s="83" t="s">
        <v>339</v>
      </c>
      <c r="G91" s="40"/>
    </row>
    <row r="92" spans="3:7" x14ac:dyDescent="0.25">
      <c r="C92" s="56" t="s">
        <v>301</v>
      </c>
      <c r="D92" s="83" t="s">
        <v>339</v>
      </c>
      <c r="E92" s="83" t="s">
        <v>339</v>
      </c>
      <c r="F92" s="83" t="s">
        <v>339</v>
      </c>
      <c r="G92" s="40"/>
    </row>
    <row r="93" spans="3:7" ht="30" x14ac:dyDescent="0.25">
      <c r="C93" s="41" t="s">
        <v>302</v>
      </c>
      <c r="D93" s="83" t="s">
        <v>343</v>
      </c>
      <c r="E93" s="83" t="s">
        <v>343</v>
      </c>
      <c r="F93" s="83" t="s">
        <v>343</v>
      </c>
      <c r="G93" s="40"/>
    </row>
    <row r="94" spans="3:7" x14ac:dyDescent="0.25">
      <c r="C94" s="41" t="s">
        <v>289</v>
      </c>
      <c r="D94" s="49" t="s">
        <v>307</v>
      </c>
      <c r="E94" s="49" t="s">
        <v>307</v>
      </c>
      <c r="F94" s="49" t="s">
        <v>307</v>
      </c>
      <c r="G94" s="40"/>
    </row>
    <row r="95" spans="3:7" x14ac:dyDescent="0.25">
      <c r="C95" s="41" t="s">
        <v>290</v>
      </c>
      <c r="D95" s="83" t="s">
        <v>339</v>
      </c>
      <c r="E95" s="83" t="s">
        <v>339</v>
      </c>
      <c r="F95" s="83" t="s">
        <v>339</v>
      </c>
      <c r="G95" s="40"/>
    </row>
    <row r="96" spans="3:7" x14ac:dyDescent="0.25">
      <c r="C96" s="41" t="s">
        <v>291</v>
      </c>
      <c r="D96" s="83" t="s">
        <v>339</v>
      </c>
      <c r="E96" s="83" t="s">
        <v>339</v>
      </c>
      <c r="F96" s="83" t="s">
        <v>339</v>
      </c>
      <c r="G96" s="40"/>
    </row>
    <row r="97" spans="2:7" x14ac:dyDescent="0.25">
      <c r="C97" s="41" t="s">
        <v>292</v>
      </c>
      <c r="D97" s="49" t="s">
        <v>307</v>
      </c>
      <c r="E97" s="49" t="s">
        <v>307</v>
      </c>
      <c r="F97" s="49" t="s">
        <v>307</v>
      </c>
      <c r="G97" s="40"/>
    </row>
    <row r="98" spans="2:7" ht="30" x14ac:dyDescent="0.25">
      <c r="C98" s="41" t="s">
        <v>293</v>
      </c>
      <c r="D98" s="49" t="s">
        <v>387</v>
      </c>
      <c r="E98" s="49" t="s">
        <v>387</v>
      </c>
      <c r="F98" s="49" t="s">
        <v>387</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7" t="s">
        <v>400</v>
      </c>
      <c r="D102" s="12"/>
      <c r="E102" s="12"/>
      <c r="F102" s="12"/>
      <c r="G102" s="40"/>
    </row>
    <row r="103" spans="2:7" x14ac:dyDescent="0.25">
      <c r="B103" s="97"/>
      <c r="D103" s="12"/>
      <c r="E103" s="12"/>
      <c r="F103" s="12"/>
      <c r="G103" s="40"/>
    </row>
    <row r="104" spans="2:7" ht="45" x14ac:dyDescent="0.25">
      <c r="C104" s="38" t="s">
        <v>401</v>
      </c>
      <c r="D104" s="49" t="s">
        <v>387</v>
      </c>
      <c r="E104" s="12"/>
      <c r="F104" s="12"/>
      <c r="G104" s="40"/>
    </row>
    <row r="105" spans="2:7" x14ac:dyDescent="0.25">
      <c r="C105" s="38" t="s">
        <v>402</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Q39"/>
  <sheetViews>
    <sheetView topLeftCell="S1" workbookViewId="0">
      <selection activeCell="AQ14" sqref="AQ14"/>
    </sheetView>
  </sheetViews>
  <sheetFormatPr defaultRowHeight="15" x14ac:dyDescent="0.25"/>
  <cols>
    <col min="2" max="2" width="36.28515625" customWidth="1"/>
    <col min="3" max="3" width="17.28515625" customWidth="1"/>
    <col min="4" max="4" width="18" customWidth="1"/>
    <col min="7" max="7" width="14.28515625" bestFit="1" customWidth="1"/>
    <col min="8" max="8" width="20.28515625" bestFit="1" customWidth="1"/>
    <col min="9" max="9" width="17.28515625" bestFit="1" customWidth="1"/>
    <col min="10" max="11" width="17.28515625" customWidth="1"/>
    <col min="12" max="12" width="21.140625" customWidth="1"/>
    <col min="13" max="15" width="15.28515625" bestFit="1" customWidth="1"/>
    <col min="16" max="16" width="14.28515625" bestFit="1" customWidth="1"/>
    <col min="17" max="17" width="15.28515625" bestFit="1" customWidth="1"/>
    <col min="18" max="18" width="16.85546875" customWidth="1"/>
    <col min="19" max="19" width="19.7109375" bestFit="1" customWidth="1"/>
    <col min="20" max="20" width="14.28515625" bestFit="1" customWidth="1"/>
    <col min="21" max="21" width="13.85546875" bestFit="1" customWidth="1"/>
    <col min="22" max="22" width="11.5703125" bestFit="1" customWidth="1"/>
    <col min="23" max="23" width="14.42578125" bestFit="1" customWidth="1"/>
    <col min="24" max="24" width="15.42578125" bestFit="1" customWidth="1"/>
    <col min="25" max="25" width="15.42578125" customWidth="1"/>
    <col min="26" max="26" width="12.140625" bestFit="1" customWidth="1"/>
    <col min="27" max="27" width="12.140625" customWidth="1"/>
    <col min="28" max="28" width="11.5703125" bestFit="1" customWidth="1"/>
    <col min="29" max="29" width="1.42578125" customWidth="1"/>
    <col min="30" max="30" width="12.5703125" bestFit="1" customWidth="1"/>
    <col min="31" max="31" width="1.5703125" customWidth="1"/>
    <col min="32" max="32" width="12.5703125" customWidth="1"/>
    <col min="33" max="33" width="11.5703125" bestFit="1" customWidth="1"/>
    <col min="34" max="34" width="1.5703125" customWidth="1"/>
    <col min="36" max="36" width="1.42578125" customWidth="1"/>
    <col min="37" max="37" width="11.5703125" customWidth="1"/>
    <col min="38" max="38" width="1.140625" customWidth="1"/>
    <col min="39" max="40" width="12.5703125" bestFit="1" customWidth="1"/>
    <col min="41" max="41" width="15.28515625" bestFit="1" customWidth="1"/>
    <col min="43" max="43" width="11.140625" bestFit="1" customWidth="1"/>
  </cols>
  <sheetData>
    <row r="2" spans="2:43" ht="15.75" x14ac:dyDescent="0.25">
      <c r="B2" s="6" t="s">
        <v>18</v>
      </c>
      <c r="H2" s="110" t="s">
        <v>412</v>
      </c>
    </row>
    <row r="4" spans="2:43" x14ac:dyDescent="0.25">
      <c r="B4" t="s">
        <v>19</v>
      </c>
    </row>
    <row r="5" spans="2:43" x14ac:dyDescent="0.25">
      <c r="B5" s="1" t="s">
        <v>20</v>
      </c>
    </row>
    <row r="6" spans="2:43" x14ac:dyDescent="0.25">
      <c r="Q6" s="17">
        <f>N9-H9</f>
        <v>0</v>
      </c>
      <c r="AB6" t="s">
        <v>361</v>
      </c>
      <c r="AM6" t="s">
        <v>352</v>
      </c>
      <c r="AN6" t="s">
        <v>352</v>
      </c>
      <c r="AO6" t="s">
        <v>352</v>
      </c>
    </row>
    <row r="7" spans="2:43" x14ac:dyDescent="0.25">
      <c r="H7" s="76"/>
      <c r="M7" s="141" t="s">
        <v>428</v>
      </c>
      <c r="N7" s="142"/>
      <c r="O7" s="141" t="s">
        <v>361</v>
      </c>
      <c r="P7" s="142"/>
      <c r="W7" s="19" t="s">
        <v>78</v>
      </c>
      <c r="X7" s="19" t="s">
        <v>78</v>
      </c>
      <c r="Y7" s="19" t="s">
        <v>78</v>
      </c>
      <c r="Z7" s="19" t="s">
        <v>372</v>
      </c>
      <c r="AA7" s="19" t="s">
        <v>372</v>
      </c>
      <c r="AB7" s="19" t="s">
        <v>78</v>
      </c>
      <c r="AC7" s="19"/>
      <c r="AD7" s="19" t="s">
        <v>78</v>
      </c>
      <c r="AE7" s="19"/>
      <c r="AF7" s="19" t="s">
        <v>78</v>
      </c>
      <c r="AG7" s="19" t="s">
        <v>372</v>
      </c>
      <c r="AI7" s="19" t="s">
        <v>372</v>
      </c>
      <c r="AK7" s="19" t="s">
        <v>372</v>
      </c>
      <c r="AL7" s="19"/>
      <c r="AM7" t="s">
        <v>352</v>
      </c>
      <c r="AN7" t="s">
        <v>352</v>
      </c>
      <c r="AO7" t="s">
        <v>352</v>
      </c>
    </row>
    <row r="8" spans="2:43" ht="15.75" thickBot="1" x14ac:dyDescent="0.3">
      <c r="C8" s="9" t="s">
        <v>29</v>
      </c>
      <c r="D8" s="9" t="s">
        <v>28</v>
      </c>
      <c r="H8" s="3" t="s">
        <v>352</v>
      </c>
      <c r="I8" s="3" t="s">
        <v>426</v>
      </c>
      <c r="J8" s="3" t="s">
        <v>424</v>
      </c>
      <c r="K8" s="3" t="s">
        <v>425</v>
      </c>
      <c r="L8" s="105" t="s">
        <v>353</v>
      </c>
      <c r="M8" s="105" t="s">
        <v>29</v>
      </c>
      <c r="N8" s="105" t="s">
        <v>360</v>
      </c>
      <c r="O8" s="105"/>
      <c r="P8" s="3"/>
      <c r="Q8" s="143" t="s">
        <v>370</v>
      </c>
      <c r="R8" s="143" t="s">
        <v>367</v>
      </c>
      <c r="S8" s="143" t="s">
        <v>371</v>
      </c>
      <c r="T8" s="3" t="s">
        <v>368</v>
      </c>
      <c r="U8" s="3" t="s">
        <v>369</v>
      </c>
      <c r="V8" s="3"/>
      <c r="W8" s="144" t="s">
        <v>80</v>
      </c>
      <c r="X8" s="144" t="s">
        <v>81</v>
      </c>
      <c r="Y8" s="144" t="s">
        <v>83</v>
      </c>
      <c r="Z8" s="144" t="s">
        <v>80</v>
      </c>
      <c r="AA8" s="144" t="s">
        <v>83</v>
      </c>
      <c r="AB8" s="144" t="s">
        <v>80</v>
      </c>
      <c r="AC8" s="144"/>
      <c r="AD8" s="144" t="s">
        <v>81</v>
      </c>
      <c r="AE8" s="144"/>
      <c r="AF8" s="144" t="s">
        <v>83</v>
      </c>
      <c r="AG8" s="144" t="s">
        <v>80</v>
      </c>
      <c r="AH8" s="3"/>
      <c r="AI8" s="144" t="s">
        <v>81</v>
      </c>
      <c r="AJ8" s="3"/>
      <c r="AK8" s="144" t="s">
        <v>83</v>
      </c>
      <c r="AL8" s="3"/>
      <c r="AM8" s="144" t="s">
        <v>433</v>
      </c>
      <c r="AN8" s="144" t="s">
        <v>434</v>
      </c>
      <c r="AO8" s="144" t="s">
        <v>435</v>
      </c>
    </row>
    <row r="9" spans="2:43" ht="15.75" thickTop="1" x14ac:dyDescent="0.25">
      <c r="B9" s="8" t="s">
        <v>21</v>
      </c>
      <c r="C9" s="89">
        <v>0</v>
      </c>
      <c r="D9" s="89">
        <v>0</v>
      </c>
      <c r="G9" t="s">
        <v>354</v>
      </c>
      <c r="H9" s="103">
        <v>69093270.339999989</v>
      </c>
      <c r="I9" s="103">
        <v>578993.26</v>
      </c>
      <c r="J9" s="103">
        <v>2972000.01</v>
      </c>
      <c r="K9" s="103">
        <v>0</v>
      </c>
      <c r="L9" s="103">
        <v>80529.03</v>
      </c>
      <c r="M9" s="16">
        <f>SUM(H9,J9,L9)</f>
        <v>72145799.379999995</v>
      </c>
      <c r="N9" s="16">
        <f>H9</f>
        <v>69093270.339999989</v>
      </c>
      <c r="O9" s="75">
        <f>ROUND(M9,-3)</f>
        <v>72146000</v>
      </c>
      <c r="P9" s="75">
        <f>ROUND(N9,-3)</f>
        <v>69093000</v>
      </c>
      <c r="Q9" s="75">
        <f>H9-SUM(S9,T9,U9)+L9</f>
        <v>68594806.109999985</v>
      </c>
      <c r="R9" s="103">
        <f>I9+J9+U9</f>
        <v>3550993.2699999996</v>
      </c>
      <c r="S9" s="75">
        <f>R9-U9-J9</f>
        <v>578993.25999999978</v>
      </c>
      <c r="T9" s="108">
        <v>0</v>
      </c>
      <c r="U9" s="108">
        <v>0</v>
      </c>
      <c r="W9" s="76">
        <f>S9+T9+J9</f>
        <v>3550993.2699999996</v>
      </c>
      <c r="X9" s="76">
        <f t="shared" ref="X9:X13" si="0">Q9</f>
        <v>68594806.109999985</v>
      </c>
      <c r="Y9" s="76">
        <f>U9</f>
        <v>0</v>
      </c>
      <c r="Z9" s="76">
        <f>L9</f>
        <v>80529.03</v>
      </c>
      <c r="AA9" s="76">
        <f>J9</f>
        <v>2972000.01</v>
      </c>
      <c r="AB9" s="76">
        <f t="shared" ref="AB9:AB13" si="1">ROUND(W9,-3)</f>
        <v>3551000</v>
      </c>
      <c r="AC9" s="76"/>
      <c r="AD9" s="76">
        <f t="shared" ref="AD9:AD13" si="2">ROUND(X9,-3)</f>
        <v>68595000</v>
      </c>
      <c r="AE9" s="76"/>
      <c r="AF9" s="76">
        <f t="shared" ref="AF9:AF13" si="3">ROUND(Y9,-3)</f>
        <v>0</v>
      </c>
      <c r="AG9" s="76">
        <f t="shared" ref="AG9:AG13" si="4">ROUND(Z9,-3)</f>
        <v>81000</v>
      </c>
      <c r="AI9" s="76">
        <v>0</v>
      </c>
      <c r="AK9" s="76">
        <f>ROUND(AA9,-3)</f>
        <v>2972000</v>
      </c>
      <c r="AM9" s="103">
        <v>140552000</v>
      </c>
      <c r="AN9" s="103">
        <v>96572000</v>
      </c>
      <c r="AO9" s="103">
        <v>69093000</v>
      </c>
      <c r="AQ9" t="str">
        <f>G9</f>
        <v>USG M</v>
      </c>
    </row>
    <row r="10" spans="2:43" x14ac:dyDescent="0.25">
      <c r="B10" s="8" t="s">
        <v>22</v>
      </c>
      <c r="C10" s="89">
        <f>O18</f>
        <v>2037396000</v>
      </c>
      <c r="D10" s="89">
        <f>P18</f>
        <v>1991415000</v>
      </c>
      <c r="G10" t="s">
        <v>355</v>
      </c>
      <c r="H10" s="103">
        <v>836726925.7475307</v>
      </c>
      <c r="I10" s="103">
        <v>64748208.700000003</v>
      </c>
      <c r="J10" s="103">
        <v>17868562.448130906</v>
      </c>
      <c r="K10" s="103">
        <v>3802014.75</v>
      </c>
      <c r="L10" s="103">
        <v>101775.87000000001</v>
      </c>
      <c r="M10" s="16">
        <f t="shared" ref="M10:M17" si="5">SUM(H10,J10,L10)</f>
        <v>854697264.06566155</v>
      </c>
      <c r="N10" s="16">
        <f t="shared" ref="N10:N14" si="6">H10</f>
        <v>836726925.7475307</v>
      </c>
      <c r="O10" s="75">
        <f t="shared" ref="O10:O14" si="7">ROUND(M10,-3)</f>
        <v>854697000</v>
      </c>
      <c r="P10" s="75">
        <f t="shared" ref="P10:P14" si="8">ROUND(N10,-3)</f>
        <v>836727000</v>
      </c>
      <c r="Q10" s="75">
        <f t="shared" ref="Q10:Q17" si="9">H10-SUM(S10,T10,U10)+L10</f>
        <v>772041707.77753067</v>
      </c>
      <c r="R10" s="103">
        <f t="shared" ref="R10:R17" si="10">I10+J10+U10</f>
        <v>82655556.288130909</v>
      </c>
      <c r="S10" s="75">
        <f t="shared" ref="S10:S17" si="11">R10-U10-J10</f>
        <v>64748208.700000003</v>
      </c>
      <c r="T10" s="108">
        <v>0</v>
      </c>
      <c r="U10" s="108">
        <v>38785.14</v>
      </c>
      <c r="W10" s="76">
        <f t="shared" ref="W10:W17" si="12">S10+T10+J10</f>
        <v>82616771.148130909</v>
      </c>
      <c r="X10" s="76">
        <f t="shared" si="0"/>
        <v>772041707.77753067</v>
      </c>
      <c r="Y10" s="76">
        <f t="shared" ref="Y10:Y13" si="13">U10</f>
        <v>38785.14</v>
      </c>
      <c r="Z10" s="76">
        <f t="shared" ref="Z10:Z15" si="14">L10</f>
        <v>101775.87000000001</v>
      </c>
      <c r="AA10" s="76">
        <f t="shared" ref="AA10:AA17" si="15">J10</f>
        <v>17868562.448130906</v>
      </c>
      <c r="AB10" s="76">
        <f t="shared" si="1"/>
        <v>82617000</v>
      </c>
      <c r="AC10" s="76"/>
      <c r="AD10" s="76">
        <f>ROUND(X10,-3)</f>
        <v>772042000</v>
      </c>
      <c r="AE10" s="76"/>
      <c r="AF10" s="76">
        <f t="shared" si="3"/>
        <v>39000</v>
      </c>
      <c r="AG10" s="76">
        <f>ROUND(Z10,-3)</f>
        <v>102000</v>
      </c>
      <c r="AI10" s="76">
        <v>0</v>
      </c>
      <c r="AK10" s="76">
        <f>ROUND(AA10,-3)</f>
        <v>17869000</v>
      </c>
      <c r="AM10" s="103">
        <v>929572000</v>
      </c>
      <c r="AN10" s="103">
        <v>836074000</v>
      </c>
      <c r="AO10" s="103">
        <v>836727000</v>
      </c>
      <c r="AQ10" t="str">
        <f t="shared" ref="AQ10:AQ17" si="16">G10</f>
        <v>Prime M</v>
      </c>
    </row>
    <row r="11" spans="2:43" x14ac:dyDescent="0.25">
      <c r="B11" s="8" t="s">
        <v>23</v>
      </c>
      <c r="C11" s="89">
        <v>0</v>
      </c>
      <c r="D11" s="89">
        <v>0</v>
      </c>
      <c r="G11" t="s">
        <v>356</v>
      </c>
      <c r="H11" s="103">
        <v>71937829.833973214</v>
      </c>
      <c r="I11" s="103">
        <v>5567131.4500000002</v>
      </c>
      <c r="J11" s="103">
        <v>1536047.7662732007</v>
      </c>
      <c r="K11" s="103">
        <v>326896.31</v>
      </c>
      <c r="L11" s="103">
        <v>8750.07</v>
      </c>
      <c r="M11" s="16">
        <f t="shared" si="5"/>
        <v>73482627.670246407</v>
      </c>
      <c r="N11" s="16">
        <f t="shared" si="6"/>
        <v>71937829.833973214</v>
      </c>
      <c r="O11" s="75">
        <f t="shared" si="7"/>
        <v>73483000</v>
      </c>
      <c r="P11" s="75">
        <f t="shared" si="8"/>
        <v>71938000</v>
      </c>
      <c r="Q11" s="75">
        <f t="shared" si="9"/>
        <v>66376113.593973212</v>
      </c>
      <c r="R11" s="103">
        <f t="shared" si="10"/>
        <v>7106514.076273201</v>
      </c>
      <c r="S11" s="75">
        <f t="shared" si="11"/>
        <v>5567131.4500000002</v>
      </c>
      <c r="T11" s="108">
        <v>0</v>
      </c>
      <c r="U11" s="108">
        <v>3334.86</v>
      </c>
      <c r="W11" s="76">
        <f t="shared" si="12"/>
        <v>7103179.2162732007</v>
      </c>
      <c r="X11" s="76">
        <f t="shared" si="0"/>
        <v>66376113.593973212</v>
      </c>
      <c r="Y11" s="76">
        <f t="shared" si="13"/>
        <v>3334.86</v>
      </c>
      <c r="Z11" s="76">
        <f t="shared" si="14"/>
        <v>8750.07</v>
      </c>
      <c r="AA11" s="76">
        <f t="shared" si="15"/>
        <v>1536047.7662732007</v>
      </c>
      <c r="AB11" s="76">
        <f t="shared" si="1"/>
        <v>7103000</v>
      </c>
      <c r="AC11" s="76"/>
      <c r="AD11" s="76">
        <f t="shared" si="2"/>
        <v>66376000</v>
      </c>
      <c r="AE11" s="76"/>
      <c r="AF11" s="76">
        <f t="shared" si="3"/>
        <v>3000</v>
      </c>
      <c r="AG11" s="76">
        <f t="shared" si="4"/>
        <v>9000</v>
      </c>
      <c r="AI11" s="76">
        <v>0</v>
      </c>
      <c r="AK11" s="76">
        <f t="shared" ref="AK11:AK17" si="17">ROUND(AA11,-3)</f>
        <v>1536000</v>
      </c>
      <c r="AM11" s="103">
        <v>71787000</v>
      </c>
      <c r="AN11" s="103">
        <v>71851000</v>
      </c>
      <c r="AO11" s="103">
        <v>71938000</v>
      </c>
      <c r="AQ11" t="str">
        <f t="shared" si="16"/>
        <v>Prime C1</v>
      </c>
    </row>
    <row r="12" spans="2:43" x14ac:dyDescent="0.25">
      <c r="B12" s="8" t="s">
        <v>24</v>
      </c>
      <c r="C12" s="89">
        <v>0</v>
      </c>
      <c r="D12" s="89">
        <v>0</v>
      </c>
      <c r="G12" t="s">
        <v>359</v>
      </c>
      <c r="H12" s="103">
        <v>279484870.00862753</v>
      </c>
      <c r="I12" s="103">
        <v>9030152.9900000002</v>
      </c>
      <c r="J12" s="103">
        <v>5940259.1025274787</v>
      </c>
      <c r="K12" s="103">
        <v>126696.31</v>
      </c>
      <c r="L12" s="103">
        <v>40644.450000000004</v>
      </c>
      <c r="M12" s="16">
        <f t="shared" si="5"/>
        <v>285465773.56115502</v>
      </c>
      <c r="N12" s="16">
        <f t="shared" si="6"/>
        <v>279484870.00862753</v>
      </c>
      <c r="O12" s="75">
        <f t="shared" si="7"/>
        <v>285466000</v>
      </c>
      <c r="P12" s="75">
        <f t="shared" si="8"/>
        <v>279485000</v>
      </c>
      <c r="Q12" s="75">
        <f t="shared" si="9"/>
        <v>270485481.46862751</v>
      </c>
      <c r="R12" s="103">
        <f t="shared" si="10"/>
        <v>14980292.092527479</v>
      </c>
      <c r="S12" s="75">
        <f t="shared" si="11"/>
        <v>9030152.9900000002</v>
      </c>
      <c r="T12" s="108">
        <v>0</v>
      </c>
      <c r="U12" s="108">
        <v>9880</v>
      </c>
      <c r="V12" s="17"/>
      <c r="W12" s="76">
        <f t="shared" si="12"/>
        <v>14970412.092527479</v>
      </c>
      <c r="X12" s="76">
        <f t="shared" si="0"/>
        <v>270485481.46862751</v>
      </c>
      <c r="Y12" s="76">
        <f t="shared" si="13"/>
        <v>9880</v>
      </c>
      <c r="Z12" s="76">
        <f t="shared" si="14"/>
        <v>40644.450000000004</v>
      </c>
      <c r="AA12" s="76">
        <f t="shared" si="15"/>
        <v>5940259.1025274787</v>
      </c>
      <c r="AB12" s="76">
        <f t="shared" si="1"/>
        <v>14970000</v>
      </c>
      <c r="AC12" s="76"/>
      <c r="AD12" s="76">
        <f t="shared" si="2"/>
        <v>270485000</v>
      </c>
      <c r="AE12" s="76"/>
      <c r="AF12" s="76">
        <f t="shared" si="3"/>
        <v>10000</v>
      </c>
      <c r="AG12" s="76">
        <f t="shared" si="4"/>
        <v>41000</v>
      </c>
      <c r="AI12" s="76">
        <v>0</v>
      </c>
      <c r="AK12" s="76">
        <f t="shared" si="17"/>
        <v>5940000</v>
      </c>
      <c r="AM12" s="103">
        <v>221148000</v>
      </c>
      <c r="AN12" s="103">
        <v>279306000</v>
      </c>
      <c r="AO12" s="103">
        <v>279485000</v>
      </c>
      <c r="AQ12" t="str">
        <f t="shared" si="16"/>
        <v>Prime MIG</v>
      </c>
    </row>
    <row r="13" spans="2:43" x14ac:dyDescent="0.25">
      <c r="B13" s="8" t="s">
        <v>25</v>
      </c>
      <c r="C13" s="89">
        <v>0</v>
      </c>
      <c r="D13" s="89">
        <v>0</v>
      </c>
      <c r="G13" t="s">
        <v>357</v>
      </c>
      <c r="H13" s="103">
        <v>319560246.39569998</v>
      </c>
      <c r="I13" s="103">
        <v>30907168.350000001</v>
      </c>
      <c r="J13" s="103">
        <v>6889593.1830999898</v>
      </c>
      <c r="K13" s="103">
        <v>3472141.27</v>
      </c>
      <c r="L13" s="103">
        <v>62255.55</v>
      </c>
      <c r="M13" s="16">
        <f t="shared" si="5"/>
        <v>326512095.12879997</v>
      </c>
      <c r="N13" s="16">
        <f t="shared" si="6"/>
        <v>319560246.39569998</v>
      </c>
      <c r="O13" s="75">
        <f t="shared" si="7"/>
        <v>326512000</v>
      </c>
      <c r="P13" s="75">
        <f t="shared" si="8"/>
        <v>319560000</v>
      </c>
      <c r="Q13" s="75">
        <f t="shared" si="9"/>
        <v>288715333.59569997</v>
      </c>
      <c r="R13" s="103">
        <f t="shared" si="10"/>
        <v>37796761.533099994</v>
      </c>
      <c r="S13" s="75">
        <f t="shared" si="11"/>
        <v>30907168.350000005</v>
      </c>
      <c r="T13" s="108">
        <v>0</v>
      </c>
      <c r="U13" s="108">
        <v>0</v>
      </c>
      <c r="W13" s="76">
        <f t="shared" si="12"/>
        <v>37796761.533099994</v>
      </c>
      <c r="X13" s="76">
        <f t="shared" si="0"/>
        <v>288715333.59569997</v>
      </c>
      <c r="Y13" s="76">
        <f t="shared" si="13"/>
        <v>0</v>
      </c>
      <c r="Z13" s="76">
        <f t="shared" si="14"/>
        <v>62255.55</v>
      </c>
      <c r="AA13" s="76">
        <f t="shared" si="15"/>
        <v>6889593.1830999898</v>
      </c>
      <c r="AB13" s="76">
        <f t="shared" si="1"/>
        <v>37797000</v>
      </c>
      <c r="AC13" s="76"/>
      <c r="AD13" s="76">
        <f t="shared" si="2"/>
        <v>288715000</v>
      </c>
      <c r="AE13" s="76"/>
      <c r="AF13" s="76">
        <f t="shared" si="3"/>
        <v>0</v>
      </c>
      <c r="AG13" s="76">
        <f t="shared" si="4"/>
        <v>62000</v>
      </c>
      <c r="AI13" s="76">
        <v>0</v>
      </c>
      <c r="AK13" s="76">
        <f t="shared" si="17"/>
        <v>6890000</v>
      </c>
      <c r="AM13" s="103">
        <v>318772000</v>
      </c>
      <c r="AN13" s="103">
        <v>319173000</v>
      </c>
      <c r="AO13" s="103">
        <v>319560000</v>
      </c>
      <c r="AQ13" t="str">
        <f t="shared" si="16"/>
        <v>Prime Q1</v>
      </c>
    </row>
    <row r="14" spans="2:43" x14ac:dyDescent="0.25">
      <c r="B14" s="8" t="s">
        <v>26</v>
      </c>
      <c r="C14" s="89">
        <v>0</v>
      </c>
      <c r="D14" s="89">
        <v>0</v>
      </c>
      <c r="G14" t="s">
        <v>403</v>
      </c>
      <c r="H14" s="103">
        <v>227140574.57000002</v>
      </c>
      <c r="I14" s="103">
        <v>43726028.869999997</v>
      </c>
      <c r="J14" s="103">
        <v>2831857.8823999991</v>
      </c>
      <c r="K14" s="103">
        <v>0</v>
      </c>
      <c r="L14" s="103">
        <v>33013.47</v>
      </c>
      <c r="M14" s="16">
        <f t="shared" si="5"/>
        <v>230005445.92240003</v>
      </c>
      <c r="N14" s="16">
        <f t="shared" si="6"/>
        <v>227140574.57000002</v>
      </c>
      <c r="O14" s="75">
        <f t="shared" si="7"/>
        <v>230005000</v>
      </c>
      <c r="P14" s="75">
        <f t="shared" si="8"/>
        <v>227141000</v>
      </c>
      <c r="Q14" s="75">
        <f t="shared" si="9"/>
        <v>183447559.17000002</v>
      </c>
      <c r="R14" s="103">
        <f t="shared" si="10"/>
        <v>46557886.752399996</v>
      </c>
      <c r="S14" s="75">
        <f t="shared" si="11"/>
        <v>43726028.869999997</v>
      </c>
      <c r="T14" s="108">
        <v>0</v>
      </c>
      <c r="U14" s="108">
        <v>0</v>
      </c>
      <c r="W14" s="76">
        <f t="shared" si="12"/>
        <v>46557886.752399996</v>
      </c>
      <c r="X14" s="76">
        <f t="shared" ref="X14:X17" si="18">Q14</f>
        <v>183447559.17000002</v>
      </c>
      <c r="Y14" s="76">
        <f t="shared" ref="Y14:Y17" si="19">U14</f>
        <v>0</v>
      </c>
      <c r="Z14" s="76">
        <f t="shared" si="14"/>
        <v>33013.47</v>
      </c>
      <c r="AA14" s="76">
        <f t="shared" si="15"/>
        <v>2831857.8823999991</v>
      </c>
      <c r="AB14" s="76">
        <f t="shared" ref="AB14:AB17" si="20">ROUND(W14,-3)</f>
        <v>46558000</v>
      </c>
      <c r="AC14" s="76"/>
      <c r="AD14" s="76">
        <f t="shared" ref="AD14:AD17" si="21">ROUND(X14,-3)</f>
        <v>183448000</v>
      </c>
      <c r="AE14" s="76"/>
      <c r="AF14" s="76">
        <f t="shared" ref="AF14:AF17" si="22">ROUND(Y14,-3)</f>
        <v>0</v>
      </c>
      <c r="AG14" s="76">
        <f t="shared" ref="AG14:AG17" si="23">ROUND(Z14,-3)</f>
        <v>33000</v>
      </c>
      <c r="AI14" s="76">
        <v>0</v>
      </c>
      <c r="AK14" s="76">
        <f t="shared" si="17"/>
        <v>2832000</v>
      </c>
      <c r="AM14" s="103">
        <v>252145000</v>
      </c>
      <c r="AN14" s="103">
        <v>252518000</v>
      </c>
      <c r="AO14" s="103">
        <v>252880000</v>
      </c>
      <c r="AQ14" t="str">
        <f t="shared" si="16"/>
        <v>Prime QX</v>
      </c>
    </row>
    <row r="15" spans="2:43" x14ac:dyDescent="0.25">
      <c r="B15" s="8" t="s">
        <v>27</v>
      </c>
      <c r="C15" s="89">
        <v>0</v>
      </c>
      <c r="D15" s="89">
        <v>0</v>
      </c>
      <c r="G15" t="s">
        <v>414</v>
      </c>
      <c r="H15" s="103">
        <v>90367675.02776286</v>
      </c>
      <c r="I15" s="103">
        <v>8108088.8200000003</v>
      </c>
      <c r="J15" s="103">
        <v>5800362.9882628629</v>
      </c>
      <c r="K15" s="103">
        <v>1011826.31</v>
      </c>
      <c r="L15" s="103">
        <v>17496.57</v>
      </c>
      <c r="M15" s="16">
        <f t="shared" si="5"/>
        <v>96185534.586025715</v>
      </c>
      <c r="N15" s="16">
        <f t="shared" ref="N15" si="24">H15</f>
        <v>90367675.02776286</v>
      </c>
      <c r="O15" s="75">
        <f t="shared" ref="O15" si="25">ROUND(M15,-3)</f>
        <v>96186000</v>
      </c>
      <c r="P15" s="75">
        <f t="shared" ref="P15" si="26">ROUND(N15,-3)</f>
        <v>90368000</v>
      </c>
      <c r="Q15" s="75">
        <f t="shared" si="9"/>
        <v>82277082.77776286</v>
      </c>
      <c r="R15" s="103">
        <f t="shared" si="10"/>
        <v>13908451.808262862</v>
      </c>
      <c r="S15" s="75">
        <f t="shared" si="11"/>
        <v>8108088.8199999994</v>
      </c>
      <c r="T15" s="108">
        <v>0</v>
      </c>
      <c r="U15" s="108">
        <v>0</v>
      </c>
      <c r="W15" s="76">
        <f t="shared" si="12"/>
        <v>13908451.808262862</v>
      </c>
      <c r="X15" s="76">
        <f t="shared" si="18"/>
        <v>82277082.77776286</v>
      </c>
      <c r="Y15" s="76">
        <f t="shared" si="19"/>
        <v>0</v>
      </c>
      <c r="Z15" s="76">
        <f t="shared" si="14"/>
        <v>17496.57</v>
      </c>
      <c r="AA15" s="76">
        <f t="shared" si="15"/>
        <v>5800362.9882628629</v>
      </c>
      <c r="AB15" s="76">
        <f t="shared" si="20"/>
        <v>13908000</v>
      </c>
      <c r="AC15" s="76"/>
      <c r="AD15" s="76">
        <f t="shared" si="21"/>
        <v>82277000</v>
      </c>
      <c r="AE15" s="76"/>
      <c r="AF15" s="76">
        <f t="shared" si="22"/>
        <v>0</v>
      </c>
      <c r="AG15" s="76">
        <f t="shared" si="23"/>
        <v>17000</v>
      </c>
      <c r="AI15" s="76">
        <v>0</v>
      </c>
      <c r="AK15" s="76">
        <f t="shared" si="17"/>
        <v>5800000</v>
      </c>
      <c r="AM15" s="103">
        <v>90076000</v>
      </c>
      <c r="AN15" s="103">
        <v>90224000</v>
      </c>
      <c r="AO15" s="103">
        <v>90368000</v>
      </c>
      <c r="AQ15" t="str">
        <f t="shared" si="16"/>
        <v>Prime Q364</v>
      </c>
    </row>
    <row r="16" spans="2:43" x14ac:dyDescent="0.25">
      <c r="B16" s="8" t="s">
        <v>30</v>
      </c>
      <c r="C16" s="89">
        <v>0</v>
      </c>
      <c r="D16" s="89">
        <v>0</v>
      </c>
      <c r="G16" t="s">
        <v>427</v>
      </c>
      <c r="H16" s="103">
        <v>97103197.150890589</v>
      </c>
      <c r="I16" s="103">
        <v>11985652.15</v>
      </c>
      <c r="J16" s="103">
        <v>1432432.26899057</v>
      </c>
      <c r="K16" s="103">
        <v>1332411.5900000001</v>
      </c>
      <c r="L16" s="103">
        <v>149117.84999999998</v>
      </c>
      <c r="M16" s="16">
        <f t="shared" si="5"/>
        <v>98684747.269881159</v>
      </c>
      <c r="N16" s="16">
        <f t="shared" ref="N16" si="27">H16</f>
        <v>97103197.150890589</v>
      </c>
      <c r="O16" s="75">
        <f t="shared" ref="O16" si="28">ROUND(M16,-3)</f>
        <v>98685000</v>
      </c>
      <c r="P16" s="75">
        <f t="shared" ref="P16" si="29">ROUND(N16,-3)</f>
        <v>97103000</v>
      </c>
      <c r="Q16" s="75">
        <f t="shared" si="9"/>
        <v>85266662.850890577</v>
      </c>
      <c r="R16" s="103">
        <f t="shared" si="10"/>
        <v>13418084.418990571</v>
      </c>
      <c r="S16" s="75">
        <f t="shared" si="11"/>
        <v>11985652.15</v>
      </c>
      <c r="T16" s="108">
        <v>0</v>
      </c>
      <c r="U16" s="108">
        <v>0</v>
      </c>
      <c r="W16" s="76">
        <f t="shared" si="12"/>
        <v>13418084.418990571</v>
      </c>
      <c r="X16" s="76">
        <f t="shared" si="18"/>
        <v>85266662.850890577</v>
      </c>
      <c r="Y16" s="76">
        <f>U16</f>
        <v>0</v>
      </c>
      <c r="Z16" s="76">
        <f>L16</f>
        <v>149117.84999999998</v>
      </c>
      <c r="AA16" s="76">
        <f t="shared" si="15"/>
        <v>1432432.26899057</v>
      </c>
      <c r="AB16" s="76">
        <f>ROUND(W16,-3)</f>
        <v>13418000</v>
      </c>
      <c r="AC16" s="76"/>
      <c r="AD16" s="76">
        <f>ROUND(X16,-3)</f>
        <v>85267000</v>
      </c>
      <c r="AE16" s="76"/>
      <c r="AF16" s="76">
        <f>ROUND(Y16,-3)</f>
        <v>0</v>
      </c>
      <c r="AG16" s="76">
        <f t="shared" si="23"/>
        <v>149000</v>
      </c>
      <c r="AI16" s="76">
        <v>0</v>
      </c>
      <c r="AK16" s="76">
        <f t="shared" si="17"/>
        <v>1432000</v>
      </c>
      <c r="AM16" s="103">
        <v>96962000</v>
      </c>
      <c r="AN16" s="103">
        <v>97034000</v>
      </c>
      <c r="AO16" s="103">
        <v>97103000</v>
      </c>
      <c r="AQ16" t="str">
        <f t="shared" si="16"/>
        <v>Prime S1</v>
      </c>
    </row>
    <row r="17" spans="2:43" ht="15.75" thickBot="1" x14ac:dyDescent="0.3">
      <c r="C17" s="76"/>
      <c r="G17" s="3" t="s">
        <v>358</v>
      </c>
      <c r="H17" s="104">
        <v>0</v>
      </c>
      <c r="I17" s="104">
        <v>216784</v>
      </c>
      <c r="J17" s="104">
        <v>0</v>
      </c>
      <c r="K17" s="104">
        <v>0</v>
      </c>
      <c r="L17" s="104">
        <v>216784</v>
      </c>
      <c r="M17" s="105">
        <f t="shared" si="5"/>
        <v>216784</v>
      </c>
      <c r="N17" s="105">
        <f>H17</f>
        <v>0</v>
      </c>
      <c r="O17" s="106">
        <f>ROUND(M17,-3)</f>
        <v>217000</v>
      </c>
      <c r="P17" s="106">
        <f>ROUND(N17,-3)</f>
        <v>0</v>
      </c>
      <c r="Q17" s="106">
        <f t="shared" si="9"/>
        <v>0</v>
      </c>
      <c r="R17" s="104">
        <f t="shared" si="10"/>
        <v>216784</v>
      </c>
      <c r="S17" s="106">
        <f t="shared" si="11"/>
        <v>216784</v>
      </c>
      <c r="T17" s="109">
        <v>0</v>
      </c>
      <c r="U17" s="109">
        <v>0</v>
      </c>
      <c r="V17" s="3"/>
      <c r="W17" s="107">
        <f t="shared" si="12"/>
        <v>216784</v>
      </c>
      <c r="X17" s="107">
        <f t="shared" si="18"/>
        <v>0</v>
      </c>
      <c r="Y17" s="107">
        <f t="shared" si="19"/>
        <v>0</v>
      </c>
      <c r="Z17" s="107">
        <f>L17</f>
        <v>216784</v>
      </c>
      <c r="AA17" s="107">
        <f t="shared" si="15"/>
        <v>0</v>
      </c>
      <c r="AB17" s="107">
        <f t="shared" si="20"/>
        <v>217000</v>
      </c>
      <c r="AC17" s="107"/>
      <c r="AD17" s="107">
        <f t="shared" si="21"/>
        <v>0</v>
      </c>
      <c r="AE17" s="107"/>
      <c r="AF17" s="107">
        <f t="shared" si="22"/>
        <v>0</v>
      </c>
      <c r="AG17" s="107">
        <f t="shared" si="23"/>
        <v>217000</v>
      </c>
      <c r="AH17" s="3"/>
      <c r="AI17" s="107">
        <v>0</v>
      </c>
      <c r="AJ17" s="3"/>
      <c r="AK17" s="107">
        <f t="shared" si="17"/>
        <v>0</v>
      </c>
      <c r="AM17" s="104">
        <v>0</v>
      </c>
      <c r="AN17" s="104">
        <v>0</v>
      </c>
      <c r="AO17" s="104">
        <v>0</v>
      </c>
      <c r="AQ17" t="str">
        <f t="shared" si="16"/>
        <v>Prime EXP</v>
      </c>
    </row>
    <row r="18" spans="2:43" ht="15.75" thickTop="1" x14ac:dyDescent="0.25">
      <c r="C18" s="76"/>
      <c r="G18" t="s">
        <v>362</v>
      </c>
      <c r="H18" s="75">
        <f>SUM(H9:H17)</f>
        <v>1991414589.0744848</v>
      </c>
      <c r="I18" s="75">
        <f>SUM(I9:I17)</f>
        <v>174868208.59</v>
      </c>
      <c r="J18" s="75"/>
      <c r="K18" s="75"/>
      <c r="L18" s="75">
        <f>SUM(L9:L17)</f>
        <v>710366.8600000001</v>
      </c>
      <c r="M18" s="75">
        <f>SUM(M9:M17)</f>
        <v>2037396071.5841699</v>
      </c>
      <c r="N18" s="75">
        <f>SUM(N9:N17)</f>
        <v>1991414589.0744848</v>
      </c>
      <c r="O18" s="75">
        <f>ROUND(M18,-3)</f>
        <v>2037396000</v>
      </c>
      <c r="P18" s="75">
        <f>ROUND(N18,-3)</f>
        <v>1991415000</v>
      </c>
      <c r="Q18" s="75">
        <f>SUM(Q9:Q17)</f>
        <v>1817204747.344485</v>
      </c>
      <c r="R18" s="75">
        <f>SUM(R9:R17)</f>
        <v>220191324.239685</v>
      </c>
      <c r="S18" s="75">
        <f>SUM(S9:S17)</f>
        <v>174868208.59</v>
      </c>
      <c r="T18" s="16">
        <f>SUM(T9:T17)</f>
        <v>0</v>
      </c>
      <c r="U18" s="16">
        <f>SUM(U9:U17)</f>
        <v>52000</v>
      </c>
    </row>
    <row r="19" spans="2:43" s="3" customFormat="1" ht="15.75" thickBot="1" x14ac:dyDescent="0.3"/>
    <row r="20" spans="2:43" ht="15.75" thickTop="1" x14ac:dyDescent="0.25"/>
    <row r="21" spans="2:43" ht="15.75" thickBot="1" x14ac:dyDescent="0.3">
      <c r="N21" t="s">
        <v>382</v>
      </c>
    </row>
    <row r="22" spans="2:43" ht="15.75" x14ac:dyDescent="0.25">
      <c r="B22" s="6" t="s">
        <v>31</v>
      </c>
      <c r="N22" s="117" t="s">
        <v>383</v>
      </c>
      <c r="O22" s="118">
        <v>240336.82</v>
      </c>
    </row>
    <row r="23" spans="2:43" x14ac:dyDescent="0.25">
      <c r="B23" s="10" t="s">
        <v>147</v>
      </c>
      <c r="N23" s="119" t="s">
        <v>384</v>
      </c>
      <c r="O23" s="120">
        <v>598015708.33333325</v>
      </c>
    </row>
    <row r="24" spans="2:43" x14ac:dyDescent="0.25">
      <c r="B24" s="10" t="s">
        <v>148</v>
      </c>
      <c r="N24" s="119" t="s">
        <v>385</v>
      </c>
      <c r="O24" s="120">
        <v>325054.45749373961</v>
      </c>
    </row>
    <row r="25" spans="2:43" ht="15.75" thickBot="1" x14ac:dyDescent="0.3">
      <c r="B25" s="10" t="s">
        <v>149</v>
      </c>
      <c r="N25" s="121" t="s">
        <v>386</v>
      </c>
      <c r="O25" s="122">
        <v>316001352.07117379</v>
      </c>
    </row>
    <row r="26" spans="2:43" x14ac:dyDescent="0.25">
      <c r="O26" s="16"/>
    </row>
    <row r="27" spans="2:43" x14ac:dyDescent="0.25">
      <c r="B27" s="5" t="s">
        <v>33</v>
      </c>
      <c r="C27" s="5" t="s">
        <v>32</v>
      </c>
    </row>
    <row r="28" spans="2:43" ht="91.5" customHeight="1" x14ac:dyDescent="0.25">
      <c r="B28" s="96" t="s">
        <v>399</v>
      </c>
      <c r="C28" s="138" t="s">
        <v>413</v>
      </c>
      <c r="D28" s="139"/>
      <c r="E28" s="139"/>
      <c r="F28" s="139"/>
      <c r="G28" s="139"/>
      <c r="H28" s="139"/>
      <c r="I28" s="139"/>
      <c r="J28" s="139"/>
      <c r="K28" s="139"/>
      <c r="L28" s="140"/>
    </row>
    <row r="29" spans="2:43" ht="74.25" customHeight="1" x14ac:dyDescent="0.25">
      <c r="B29" s="96" t="s">
        <v>418</v>
      </c>
      <c r="C29" s="138" t="s">
        <v>419</v>
      </c>
      <c r="D29" s="139"/>
      <c r="E29" s="139"/>
      <c r="F29" s="139"/>
      <c r="G29" s="139"/>
      <c r="H29" s="139"/>
      <c r="I29" s="139"/>
      <c r="J29" s="139"/>
      <c r="K29" s="139"/>
      <c r="L29" s="140"/>
    </row>
    <row r="31" spans="2:43" x14ac:dyDescent="0.25">
      <c r="B31" s="76"/>
      <c r="C31" s="76"/>
      <c r="N31" s="76"/>
    </row>
    <row r="32" spans="2:43" x14ac:dyDescent="0.25">
      <c r="N32" s="76"/>
    </row>
    <row r="33" spans="4:14" x14ac:dyDescent="0.25">
      <c r="N33" s="76"/>
    </row>
    <row r="34" spans="4:14" ht="15.75" thickBot="1" x14ac:dyDescent="0.3">
      <c r="D34" s="123" t="s">
        <v>420</v>
      </c>
      <c r="N34" s="76"/>
    </row>
    <row r="35" spans="4:14" x14ac:dyDescent="0.25">
      <c r="D35" s="124" t="s">
        <v>421</v>
      </c>
      <c r="E35" s="125"/>
      <c r="F35" s="125"/>
      <c r="G35" s="125"/>
      <c r="H35" s="125"/>
      <c r="I35" s="126"/>
      <c r="N35" s="76"/>
    </row>
    <row r="36" spans="4:14" x14ac:dyDescent="0.25">
      <c r="D36" s="127" t="s">
        <v>423</v>
      </c>
      <c r="E36" s="128"/>
      <c r="F36" s="128"/>
      <c r="G36" s="128"/>
      <c r="H36" s="128"/>
      <c r="I36" s="129"/>
    </row>
    <row r="37" spans="4:14" ht="15.75" thickBot="1" x14ac:dyDescent="0.3">
      <c r="D37" s="127" t="s">
        <v>422</v>
      </c>
      <c r="E37" s="128"/>
      <c r="F37" s="128"/>
      <c r="G37" s="128"/>
      <c r="H37" s="128"/>
      <c r="I37" s="129"/>
    </row>
    <row r="38" spans="4:14" x14ac:dyDescent="0.25">
      <c r="D38" s="130" t="s">
        <v>429</v>
      </c>
      <c r="E38" s="131"/>
      <c r="F38" s="131"/>
      <c r="G38" s="131"/>
      <c r="H38" s="131"/>
      <c r="I38" s="132"/>
    </row>
    <row r="39" spans="4:14" ht="15.75" thickBot="1" x14ac:dyDescent="0.3">
      <c r="D39" s="133" t="s">
        <v>430</v>
      </c>
      <c r="E39" s="134"/>
      <c r="F39" s="134"/>
      <c r="G39" s="134"/>
      <c r="H39" s="134"/>
      <c r="I39" s="135"/>
    </row>
  </sheetData>
  <mergeCells count="4">
    <mergeCell ref="C28:L28"/>
    <mergeCell ref="C29:L29"/>
    <mergeCell ref="O7:P7"/>
    <mergeCell ref="M7:N7"/>
  </mergeCells>
  <pageMargins left="0.7" right="0.7" top="0.75" bottom="0.75" header="0.3" footer="0.3"/>
  <pageSetup orientation="portrait" horizontalDpi="0" verticalDpi="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topLeftCell="A16" workbookViewId="0">
      <selection activeCell="D36" sqref="D36"/>
    </sheetView>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405</v>
      </c>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404</v>
      </c>
    </row>
    <row r="18" spans="2:4" x14ac:dyDescent="0.25">
      <c r="C18" t="s">
        <v>181</v>
      </c>
      <c r="D18" s="51" t="s">
        <v>405</v>
      </c>
    </row>
    <row r="20" spans="2:4" x14ac:dyDescent="0.25">
      <c r="B20">
        <v>52</v>
      </c>
      <c r="C20" t="s">
        <v>305</v>
      </c>
      <c r="D20" s="51" t="s">
        <v>152</v>
      </c>
    </row>
    <row r="21" spans="2:4" x14ac:dyDescent="0.25">
      <c r="D21" s="19"/>
    </row>
    <row r="22" spans="2:4" x14ac:dyDescent="0.25">
      <c r="B22">
        <v>53</v>
      </c>
      <c r="C22" t="s">
        <v>184</v>
      </c>
      <c r="D22" s="51" t="s">
        <v>387</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1">
        <f>'Items B and C'!AM14</f>
        <v>252145000</v>
      </c>
      <c r="E36" s="81">
        <f>'Items B and C'!AN14</f>
        <v>252518000</v>
      </c>
      <c r="F36" s="81">
        <f>'Items B and C'!AO14</f>
        <v>252880000</v>
      </c>
      <c r="G36" s="76"/>
      <c r="H36" s="76"/>
      <c r="I36" s="76"/>
    </row>
    <row r="37" spans="2:9" ht="30" x14ac:dyDescent="0.25">
      <c r="C37" s="12" t="s">
        <v>195</v>
      </c>
      <c r="D37" s="47" t="s">
        <v>387</v>
      </c>
      <c r="E37" s="47" t="s">
        <v>387</v>
      </c>
      <c r="F37" s="47" t="s">
        <v>387</v>
      </c>
    </row>
    <row r="38" spans="2:9" ht="30" x14ac:dyDescent="0.25">
      <c r="C38" s="12" t="s">
        <v>196</v>
      </c>
      <c r="D38" s="47" t="s">
        <v>387</v>
      </c>
      <c r="E38" s="47" t="s">
        <v>387</v>
      </c>
      <c r="F38" s="47" t="s">
        <v>387</v>
      </c>
    </row>
    <row r="39" spans="2:9" x14ac:dyDescent="0.25">
      <c r="C39" s="12" t="s">
        <v>197</v>
      </c>
      <c r="D39" s="82">
        <v>46</v>
      </c>
      <c r="E39" s="82">
        <v>34</v>
      </c>
      <c r="F39" s="82">
        <v>13</v>
      </c>
      <c r="G39" s="100" t="s">
        <v>406</v>
      </c>
    </row>
    <row r="40" spans="2:9" x14ac:dyDescent="0.25">
      <c r="C40" s="12" t="s">
        <v>198</v>
      </c>
      <c r="D40" s="82">
        <v>46</v>
      </c>
      <c r="E40" s="82">
        <v>34</v>
      </c>
      <c r="F40" s="82">
        <v>13</v>
      </c>
      <c r="G40" s="100" t="s">
        <v>406</v>
      </c>
    </row>
    <row r="41" spans="2:9" x14ac:dyDescent="0.25">
      <c r="C41" s="12" t="s">
        <v>199</v>
      </c>
      <c r="D41" s="82">
        <v>9.9000000000000008E-3</v>
      </c>
      <c r="E41" s="82">
        <v>1.1599999999999999E-2</v>
      </c>
      <c r="F41" s="82">
        <v>1.2E-2</v>
      </c>
      <c r="G41" s="100" t="s">
        <v>407</v>
      </c>
    </row>
    <row r="42" spans="2:9" x14ac:dyDescent="0.25">
      <c r="C42" s="12" t="s">
        <v>200</v>
      </c>
      <c r="D42" s="82">
        <v>57434514.140000001</v>
      </c>
      <c r="E42" s="82">
        <v>37952467.259999998</v>
      </c>
      <c r="F42" s="82">
        <v>43726028.869999997</v>
      </c>
      <c r="G42" s="100" t="s">
        <v>408</v>
      </c>
    </row>
    <row r="43" spans="2:9" x14ac:dyDescent="0.25">
      <c r="C43" s="12" t="s">
        <v>201</v>
      </c>
      <c r="D43" s="82">
        <v>57520114.140000001</v>
      </c>
      <c r="E43" s="82">
        <v>38216467.259999998</v>
      </c>
      <c r="F43" s="82">
        <v>44882828.869999997</v>
      </c>
      <c r="G43" s="100" t="s">
        <v>409</v>
      </c>
    </row>
    <row r="44" spans="2:9" x14ac:dyDescent="0.25">
      <c r="C44" s="12" t="s">
        <v>202</v>
      </c>
      <c r="D44" s="82">
        <v>0</v>
      </c>
      <c r="E44" s="82">
        <v>0</v>
      </c>
      <c r="F44" s="82">
        <v>0</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topLeftCell="A13" workbookViewId="0">
      <selection activeCell="D10" sqref="D10"/>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405</v>
      </c>
    </row>
    <row r="4" spans="1:8" x14ac:dyDescent="0.25">
      <c r="B4" t="s">
        <v>216</v>
      </c>
    </row>
    <row r="5" spans="1:8" x14ac:dyDescent="0.25">
      <c r="B5" s="40">
        <v>58</v>
      </c>
      <c r="C5" s="12" t="s">
        <v>236</v>
      </c>
      <c r="D5" s="47" t="s">
        <v>387</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38</v>
      </c>
      <c r="E9" s="40"/>
      <c r="F9" s="40"/>
      <c r="G9" s="40"/>
      <c r="H9" s="40"/>
    </row>
    <row r="10" spans="1:8" x14ac:dyDescent="0.25">
      <c r="B10" s="40"/>
      <c r="C10" s="42" t="s">
        <v>226</v>
      </c>
      <c r="D10" s="47">
        <v>4</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2">
        <v>0</v>
      </c>
      <c r="E25" s="40"/>
      <c r="F25" s="40"/>
    </row>
    <row r="26" spans="2:22" x14ac:dyDescent="0.25">
      <c r="C26" s="39" t="s">
        <v>230</v>
      </c>
      <c r="D26" s="82">
        <v>0</v>
      </c>
      <c r="E26" s="40"/>
      <c r="F26" s="40"/>
    </row>
    <row r="27" spans="2:22" x14ac:dyDescent="0.25">
      <c r="C27" s="39" t="s">
        <v>231</v>
      </c>
      <c r="D27" s="82">
        <v>0</v>
      </c>
      <c r="E27" s="40"/>
      <c r="F27" s="40"/>
      <c r="H27" s="71"/>
      <c r="I27" s="70" t="s">
        <v>345</v>
      </c>
      <c r="J27" s="72"/>
      <c r="K27" s="72"/>
      <c r="L27" s="72"/>
      <c r="M27" s="72"/>
      <c r="N27" s="72"/>
      <c r="O27" s="72"/>
      <c r="P27" s="72"/>
      <c r="Q27" s="72"/>
      <c r="R27" s="72"/>
      <c r="S27" s="72"/>
      <c r="T27" s="72"/>
      <c r="U27" s="72"/>
      <c r="V27" s="73"/>
    </row>
    <row r="28" spans="2:22" x14ac:dyDescent="0.25">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2">
        <v>100</v>
      </c>
      <c r="E29" s="40"/>
      <c r="F29" s="40"/>
      <c r="H29" s="62">
        <v>2</v>
      </c>
      <c r="I29" s="63" t="s">
        <v>311</v>
      </c>
      <c r="J29" s="64"/>
      <c r="K29" s="64"/>
      <c r="L29" s="64"/>
      <c r="M29" s="64"/>
      <c r="N29" s="64"/>
      <c r="O29" s="64"/>
      <c r="P29" s="64"/>
      <c r="Q29" s="64"/>
      <c r="R29" s="64"/>
      <c r="S29" s="64"/>
      <c r="T29" s="64"/>
      <c r="U29" s="64"/>
      <c r="V29" s="65"/>
    </row>
    <row r="30" spans="2:22" x14ac:dyDescent="0.25">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25">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25">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25">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25">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25">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25">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25">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3" t="s">
        <v>344</v>
      </c>
      <c r="E48" s="83"/>
      <c r="F48" s="83"/>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3" t="s">
        <v>339</v>
      </c>
      <c r="E53" s="83" t="s">
        <v>339</v>
      </c>
      <c r="F53" s="83" t="s">
        <v>339</v>
      </c>
      <c r="G53" s="55" t="s">
        <v>342</v>
      </c>
      <c r="H53" s="40"/>
      <c r="I53" s="40"/>
    </row>
    <row r="54" spans="3:17" x14ac:dyDescent="0.25">
      <c r="C54" s="44" t="s">
        <v>261</v>
      </c>
      <c r="D54" s="83" t="s">
        <v>340</v>
      </c>
      <c r="E54" s="83" t="s">
        <v>338</v>
      </c>
      <c r="F54" s="84" t="s">
        <v>338</v>
      </c>
      <c r="G54" s="52" t="s">
        <v>329</v>
      </c>
      <c r="H54" s="40"/>
      <c r="I54" s="40"/>
    </row>
    <row r="55" spans="3:17" x14ac:dyDescent="0.25">
      <c r="C55" s="44" t="s">
        <v>262</v>
      </c>
      <c r="D55" s="83" t="s">
        <v>339</v>
      </c>
      <c r="E55" s="83" t="s">
        <v>339</v>
      </c>
      <c r="F55" s="84" t="s">
        <v>339</v>
      </c>
      <c r="G55" s="53" t="s">
        <v>330</v>
      </c>
      <c r="H55" s="40"/>
      <c r="I55" s="40"/>
    </row>
    <row r="56" spans="3:17" x14ac:dyDescent="0.25">
      <c r="C56" s="44" t="s">
        <v>263</v>
      </c>
      <c r="D56" s="82" t="e">
        <f>NA()</f>
        <v>#N/A</v>
      </c>
      <c r="E56" s="82" t="e">
        <f>NA()</f>
        <v>#N/A</v>
      </c>
      <c r="F56" s="85" t="e">
        <f>NA()</f>
        <v>#N/A</v>
      </c>
      <c r="G56" s="53" t="s">
        <v>331</v>
      </c>
      <c r="H56" s="40"/>
      <c r="I56" s="40"/>
    </row>
    <row r="57" spans="3:17" x14ac:dyDescent="0.25">
      <c r="C57" s="44" t="s">
        <v>264</v>
      </c>
      <c r="D57" s="83" t="s">
        <v>340</v>
      </c>
      <c r="E57" s="83" t="s">
        <v>338</v>
      </c>
      <c r="F57" s="84" t="s">
        <v>338</v>
      </c>
      <c r="G57" s="53" t="s">
        <v>332</v>
      </c>
      <c r="H57" s="40"/>
      <c r="I57" s="40"/>
    </row>
    <row r="58" spans="3:17" ht="30" x14ac:dyDescent="0.25">
      <c r="C58" s="44" t="s">
        <v>265</v>
      </c>
      <c r="D58" s="83" t="s">
        <v>340</v>
      </c>
      <c r="E58" s="83" t="s">
        <v>338</v>
      </c>
      <c r="F58" s="84" t="s">
        <v>338</v>
      </c>
      <c r="G58" s="53" t="s">
        <v>333</v>
      </c>
      <c r="H58" s="40"/>
      <c r="I58" s="40"/>
    </row>
    <row r="59" spans="3:17" x14ac:dyDescent="0.25">
      <c r="C59" s="44" t="s">
        <v>266</v>
      </c>
      <c r="D59" s="83" t="s">
        <v>339</v>
      </c>
      <c r="E59" s="83" t="s">
        <v>339</v>
      </c>
      <c r="F59" s="84" t="s">
        <v>339</v>
      </c>
      <c r="G59" s="53" t="s">
        <v>334</v>
      </c>
      <c r="H59" s="40"/>
      <c r="I59" s="40"/>
    </row>
    <row r="60" spans="3:17" x14ac:dyDescent="0.25">
      <c r="C60" s="44" t="s">
        <v>267</v>
      </c>
      <c r="D60" s="83" t="s">
        <v>339</v>
      </c>
      <c r="E60" s="83" t="s">
        <v>339</v>
      </c>
      <c r="F60" s="84" t="s">
        <v>339</v>
      </c>
      <c r="G60" s="53" t="s">
        <v>335</v>
      </c>
      <c r="H60" s="40"/>
      <c r="I60" s="40"/>
    </row>
    <row r="61" spans="3:17" x14ac:dyDescent="0.25">
      <c r="C61" s="44" t="s">
        <v>268</v>
      </c>
      <c r="D61" s="83" t="s">
        <v>341</v>
      </c>
      <c r="E61" s="83" t="s">
        <v>341</v>
      </c>
      <c r="F61" s="84"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3" t="s">
        <v>307</v>
      </c>
      <c r="E65" s="83" t="s">
        <v>307</v>
      </c>
      <c r="F65" s="83" t="s">
        <v>307</v>
      </c>
      <c r="G65" s="40"/>
      <c r="H65" s="40"/>
    </row>
    <row r="66" spans="3:8" x14ac:dyDescent="0.25">
      <c r="C66" s="41" t="s">
        <v>274</v>
      </c>
      <c r="D66" s="83" t="s">
        <v>339</v>
      </c>
      <c r="E66" s="83" t="s">
        <v>339</v>
      </c>
      <c r="F66" s="83" t="s">
        <v>339</v>
      </c>
      <c r="G66" s="40"/>
      <c r="H66" s="40"/>
    </row>
    <row r="67" spans="3:8" x14ac:dyDescent="0.25">
      <c r="C67" s="41" t="s">
        <v>275</v>
      </c>
      <c r="D67" s="83" t="s">
        <v>339</v>
      </c>
      <c r="E67" s="83" t="s">
        <v>339</v>
      </c>
      <c r="F67" s="83" t="s">
        <v>339</v>
      </c>
      <c r="G67" s="40"/>
      <c r="H67" s="40"/>
    </row>
    <row r="68" spans="3:8" ht="45" x14ac:dyDescent="0.25">
      <c r="C68" s="41" t="s">
        <v>276</v>
      </c>
      <c r="D68" s="83" t="s">
        <v>339</v>
      </c>
      <c r="E68" s="83" t="s">
        <v>339</v>
      </c>
      <c r="F68" s="83" t="s">
        <v>339</v>
      </c>
      <c r="G68" s="40"/>
      <c r="H68" s="40"/>
    </row>
    <row r="69" spans="3:8" ht="30" x14ac:dyDescent="0.25">
      <c r="C69" s="41" t="s">
        <v>271</v>
      </c>
      <c r="D69" s="83" t="s">
        <v>307</v>
      </c>
      <c r="E69" s="83" t="s">
        <v>307</v>
      </c>
      <c r="F69" s="83" t="s">
        <v>307</v>
      </c>
      <c r="G69" s="40"/>
      <c r="H69" s="40"/>
    </row>
    <row r="70" spans="3:8" x14ac:dyDescent="0.25">
      <c r="C70" s="41" t="s">
        <v>272</v>
      </c>
      <c r="D70" s="36"/>
      <c r="E70" s="36"/>
      <c r="F70" s="36"/>
      <c r="G70" s="40"/>
      <c r="H70" s="40"/>
    </row>
    <row r="71" spans="3:8" x14ac:dyDescent="0.25">
      <c r="C71" s="44" t="s">
        <v>277</v>
      </c>
      <c r="D71" s="47" t="s">
        <v>387</v>
      </c>
      <c r="E71" s="47" t="s">
        <v>387</v>
      </c>
      <c r="F71" s="47" t="s">
        <v>387</v>
      </c>
      <c r="G71" s="40"/>
      <c r="H71" s="40"/>
    </row>
    <row r="72" spans="3:8" ht="60" x14ac:dyDescent="0.25">
      <c r="C72" s="44" t="s">
        <v>278</v>
      </c>
      <c r="D72" s="47" t="s">
        <v>387</v>
      </c>
      <c r="E72" s="47" t="s">
        <v>387</v>
      </c>
      <c r="F72" s="47" t="s">
        <v>387</v>
      </c>
      <c r="G72" s="40"/>
    </row>
    <row r="73" spans="3:8" ht="30" x14ac:dyDescent="0.25">
      <c r="C73" s="44" t="s">
        <v>279</v>
      </c>
      <c r="D73" s="47" t="s">
        <v>387</v>
      </c>
      <c r="E73" s="47" t="s">
        <v>387</v>
      </c>
      <c r="F73" s="47" t="s">
        <v>387</v>
      </c>
      <c r="G73" s="40"/>
    </row>
    <row r="74" spans="3:8" x14ac:dyDescent="0.25">
      <c r="C74" s="44" t="s">
        <v>280</v>
      </c>
      <c r="D74" s="47" t="s">
        <v>387</v>
      </c>
      <c r="E74" s="47" t="s">
        <v>387</v>
      </c>
      <c r="F74" s="47" t="s">
        <v>387</v>
      </c>
      <c r="G74" s="40"/>
    </row>
    <row r="75" spans="3:8" x14ac:dyDescent="0.25">
      <c r="C75" s="44" t="s">
        <v>273</v>
      </c>
      <c r="D75" s="47" t="s">
        <v>387</v>
      </c>
      <c r="E75" s="47" t="s">
        <v>387</v>
      </c>
      <c r="F75" s="47" t="s">
        <v>387</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387</v>
      </c>
      <c r="E78" s="47" t="s">
        <v>387</v>
      </c>
      <c r="F78" s="47" t="s">
        <v>387</v>
      </c>
      <c r="G78" s="40"/>
    </row>
    <row r="79" spans="3:8" ht="60" x14ac:dyDescent="0.25">
      <c r="C79" s="44" t="s">
        <v>284</v>
      </c>
      <c r="D79" s="47" t="s">
        <v>387</v>
      </c>
      <c r="E79" s="47" t="s">
        <v>387</v>
      </c>
      <c r="F79" s="47" t="s">
        <v>387</v>
      </c>
      <c r="G79" s="40"/>
    </row>
    <row r="80" spans="3:8" x14ac:dyDescent="0.25">
      <c r="C80" s="44" t="s">
        <v>285</v>
      </c>
      <c r="D80" s="47" t="s">
        <v>387</v>
      </c>
      <c r="E80" s="47" t="s">
        <v>387</v>
      </c>
      <c r="F80" s="47" t="s">
        <v>387</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387</v>
      </c>
      <c r="E84" s="47" t="s">
        <v>387</v>
      </c>
      <c r="F84" s="47" t="s">
        <v>387</v>
      </c>
      <c r="G84" s="40"/>
    </row>
    <row r="85" spans="3:7" x14ac:dyDescent="0.25">
      <c r="C85" s="44" t="s">
        <v>298</v>
      </c>
      <c r="D85" s="47" t="s">
        <v>387</v>
      </c>
      <c r="E85" s="47" t="s">
        <v>387</v>
      </c>
      <c r="F85" s="47" t="s">
        <v>387</v>
      </c>
      <c r="G85" s="40"/>
    </row>
    <row r="86" spans="3:7" ht="60" x14ac:dyDescent="0.25">
      <c r="C86" s="44" t="s">
        <v>303</v>
      </c>
      <c r="D86" s="47" t="s">
        <v>387</v>
      </c>
      <c r="E86" s="47" t="s">
        <v>387</v>
      </c>
      <c r="F86" s="47" t="s">
        <v>387</v>
      </c>
      <c r="G86" s="40"/>
    </row>
    <row r="87" spans="3:7" x14ac:dyDescent="0.25">
      <c r="C87" s="44" t="s">
        <v>299</v>
      </c>
      <c r="D87" s="47" t="s">
        <v>387</v>
      </c>
      <c r="E87" s="47" t="s">
        <v>387</v>
      </c>
      <c r="F87" s="47" t="s">
        <v>387</v>
      </c>
      <c r="G87" s="40"/>
    </row>
    <row r="88" spans="3:7" x14ac:dyDescent="0.25">
      <c r="C88" s="41"/>
      <c r="D88" s="36"/>
      <c r="E88" s="36"/>
      <c r="F88" s="36"/>
      <c r="G88" s="40"/>
    </row>
    <row r="89" spans="3:7" x14ac:dyDescent="0.25">
      <c r="C89" s="41" t="s">
        <v>304</v>
      </c>
      <c r="D89" s="83" t="s">
        <v>339</v>
      </c>
      <c r="E89" s="83" t="s">
        <v>339</v>
      </c>
      <c r="F89" s="83" t="s">
        <v>339</v>
      </c>
      <c r="G89" s="40"/>
    </row>
    <row r="90" spans="3:7" ht="45" x14ac:dyDescent="0.25">
      <c r="C90" s="41" t="s">
        <v>288</v>
      </c>
      <c r="D90" s="36"/>
      <c r="E90" s="36"/>
      <c r="F90" s="36"/>
      <c r="G90" s="40"/>
    </row>
    <row r="91" spans="3:7" x14ac:dyDescent="0.25">
      <c r="C91" s="56" t="s">
        <v>300</v>
      </c>
      <c r="D91" s="83" t="s">
        <v>339</v>
      </c>
      <c r="E91" s="83" t="s">
        <v>339</v>
      </c>
      <c r="F91" s="83" t="s">
        <v>339</v>
      </c>
      <c r="G91" s="40"/>
    </row>
    <row r="92" spans="3:7" x14ac:dyDescent="0.25">
      <c r="C92" s="56" t="s">
        <v>301</v>
      </c>
      <c r="D92" s="83" t="s">
        <v>339</v>
      </c>
      <c r="E92" s="83" t="s">
        <v>339</v>
      </c>
      <c r="F92" s="83" t="s">
        <v>339</v>
      </c>
      <c r="G92" s="40"/>
    </row>
    <row r="93" spans="3:7" ht="30" x14ac:dyDescent="0.25">
      <c r="C93" s="41" t="s">
        <v>302</v>
      </c>
      <c r="D93" s="83" t="s">
        <v>343</v>
      </c>
      <c r="E93" s="83" t="s">
        <v>343</v>
      </c>
      <c r="F93" s="83" t="s">
        <v>343</v>
      </c>
      <c r="G93" s="40"/>
    </row>
    <row r="94" spans="3:7" x14ac:dyDescent="0.25">
      <c r="C94" s="41" t="s">
        <v>289</v>
      </c>
      <c r="D94" s="49" t="s">
        <v>307</v>
      </c>
      <c r="E94" s="49" t="s">
        <v>307</v>
      </c>
      <c r="F94" s="49" t="s">
        <v>307</v>
      </c>
      <c r="G94" s="40"/>
    </row>
    <row r="95" spans="3:7" x14ac:dyDescent="0.25">
      <c r="C95" s="41" t="s">
        <v>290</v>
      </c>
      <c r="D95" s="83" t="s">
        <v>339</v>
      </c>
      <c r="E95" s="83" t="s">
        <v>339</v>
      </c>
      <c r="F95" s="83" t="s">
        <v>339</v>
      </c>
      <c r="G95" s="40"/>
    </row>
    <row r="96" spans="3:7" x14ac:dyDescent="0.25">
      <c r="C96" s="41" t="s">
        <v>291</v>
      </c>
      <c r="D96" s="83" t="s">
        <v>339</v>
      </c>
      <c r="E96" s="83" t="s">
        <v>339</v>
      </c>
      <c r="F96" s="83" t="s">
        <v>339</v>
      </c>
      <c r="G96" s="40"/>
    </row>
    <row r="97" spans="2:7" x14ac:dyDescent="0.25">
      <c r="C97" s="41" t="s">
        <v>292</v>
      </c>
      <c r="D97" s="49" t="s">
        <v>307</v>
      </c>
      <c r="E97" s="49" t="s">
        <v>307</v>
      </c>
      <c r="F97" s="49" t="s">
        <v>307</v>
      </c>
      <c r="G97" s="40"/>
    </row>
    <row r="98" spans="2:7" ht="30" x14ac:dyDescent="0.25">
      <c r="C98" s="41" t="s">
        <v>293</v>
      </c>
      <c r="D98" s="49" t="s">
        <v>387</v>
      </c>
      <c r="E98" s="49" t="s">
        <v>387</v>
      </c>
      <c r="F98" s="49" t="s">
        <v>387</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7" t="s">
        <v>400</v>
      </c>
      <c r="D102" s="12"/>
      <c r="E102" s="12"/>
      <c r="F102" s="12"/>
      <c r="G102" s="40"/>
    </row>
    <row r="103" spans="2:7" x14ac:dyDescent="0.25">
      <c r="B103" s="97"/>
      <c r="D103" s="12"/>
      <c r="E103" s="12"/>
      <c r="F103" s="12"/>
      <c r="G103" s="40"/>
    </row>
    <row r="104" spans="2:7" ht="45" x14ac:dyDescent="0.25">
      <c r="C104" s="38" t="s">
        <v>401</v>
      </c>
      <c r="D104" s="49" t="s">
        <v>387</v>
      </c>
      <c r="E104" s="12"/>
      <c r="F104" s="12"/>
      <c r="G104" s="40"/>
    </row>
    <row r="105" spans="2:7" x14ac:dyDescent="0.25">
      <c r="C105" s="38" t="s">
        <v>402</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row r="118" spans="7:7" x14ac:dyDescent="0.25">
      <c r="G118" s="40"/>
    </row>
    <row r="119" spans="7:7" x14ac:dyDescent="0.25">
      <c r="G119" s="40"/>
    </row>
    <row r="120" spans="7:7" x14ac:dyDescent="0.25">
      <c r="G120" s="40"/>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topLeftCell="A25" workbookViewId="0">
      <selection activeCell="E32" sqref="E32"/>
    </sheetView>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s="115" t="s">
        <v>417</v>
      </c>
      <c r="B1" s="115"/>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415</v>
      </c>
    </row>
    <row r="18" spans="2:4" x14ac:dyDescent="0.25">
      <c r="C18" t="s">
        <v>181</v>
      </c>
      <c r="D18" s="51" t="s">
        <v>417</v>
      </c>
    </row>
    <row r="20" spans="2:4" x14ac:dyDescent="0.25">
      <c r="B20">
        <v>52</v>
      </c>
      <c r="C20" t="s">
        <v>305</v>
      </c>
      <c r="D20" s="51" t="s">
        <v>152</v>
      </c>
    </row>
    <row r="21" spans="2:4" x14ac:dyDescent="0.25">
      <c r="D21" s="19"/>
    </row>
    <row r="22" spans="2:4" x14ac:dyDescent="0.25">
      <c r="B22">
        <v>53</v>
      </c>
      <c r="C22" t="s">
        <v>184</v>
      </c>
      <c r="D22" s="51" t="s">
        <v>387</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1">
        <f>'Items B and C'!AM15</f>
        <v>90076000</v>
      </c>
      <c r="E36" s="81">
        <f>'Items B and C'!AN15</f>
        <v>90224000</v>
      </c>
      <c r="F36" s="81">
        <f>'Items B and C'!AO15</f>
        <v>90368000</v>
      </c>
      <c r="G36" s="76"/>
      <c r="H36" s="76"/>
      <c r="I36" s="76"/>
    </row>
    <row r="37" spans="2:9" ht="30" x14ac:dyDescent="0.25">
      <c r="C37" s="12" t="s">
        <v>195</v>
      </c>
      <c r="D37" s="47" t="s">
        <v>387</v>
      </c>
      <c r="E37" s="47" t="s">
        <v>387</v>
      </c>
      <c r="F37" s="47" t="s">
        <v>387</v>
      </c>
    </row>
    <row r="38" spans="2:9" ht="30" x14ac:dyDescent="0.25">
      <c r="C38" s="12" t="s">
        <v>196</v>
      </c>
      <c r="D38" s="47" t="s">
        <v>387</v>
      </c>
      <c r="E38" s="47" t="s">
        <v>387</v>
      </c>
      <c r="F38" s="47" t="s">
        <v>387</v>
      </c>
    </row>
    <row r="39" spans="2:9" x14ac:dyDescent="0.25">
      <c r="C39" s="12" t="s">
        <v>197</v>
      </c>
      <c r="D39" s="82">
        <v>194</v>
      </c>
      <c r="E39" s="82">
        <v>167</v>
      </c>
      <c r="F39" s="82">
        <v>139</v>
      </c>
      <c r="G39" s="100" t="s">
        <v>406</v>
      </c>
    </row>
    <row r="40" spans="2:9" x14ac:dyDescent="0.25">
      <c r="C40" s="12" t="s">
        <v>198</v>
      </c>
      <c r="D40" s="82">
        <v>194</v>
      </c>
      <c r="E40" s="82">
        <v>167</v>
      </c>
      <c r="F40" s="82">
        <v>139</v>
      </c>
      <c r="G40" s="100" t="s">
        <v>406</v>
      </c>
    </row>
    <row r="41" spans="2:9" x14ac:dyDescent="0.25">
      <c r="C41" s="12" t="s">
        <v>199</v>
      </c>
      <c r="D41" s="82">
        <v>1.3100000000000001E-2</v>
      </c>
      <c r="E41" s="82">
        <v>1.3299999999999999E-2</v>
      </c>
      <c r="F41" s="82">
        <v>1.4E-2</v>
      </c>
      <c r="G41" s="100" t="s">
        <v>407</v>
      </c>
    </row>
    <row r="42" spans="2:9" x14ac:dyDescent="0.25">
      <c r="C42" s="12" t="s">
        <v>200</v>
      </c>
      <c r="D42" s="82">
        <v>10437680.93</v>
      </c>
      <c r="E42" s="82">
        <v>10293990.02</v>
      </c>
      <c r="F42" s="82">
        <v>7572769.0999999996</v>
      </c>
      <c r="G42" s="100" t="s">
        <v>408</v>
      </c>
    </row>
    <row r="43" spans="2:9" x14ac:dyDescent="0.25">
      <c r="C43" s="12" t="s">
        <v>201</v>
      </c>
      <c r="D43" s="82">
        <v>11206680.93</v>
      </c>
      <c r="E43" s="82">
        <v>10293990.02</v>
      </c>
      <c r="F43" s="82">
        <v>8343969.0999999996</v>
      </c>
      <c r="G43" s="100" t="s">
        <v>409</v>
      </c>
    </row>
    <row r="44" spans="2:9" x14ac:dyDescent="0.25">
      <c r="C44" s="12" t="s">
        <v>202</v>
      </c>
      <c r="D44" s="82">
        <v>0</v>
      </c>
      <c r="E44" s="82">
        <v>0</v>
      </c>
      <c r="F44" s="82">
        <v>0</v>
      </c>
      <c r="H44" t="s">
        <v>416</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topLeftCell="A19" workbookViewId="0">
      <selection activeCell="F23" sqref="F23"/>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115" t="s">
        <v>417</v>
      </c>
      <c r="B1" s="115"/>
    </row>
    <row r="4" spans="1:8" x14ac:dyDescent="0.25">
      <c r="B4" t="s">
        <v>216</v>
      </c>
    </row>
    <row r="5" spans="1:8" x14ac:dyDescent="0.25">
      <c r="B5" s="40">
        <v>58</v>
      </c>
      <c r="C5" s="12" t="s">
        <v>236</v>
      </c>
      <c r="D5" s="47" t="s">
        <v>387</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56</v>
      </c>
      <c r="E9" s="40"/>
      <c r="F9" s="40"/>
      <c r="G9" s="40"/>
      <c r="H9" s="40"/>
    </row>
    <row r="10" spans="1:8" x14ac:dyDescent="0.25">
      <c r="B10" s="40"/>
      <c r="C10" s="42" t="s">
        <v>226</v>
      </c>
      <c r="D10" s="47">
        <v>2</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2">
        <v>0</v>
      </c>
      <c r="E25" s="40"/>
      <c r="F25" s="40"/>
    </row>
    <row r="26" spans="2:22" x14ac:dyDescent="0.25">
      <c r="C26" s="39" t="s">
        <v>230</v>
      </c>
      <c r="D26" s="82">
        <v>0</v>
      </c>
      <c r="E26" s="40"/>
      <c r="F26" s="40"/>
    </row>
    <row r="27" spans="2:22" x14ac:dyDescent="0.25">
      <c r="C27" s="39" t="s">
        <v>231</v>
      </c>
      <c r="D27" s="82">
        <v>0</v>
      </c>
      <c r="E27" s="40"/>
      <c r="F27" s="40"/>
      <c r="H27" s="71"/>
      <c r="I27" s="70" t="s">
        <v>345</v>
      </c>
      <c r="J27" s="72"/>
      <c r="K27" s="72"/>
      <c r="L27" s="72"/>
      <c r="M27" s="72"/>
      <c r="N27" s="72"/>
      <c r="O27" s="72"/>
      <c r="P27" s="72"/>
      <c r="Q27" s="72"/>
      <c r="R27" s="72"/>
      <c r="S27" s="72"/>
      <c r="T27" s="72"/>
      <c r="U27" s="72"/>
      <c r="V27" s="73"/>
    </row>
    <row r="28" spans="2:22" x14ac:dyDescent="0.25">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2">
        <v>25</v>
      </c>
      <c r="E29" s="40"/>
      <c r="F29" s="40"/>
      <c r="H29" s="62">
        <v>2</v>
      </c>
      <c r="I29" s="63" t="s">
        <v>311</v>
      </c>
      <c r="J29" s="64"/>
      <c r="K29" s="64"/>
      <c r="L29" s="64"/>
      <c r="M29" s="64"/>
      <c r="N29" s="64"/>
      <c r="O29" s="64"/>
      <c r="P29" s="64"/>
      <c r="Q29" s="64"/>
      <c r="R29" s="64"/>
      <c r="S29" s="64"/>
      <c r="T29" s="64"/>
      <c r="U29" s="64"/>
      <c r="V29" s="65"/>
    </row>
    <row r="30" spans="2:22" x14ac:dyDescent="0.25">
      <c r="C30" s="39" t="s">
        <v>234</v>
      </c>
      <c r="D30" s="82">
        <v>75</v>
      </c>
      <c r="E30" s="40"/>
      <c r="F30" s="40"/>
      <c r="H30" s="62">
        <v>3</v>
      </c>
      <c r="I30" s="63" t="s">
        <v>312</v>
      </c>
      <c r="J30" s="64"/>
      <c r="K30" s="64"/>
      <c r="L30" s="64"/>
      <c r="M30" s="64"/>
      <c r="N30" s="64"/>
      <c r="O30" s="64"/>
      <c r="P30" s="64"/>
      <c r="Q30" s="64"/>
      <c r="R30" s="64"/>
      <c r="S30" s="64"/>
      <c r="T30" s="64"/>
      <c r="U30" s="64"/>
      <c r="V30" s="65"/>
    </row>
    <row r="31" spans="2:22" x14ac:dyDescent="0.25">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25">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25">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25">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25">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25">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25">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25">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3" t="s">
        <v>344</v>
      </c>
      <c r="E48" s="83"/>
      <c r="F48" s="83"/>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3" t="s">
        <v>339</v>
      </c>
      <c r="E53" s="83" t="s">
        <v>339</v>
      </c>
      <c r="F53" s="83" t="s">
        <v>339</v>
      </c>
      <c r="G53" s="55" t="s">
        <v>342</v>
      </c>
      <c r="H53" s="40"/>
      <c r="I53" s="40"/>
    </row>
    <row r="54" spans="3:17" x14ac:dyDescent="0.25">
      <c r="C54" s="44" t="s">
        <v>261</v>
      </c>
      <c r="D54" s="83" t="s">
        <v>340</v>
      </c>
      <c r="E54" s="83" t="s">
        <v>338</v>
      </c>
      <c r="F54" s="84" t="s">
        <v>338</v>
      </c>
      <c r="G54" s="52" t="s">
        <v>329</v>
      </c>
      <c r="H54" s="40"/>
      <c r="I54" s="40"/>
    </row>
    <row r="55" spans="3:17" x14ac:dyDescent="0.25">
      <c r="C55" s="44" t="s">
        <v>262</v>
      </c>
      <c r="D55" s="83" t="s">
        <v>339</v>
      </c>
      <c r="E55" s="83" t="s">
        <v>339</v>
      </c>
      <c r="F55" s="84" t="s">
        <v>339</v>
      </c>
      <c r="G55" s="53" t="s">
        <v>330</v>
      </c>
      <c r="H55" s="40"/>
      <c r="I55" s="40"/>
    </row>
    <row r="56" spans="3:17" x14ac:dyDescent="0.25">
      <c r="C56" s="44" t="s">
        <v>263</v>
      </c>
      <c r="D56" s="82" t="e">
        <f>NA()</f>
        <v>#N/A</v>
      </c>
      <c r="E56" s="82" t="e">
        <f>NA()</f>
        <v>#N/A</v>
      </c>
      <c r="F56" s="85" t="e">
        <f>NA()</f>
        <v>#N/A</v>
      </c>
      <c r="G56" s="53" t="s">
        <v>331</v>
      </c>
      <c r="H56" s="40"/>
      <c r="I56" s="40"/>
    </row>
    <row r="57" spans="3:17" x14ac:dyDescent="0.25">
      <c r="C57" s="44" t="s">
        <v>264</v>
      </c>
      <c r="D57" s="83" t="s">
        <v>340</v>
      </c>
      <c r="E57" s="83" t="s">
        <v>338</v>
      </c>
      <c r="F57" s="84" t="s">
        <v>338</v>
      </c>
      <c r="G57" s="53" t="s">
        <v>332</v>
      </c>
      <c r="H57" s="40"/>
      <c r="I57" s="40"/>
    </row>
    <row r="58" spans="3:17" ht="30" x14ac:dyDescent="0.25">
      <c r="C58" s="44" t="s">
        <v>265</v>
      </c>
      <c r="D58" s="83" t="s">
        <v>340</v>
      </c>
      <c r="E58" s="83" t="s">
        <v>338</v>
      </c>
      <c r="F58" s="84" t="s">
        <v>338</v>
      </c>
      <c r="G58" s="53" t="s">
        <v>333</v>
      </c>
      <c r="H58" s="40"/>
      <c r="I58" s="40"/>
    </row>
    <row r="59" spans="3:17" x14ac:dyDescent="0.25">
      <c r="C59" s="44" t="s">
        <v>266</v>
      </c>
      <c r="D59" s="83" t="s">
        <v>339</v>
      </c>
      <c r="E59" s="83" t="s">
        <v>339</v>
      </c>
      <c r="F59" s="84" t="s">
        <v>339</v>
      </c>
      <c r="G59" s="53" t="s">
        <v>334</v>
      </c>
      <c r="H59" s="40"/>
      <c r="I59" s="40"/>
    </row>
    <row r="60" spans="3:17" x14ac:dyDescent="0.25">
      <c r="C60" s="44" t="s">
        <v>267</v>
      </c>
      <c r="D60" s="83" t="s">
        <v>339</v>
      </c>
      <c r="E60" s="83" t="s">
        <v>339</v>
      </c>
      <c r="F60" s="84" t="s">
        <v>339</v>
      </c>
      <c r="G60" s="53" t="s">
        <v>335</v>
      </c>
      <c r="H60" s="40"/>
      <c r="I60" s="40"/>
    </row>
    <row r="61" spans="3:17" x14ac:dyDescent="0.25">
      <c r="C61" s="44" t="s">
        <v>268</v>
      </c>
      <c r="D61" s="83" t="s">
        <v>341</v>
      </c>
      <c r="E61" s="83" t="s">
        <v>341</v>
      </c>
      <c r="F61" s="84"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3" t="s">
        <v>307</v>
      </c>
      <c r="E65" s="83" t="s">
        <v>307</v>
      </c>
      <c r="F65" s="83" t="s">
        <v>307</v>
      </c>
      <c r="G65" s="40"/>
      <c r="H65" s="40"/>
    </row>
    <row r="66" spans="3:8" x14ac:dyDescent="0.25">
      <c r="C66" s="41" t="s">
        <v>274</v>
      </c>
      <c r="D66" s="83" t="s">
        <v>339</v>
      </c>
      <c r="E66" s="83" t="s">
        <v>339</v>
      </c>
      <c r="F66" s="83" t="s">
        <v>339</v>
      </c>
      <c r="G66" s="40"/>
      <c r="H66" s="40"/>
    </row>
    <row r="67" spans="3:8" x14ac:dyDescent="0.25">
      <c r="C67" s="41" t="s">
        <v>275</v>
      </c>
      <c r="D67" s="83" t="s">
        <v>339</v>
      </c>
      <c r="E67" s="83" t="s">
        <v>339</v>
      </c>
      <c r="F67" s="83" t="s">
        <v>339</v>
      </c>
      <c r="G67" s="40"/>
      <c r="H67" s="40"/>
    </row>
    <row r="68" spans="3:8" ht="45" x14ac:dyDescent="0.25">
      <c r="C68" s="41" t="s">
        <v>276</v>
      </c>
      <c r="D68" s="83" t="s">
        <v>339</v>
      </c>
      <c r="E68" s="83" t="s">
        <v>339</v>
      </c>
      <c r="F68" s="83" t="s">
        <v>339</v>
      </c>
      <c r="G68" s="40"/>
      <c r="H68" s="40"/>
    </row>
    <row r="69" spans="3:8" ht="30" x14ac:dyDescent="0.25">
      <c r="C69" s="41" t="s">
        <v>271</v>
      </c>
      <c r="D69" s="83" t="s">
        <v>307</v>
      </c>
      <c r="E69" s="83" t="s">
        <v>307</v>
      </c>
      <c r="F69" s="83" t="s">
        <v>307</v>
      </c>
      <c r="G69" s="40"/>
      <c r="H69" s="40"/>
    </row>
    <row r="70" spans="3:8" x14ac:dyDescent="0.25">
      <c r="C70" s="41" t="s">
        <v>272</v>
      </c>
      <c r="D70" s="36"/>
      <c r="E70" s="36"/>
      <c r="F70" s="36"/>
      <c r="G70" s="40"/>
      <c r="H70" s="40"/>
    </row>
    <row r="71" spans="3:8" x14ac:dyDescent="0.25">
      <c r="C71" s="44" t="s">
        <v>277</v>
      </c>
      <c r="D71" s="47" t="s">
        <v>387</v>
      </c>
      <c r="E71" s="47" t="s">
        <v>387</v>
      </c>
      <c r="F71" s="47" t="s">
        <v>387</v>
      </c>
      <c r="G71" s="40"/>
      <c r="H71" s="40"/>
    </row>
    <row r="72" spans="3:8" ht="60" x14ac:dyDescent="0.25">
      <c r="C72" s="44" t="s">
        <v>278</v>
      </c>
      <c r="D72" s="47" t="s">
        <v>387</v>
      </c>
      <c r="E72" s="47" t="s">
        <v>387</v>
      </c>
      <c r="F72" s="47" t="s">
        <v>387</v>
      </c>
      <c r="G72" s="40"/>
    </row>
    <row r="73" spans="3:8" ht="30" x14ac:dyDescent="0.25">
      <c r="C73" s="44" t="s">
        <v>279</v>
      </c>
      <c r="D73" s="47" t="s">
        <v>387</v>
      </c>
      <c r="E73" s="47" t="s">
        <v>387</v>
      </c>
      <c r="F73" s="47" t="s">
        <v>387</v>
      </c>
      <c r="G73" s="40"/>
    </row>
    <row r="74" spans="3:8" x14ac:dyDescent="0.25">
      <c r="C74" s="44" t="s">
        <v>280</v>
      </c>
      <c r="D74" s="47" t="s">
        <v>387</v>
      </c>
      <c r="E74" s="47" t="s">
        <v>387</v>
      </c>
      <c r="F74" s="47" t="s">
        <v>387</v>
      </c>
      <c r="G74" s="40"/>
    </row>
    <row r="75" spans="3:8" x14ac:dyDescent="0.25">
      <c r="C75" s="44" t="s">
        <v>273</v>
      </c>
      <c r="D75" s="47" t="s">
        <v>387</v>
      </c>
      <c r="E75" s="47" t="s">
        <v>387</v>
      </c>
      <c r="F75" s="47" t="s">
        <v>387</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387</v>
      </c>
      <c r="E78" s="47" t="s">
        <v>387</v>
      </c>
      <c r="F78" s="47" t="s">
        <v>387</v>
      </c>
      <c r="G78" s="40"/>
    </row>
    <row r="79" spans="3:8" ht="60" x14ac:dyDescent="0.25">
      <c r="C79" s="44" t="s">
        <v>284</v>
      </c>
      <c r="D79" s="47" t="s">
        <v>387</v>
      </c>
      <c r="E79" s="47" t="s">
        <v>387</v>
      </c>
      <c r="F79" s="47" t="s">
        <v>387</v>
      </c>
      <c r="G79" s="40"/>
    </row>
    <row r="80" spans="3:8" x14ac:dyDescent="0.25">
      <c r="C80" s="44" t="s">
        <v>285</v>
      </c>
      <c r="D80" s="47" t="s">
        <v>387</v>
      </c>
      <c r="E80" s="47" t="s">
        <v>387</v>
      </c>
      <c r="F80" s="47" t="s">
        <v>387</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387</v>
      </c>
      <c r="E84" s="47" t="s">
        <v>387</v>
      </c>
      <c r="F84" s="47" t="s">
        <v>387</v>
      </c>
      <c r="G84" s="40"/>
    </row>
    <row r="85" spans="3:7" x14ac:dyDescent="0.25">
      <c r="C85" s="44" t="s">
        <v>298</v>
      </c>
      <c r="D85" s="47" t="s">
        <v>387</v>
      </c>
      <c r="E85" s="47" t="s">
        <v>387</v>
      </c>
      <c r="F85" s="47" t="s">
        <v>387</v>
      </c>
      <c r="G85" s="40"/>
    </row>
    <row r="86" spans="3:7" ht="60" x14ac:dyDescent="0.25">
      <c r="C86" s="44" t="s">
        <v>303</v>
      </c>
      <c r="D86" s="47" t="s">
        <v>387</v>
      </c>
      <c r="E86" s="47" t="s">
        <v>387</v>
      </c>
      <c r="F86" s="47" t="s">
        <v>387</v>
      </c>
      <c r="G86" s="40"/>
    </row>
    <row r="87" spans="3:7" x14ac:dyDescent="0.25">
      <c r="C87" s="44" t="s">
        <v>299</v>
      </c>
      <c r="D87" s="47" t="s">
        <v>387</v>
      </c>
      <c r="E87" s="47" t="s">
        <v>387</v>
      </c>
      <c r="F87" s="47" t="s">
        <v>387</v>
      </c>
      <c r="G87" s="40"/>
    </row>
    <row r="88" spans="3:7" x14ac:dyDescent="0.25">
      <c r="C88" s="41"/>
      <c r="D88" s="36"/>
      <c r="E88" s="36"/>
      <c r="F88" s="36"/>
      <c r="G88" s="40"/>
    </row>
    <row r="89" spans="3:7" x14ac:dyDescent="0.25">
      <c r="C89" s="41" t="s">
        <v>304</v>
      </c>
      <c r="D89" s="83" t="s">
        <v>339</v>
      </c>
      <c r="E89" s="83" t="s">
        <v>339</v>
      </c>
      <c r="F89" s="83" t="s">
        <v>339</v>
      </c>
      <c r="G89" s="40"/>
    </row>
    <row r="90" spans="3:7" ht="45" x14ac:dyDescent="0.25">
      <c r="C90" s="41" t="s">
        <v>288</v>
      </c>
      <c r="D90" s="36"/>
      <c r="E90" s="36"/>
      <c r="F90" s="36"/>
      <c r="G90" s="40"/>
    </row>
    <row r="91" spans="3:7" x14ac:dyDescent="0.25">
      <c r="C91" s="56" t="s">
        <v>300</v>
      </c>
      <c r="D91" s="83" t="s">
        <v>339</v>
      </c>
      <c r="E91" s="83" t="s">
        <v>339</v>
      </c>
      <c r="F91" s="83" t="s">
        <v>339</v>
      </c>
      <c r="G91" s="40"/>
    </row>
    <row r="92" spans="3:7" x14ac:dyDescent="0.25">
      <c r="C92" s="56" t="s">
        <v>301</v>
      </c>
      <c r="D92" s="83" t="s">
        <v>339</v>
      </c>
      <c r="E92" s="83" t="s">
        <v>339</v>
      </c>
      <c r="F92" s="83" t="s">
        <v>339</v>
      </c>
      <c r="G92" s="40"/>
    </row>
    <row r="93" spans="3:7" ht="30" x14ac:dyDescent="0.25">
      <c r="C93" s="41" t="s">
        <v>302</v>
      </c>
      <c r="D93" s="83" t="s">
        <v>343</v>
      </c>
      <c r="E93" s="83" t="s">
        <v>343</v>
      </c>
      <c r="F93" s="83" t="s">
        <v>343</v>
      </c>
      <c r="G93" s="40"/>
    </row>
    <row r="94" spans="3:7" x14ac:dyDescent="0.25">
      <c r="C94" s="41" t="s">
        <v>289</v>
      </c>
      <c r="D94" s="49" t="s">
        <v>307</v>
      </c>
      <c r="E94" s="49" t="s">
        <v>307</v>
      </c>
      <c r="F94" s="49" t="s">
        <v>307</v>
      </c>
      <c r="G94" s="40"/>
    </row>
    <row r="95" spans="3:7" x14ac:dyDescent="0.25">
      <c r="C95" s="41" t="s">
        <v>290</v>
      </c>
      <c r="D95" s="83" t="s">
        <v>339</v>
      </c>
      <c r="E95" s="83" t="s">
        <v>339</v>
      </c>
      <c r="F95" s="83" t="s">
        <v>339</v>
      </c>
      <c r="G95" s="40"/>
    </row>
    <row r="96" spans="3:7" x14ac:dyDescent="0.25">
      <c r="C96" s="41" t="s">
        <v>291</v>
      </c>
      <c r="D96" s="83" t="s">
        <v>339</v>
      </c>
      <c r="E96" s="83" t="s">
        <v>339</v>
      </c>
      <c r="F96" s="83" t="s">
        <v>339</v>
      </c>
      <c r="G96" s="40"/>
    </row>
    <row r="97" spans="2:7" x14ac:dyDescent="0.25">
      <c r="C97" s="41" t="s">
        <v>292</v>
      </c>
      <c r="D97" s="49" t="s">
        <v>307</v>
      </c>
      <c r="E97" s="49" t="s">
        <v>307</v>
      </c>
      <c r="F97" s="49" t="s">
        <v>307</v>
      </c>
      <c r="G97" s="40"/>
    </row>
    <row r="98" spans="2:7" ht="30" x14ac:dyDescent="0.25">
      <c r="C98" s="41" t="s">
        <v>293</v>
      </c>
      <c r="D98" s="49" t="s">
        <v>387</v>
      </c>
      <c r="E98" s="49" t="s">
        <v>387</v>
      </c>
      <c r="F98" s="49" t="s">
        <v>387</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7" t="s">
        <v>400</v>
      </c>
      <c r="D102" s="12"/>
      <c r="E102" s="12"/>
      <c r="F102" s="12"/>
      <c r="G102" s="40"/>
    </row>
    <row r="103" spans="2:7" x14ac:dyDescent="0.25">
      <c r="B103" s="97"/>
      <c r="D103" s="12"/>
      <c r="E103" s="12"/>
      <c r="F103" s="12"/>
      <c r="G103" s="40"/>
    </row>
    <row r="104" spans="2:7" ht="45" x14ac:dyDescent="0.25">
      <c r="C104" s="38" t="s">
        <v>401</v>
      </c>
      <c r="D104" s="49" t="s">
        <v>387</v>
      </c>
      <c r="E104" s="12"/>
      <c r="F104" s="12"/>
      <c r="G104" s="40"/>
    </row>
    <row r="105" spans="2:7" x14ac:dyDescent="0.25">
      <c r="C105" s="38" t="s">
        <v>402</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row r="118" spans="7:7" x14ac:dyDescent="0.25">
      <c r="G118" s="40"/>
    </row>
    <row r="119" spans="7:7" x14ac:dyDescent="0.25">
      <c r="G119" s="40"/>
    </row>
    <row r="120" spans="7:7" x14ac:dyDescent="0.25">
      <c r="G120"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3D68A-3862-4A86-A671-FDC2169B5D0D}">
  <sheetPr codeName="Sheet27"/>
  <dimension ref="A1:I69"/>
  <sheetViews>
    <sheetView topLeftCell="A16" workbookViewId="0">
      <selection activeCell="D36" sqref="D36"/>
    </sheetView>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s="115" t="s">
        <v>431</v>
      </c>
      <c r="B1" s="115"/>
    </row>
    <row r="3" spans="1:3" x14ac:dyDescent="0.25">
      <c r="B3" s="5" t="s">
        <v>173</v>
      </c>
    </row>
    <row r="4" spans="1:3" ht="75" x14ac:dyDescent="0.25">
      <c r="B4" s="33" t="s">
        <v>174</v>
      </c>
      <c r="C4" s="12" t="s">
        <v>177</v>
      </c>
    </row>
    <row r="5" spans="1:3" x14ac:dyDescent="0.25">
      <c r="C5" s="12"/>
    </row>
    <row r="6" spans="1:3" x14ac:dyDescent="0.25">
      <c r="C6" s="12" t="s">
        <v>175</v>
      </c>
    </row>
    <row r="7" spans="1:3" x14ac:dyDescent="0.25">
      <c r="C7" s="12"/>
    </row>
    <row r="8" spans="1:3" ht="45" x14ac:dyDescent="0.25">
      <c r="C8" s="12" t="s">
        <v>176</v>
      </c>
    </row>
    <row r="9" spans="1:3" x14ac:dyDescent="0.25">
      <c r="C9" s="12"/>
    </row>
    <row r="10" spans="1:3" x14ac:dyDescent="0.25">
      <c r="C10" s="12"/>
    </row>
    <row r="11" spans="1:3" x14ac:dyDescent="0.25">
      <c r="C11" s="12"/>
    </row>
    <row r="12" spans="1:3" ht="18.75" x14ac:dyDescent="0.3">
      <c r="B12" s="7" t="s">
        <v>178</v>
      </c>
      <c r="C12" s="12"/>
    </row>
    <row r="13" spans="1:3" x14ac:dyDescent="0.25">
      <c r="C13" t="s">
        <v>179</v>
      </c>
    </row>
    <row r="15" spans="1:3" x14ac:dyDescent="0.25">
      <c r="B15" s="35" t="s">
        <v>180</v>
      </c>
      <c r="C15" s="12"/>
    </row>
    <row r="16" spans="1:3" x14ac:dyDescent="0.25">
      <c r="B16" s="5"/>
      <c r="C16" s="12"/>
    </row>
    <row r="17" spans="2:4" x14ac:dyDescent="0.25">
      <c r="B17">
        <v>51</v>
      </c>
      <c r="C17" t="s">
        <v>183</v>
      </c>
      <c r="D17" s="51" t="s">
        <v>432</v>
      </c>
    </row>
    <row r="18" spans="2:4" x14ac:dyDescent="0.25">
      <c r="C18" t="s">
        <v>181</v>
      </c>
      <c r="D18" s="51" t="s">
        <v>431</v>
      </c>
    </row>
    <row r="20" spans="2:4" x14ac:dyDescent="0.25">
      <c r="B20">
        <v>52</v>
      </c>
      <c r="C20" t="s">
        <v>305</v>
      </c>
      <c r="D20" s="51" t="s">
        <v>152</v>
      </c>
    </row>
    <row r="21" spans="2:4" x14ac:dyDescent="0.25">
      <c r="D21" s="19"/>
    </row>
    <row r="22" spans="2:4" x14ac:dyDescent="0.25">
      <c r="B22">
        <v>53</v>
      </c>
      <c r="C22" t="s">
        <v>184</v>
      </c>
      <c r="D22" s="51" t="s">
        <v>387</v>
      </c>
    </row>
    <row r="23" spans="2:4" x14ac:dyDescent="0.25">
      <c r="D23" s="19"/>
    </row>
    <row r="24" spans="2:4" x14ac:dyDescent="0.25">
      <c r="B24">
        <v>54</v>
      </c>
      <c r="C24" t="s">
        <v>185</v>
      </c>
      <c r="D24" s="51" t="s">
        <v>153</v>
      </c>
    </row>
    <row r="25" spans="2:4" ht="30" x14ac:dyDescent="0.25">
      <c r="C25" s="12" t="s">
        <v>182</v>
      </c>
      <c r="D25" s="19"/>
    </row>
    <row r="26" spans="2:4" x14ac:dyDescent="0.25">
      <c r="C26" s="34" t="s">
        <v>186</v>
      </c>
      <c r="D26" s="51" t="s">
        <v>153</v>
      </c>
    </row>
    <row r="27" spans="2:4" x14ac:dyDescent="0.25">
      <c r="C27" s="34" t="s">
        <v>187</v>
      </c>
      <c r="D27" s="51" t="s">
        <v>153</v>
      </c>
    </row>
    <row r="28" spans="2:4" x14ac:dyDescent="0.25">
      <c r="C28" s="34" t="s">
        <v>188</v>
      </c>
      <c r="D28" s="51" t="s">
        <v>153</v>
      </c>
    </row>
    <row r="29" spans="2:4" x14ac:dyDescent="0.25">
      <c r="C29" s="34" t="s">
        <v>189</v>
      </c>
      <c r="D29" s="51" t="s">
        <v>153</v>
      </c>
    </row>
    <row r="30" spans="2:4" x14ac:dyDescent="0.25">
      <c r="C30" s="12"/>
      <c r="D30" s="19"/>
    </row>
    <row r="31" spans="2:4" x14ac:dyDescent="0.25">
      <c r="C31" s="12"/>
    </row>
    <row r="32" spans="2:4" x14ac:dyDescent="0.25">
      <c r="B32" s="35" t="s">
        <v>190</v>
      </c>
      <c r="C32" s="12"/>
    </row>
    <row r="33" spans="2:9" x14ac:dyDescent="0.25">
      <c r="B33" s="5"/>
      <c r="C33" s="12"/>
    </row>
    <row r="34" spans="2:9" x14ac:dyDescent="0.25">
      <c r="B34">
        <v>55</v>
      </c>
      <c r="C34" s="10" t="s">
        <v>203</v>
      </c>
    </row>
    <row r="35" spans="2:9" x14ac:dyDescent="0.25">
      <c r="C35" s="12"/>
      <c r="D35" s="2" t="s">
        <v>191</v>
      </c>
      <c r="E35" s="2" t="s">
        <v>192</v>
      </c>
      <c r="F35" s="2" t="s">
        <v>193</v>
      </c>
    </row>
    <row r="36" spans="2:9" x14ac:dyDescent="0.25">
      <c r="C36" s="12" t="s">
        <v>194</v>
      </c>
      <c r="D36" s="81">
        <f>'Items B and C'!AM16</f>
        <v>96962000</v>
      </c>
      <c r="E36" s="81">
        <f>'Items B and C'!AN16</f>
        <v>97034000</v>
      </c>
      <c r="F36" s="81">
        <f>'Items B and C'!AO16</f>
        <v>97103000</v>
      </c>
      <c r="G36" s="76"/>
      <c r="H36" s="76"/>
      <c r="I36" s="76"/>
    </row>
    <row r="37" spans="2:9" ht="30" x14ac:dyDescent="0.25">
      <c r="C37" s="12" t="s">
        <v>195</v>
      </c>
      <c r="D37" s="47" t="s">
        <v>387</v>
      </c>
      <c r="E37" s="47" t="s">
        <v>387</v>
      </c>
      <c r="F37" s="47" t="s">
        <v>387</v>
      </c>
    </row>
    <row r="38" spans="2:9" ht="30" x14ac:dyDescent="0.25">
      <c r="C38" s="12" t="s">
        <v>196</v>
      </c>
      <c r="D38" s="47" t="s">
        <v>387</v>
      </c>
      <c r="E38" s="47" t="s">
        <v>387</v>
      </c>
      <c r="F38" s="47" t="s">
        <v>387</v>
      </c>
    </row>
    <row r="39" spans="2:9" x14ac:dyDescent="0.25">
      <c r="C39" s="12" t="s">
        <v>197</v>
      </c>
      <c r="D39" s="82">
        <v>112</v>
      </c>
      <c r="E39" s="82">
        <v>88</v>
      </c>
      <c r="F39" s="82">
        <v>61</v>
      </c>
      <c r="G39" s="100" t="s">
        <v>406</v>
      </c>
    </row>
    <row r="40" spans="2:9" x14ac:dyDescent="0.25">
      <c r="C40" s="12" t="s">
        <v>198</v>
      </c>
      <c r="D40" s="82">
        <v>112</v>
      </c>
      <c r="E40" s="82">
        <v>88</v>
      </c>
      <c r="F40" s="82">
        <v>61</v>
      </c>
      <c r="G40" s="100" t="s">
        <v>406</v>
      </c>
    </row>
    <row r="41" spans="2:9" x14ac:dyDescent="0.25">
      <c r="C41" s="12" t="s">
        <v>199</v>
      </c>
      <c r="D41" s="82">
        <v>1.14E-2</v>
      </c>
      <c r="E41" s="82">
        <v>1.15E-2</v>
      </c>
      <c r="F41" s="82">
        <v>1.1599999999999999E-2</v>
      </c>
      <c r="G41" s="100" t="s">
        <v>407</v>
      </c>
    </row>
    <row r="42" spans="2:9" x14ac:dyDescent="0.25">
      <c r="C42" s="12" t="s">
        <v>200</v>
      </c>
      <c r="D42" s="82">
        <v>6935151.8499999996</v>
      </c>
      <c r="E42" s="82">
        <v>7152330.4100000001</v>
      </c>
      <c r="F42" s="82">
        <v>8297355.0700000003</v>
      </c>
      <c r="G42" s="100" t="s">
        <v>408</v>
      </c>
    </row>
    <row r="43" spans="2:9" x14ac:dyDescent="0.25">
      <c r="C43" s="12" t="s">
        <v>201</v>
      </c>
      <c r="D43" s="82">
        <v>6961901.8499999996</v>
      </c>
      <c r="E43" s="82">
        <v>7234830.4100000001</v>
      </c>
      <c r="F43" s="82">
        <v>8297355.0700000003</v>
      </c>
      <c r="G43" s="100" t="s">
        <v>409</v>
      </c>
    </row>
    <row r="44" spans="2:9" x14ac:dyDescent="0.25">
      <c r="C44" s="12" t="s">
        <v>202</v>
      </c>
      <c r="D44" s="82">
        <v>0</v>
      </c>
      <c r="E44" s="82">
        <v>0</v>
      </c>
      <c r="F44" s="82">
        <v>0</v>
      </c>
      <c r="H44" t="s">
        <v>416</v>
      </c>
    </row>
    <row r="48" spans="2:9" x14ac:dyDescent="0.25">
      <c r="B48" s="35" t="s">
        <v>204</v>
      </c>
    </row>
    <row r="49" spans="2:8" x14ac:dyDescent="0.25">
      <c r="B49" s="35"/>
    </row>
    <row r="50" spans="2:8" ht="30" x14ac:dyDescent="0.25">
      <c r="B50">
        <v>56</v>
      </c>
      <c r="C50" s="12" t="s">
        <v>208</v>
      </c>
      <c r="D50" s="47" t="s">
        <v>153</v>
      </c>
    </row>
    <row r="51" spans="2:8" ht="60" x14ac:dyDescent="0.25">
      <c r="C51" s="12" t="s">
        <v>209</v>
      </c>
    </row>
    <row r="52" spans="2:8" ht="61.5" customHeight="1" x14ac:dyDescent="0.25">
      <c r="C52" s="12" t="s">
        <v>210</v>
      </c>
    </row>
    <row r="53" spans="2:8" ht="30" x14ac:dyDescent="0.25">
      <c r="C53" s="12" t="s">
        <v>211</v>
      </c>
    </row>
    <row r="55" spans="2:8" ht="30" x14ac:dyDescent="0.25">
      <c r="D55" s="36" t="s">
        <v>212</v>
      </c>
      <c r="E55" s="36" t="s">
        <v>213</v>
      </c>
      <c r="F55" s="36" t="s">
        <v>214</v>
      </c>
      <c r="G55" s="36" t="s">
        <v>215</v>
      </c>
      <c r="H55" s="36" t="s">
        <v>205</v>
      </c>
    </row>
    <row r="56" spans="2:8" x14ac:dyDescent="0.25">
      <c r="C56" s="5" t="s">
        <v>206</v>
      </c>
    </row>
    <row r="57" spans="2:8" x14ac:dyDescent="0.25">
      <c r="C57" s="37" t="s">
        <v>217</v>
      </c>
      <c r="D57" s="43"/>
      <c r="E57" s="43"/>
      <c r="F57" s="43"/>
      <c r="G57" s="43"/>
      <c r="H57" s="43"/>
    </row>
    <row r="58" spans="2:8" x14ac:dyDescent="0.25">
      <c r="C58" s="37" t="s">
        <v>218</v>
      </c>
      <c r="D58" s="43"/>
      <c r="E58" s="43"/>
      <c r="F58" s="43"/>
      <c r="G58" s="43"/>
      <c r="H58" s="43"/>
    </row>
    <row r="59" spans="2:8" x14ac:dyDescent="0.25">
      <c r="C59" s="37" t="s">
        <v>219</v>
      </c>
      <c r="D59" s="43"/>
      <c r="E59" s="43"/>
      <c r="F59" s="43"/>
      <c r="G59" s="43"/>
      <c r="H59" s="43"/>
    </row>
    <row r="60" spans="2:8" x14ac:dyDescent="0.25">
      <c r="C60" s="37" t="s">
        <v>220</v>
      </c>
      <c r="D60" s="43"/>
      <c r="E60" s="43"/>
      <c r="F60" s="43"/>
      <c r="G60" s="43"/>
      <c r="H60" s="43"/>
    </row>
    <row r="61" spans="2:8" x14ac:dyDescent="0.25">
      <c r="C61" s="37"/>
    </row>
    <row r="62" spans="2:8" x14ac:dyDescent="0.25">
      <c r="C62" s="5" t="s">
        <v>207</v>
      </c>
    </row>
    <row r="63" spans="2:8" x14ac:dyDescent="0.25">
      <c r="C63" s="37" t="s">
        <v>217</v>
      </c>
      <c r="D63" s="43"/>
      <c r="E63" s="43"/>
      <c r="F63" s="43"/>
      <c r="G63" s="43"/>
      <c r="H63" s="43"/>
    </row>
    <row r="64" spans="2:8" x14ac:dyDescent="0.25">
      <c r="C64" s="37" t="s">
        <v>221</v>
      </c>
      <c r="D64" s="43"/>
      <c r="E64" s="43"/>
      <c r="F64" s="43"/>
      <c r="G64" s="43"/>
      <c r="H64" s="43"/>
    </row>
    <row r="65" spans="2:8" x14ac:dyDescent="0.25">
      <c r="C65" s="37" t="s">
        <v>222</v>
      </c>
      <c r="D65" s="43"/>
      <c r="E65" s="43"/>
      <c r="F65" s="43"/>
      <c r="G65" s="43"/>
      <c r="H65" s="43"/>
    </row>
    <row r="66" spans="2:8" x14ac:dyDescent="0.25">
      <c r="C66" s="37" t="s">
        <v>223</v>
      </c>
      <c r="D66" s="43"/>
      <c r="E66" s="43"/>
      <c r="F66" s="43"/>
      <c r="G66" s="43"/>
      <c r="H66" s="43"/>
    </row>
    <row r="68" spans="2:8" x14ac:dyDescent="0.25">
      <c r="B68">
        <v>57</v>
      </c>
      <c r="C68" t="s">
        <v>224</v>
      </c>
      <c r="D68" s="47" t="s">
        <v>153</v>
      </c>
    </row>
    <row r="69" spans="2:8" ht="30" x14ac:dyDescent="0.25">
      <c r="C69" s="12" t="s">
        <v>225</v>
      </c>
      <c r="D69" s="4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DA19A-FAEC-4937-AE23-F492920373A2}">
  <sheetPr codeName="Sheet28"/>
  <dimension ref="A1:V120"/>
  <sheetViews>
    <sheetView topLeftCell="A22" workbookViewId="0">
      <selection activeCell="F29" sqref="F29"/>
    </sheetView>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115" t="s">
        <v>431</v>
      </c>
      <c r="B1" s="115"/>
    </row>
    <row r="4" spans="1:8" x14ac:dyDescent="0.25">
      <c r="B4" t="s">
        <v>216</v>
      </c>
    </row>
    <row r="5" spans="1:8" x14ac:dyDescent="0.25">
      <c r="B5" s="40">
        <v>58</v>
      </c>
      <c r="C5" s="12" t="s">
        <v>236</v>
      </c>
      <c r="D5" s="47" t="s">
        <v>387</v>
      </c>
    </row>
    <row r="6" spans="1:8" x14ac:dyDescent="0.25">
      <c r="B6" s="40"/>
      <c r="C6" s="12"/>
      <c r="D6" s="48"/>
    </row>
    <row r="7" spans="1:8" x14ac:dyDescent="0.25">
      <c r="B7" s="40">
        <v>59</v>
      </c>
      <c r="C7" s="12" t="s">
        <v>237</v>
      </c>
      <c r="D7" s="48"/>
      <c r="E7" s="40"/>
      <c r="F7" s="40"/>
      <c r="G7" s="40"/>
      <c r="H7" s="40"/>
    </row>
    <row r="8" spans="1:8" ht="30" x14ac:dyDescent="0.25">
      <c r="B8" s="40"/>
      <c r="C8" s="12" t="s">
        <v>244</v>
      </c>
      <c r="D8" s="48"/>
      <c r="E8" s="40"/>
      <c r="F8" s="40"/>
      <c r="G8" s="40"/>
      <c r="H8" s="40"/>
    </row>
    <row r="9" spans="1:8" ht="30" x14ac:dyDescent="0.25">
      <c r="B9" s="40"/>
      <c r="C9" s="42" t="s">
        <v>306</v>
      </c>
      <c r="D9" s="47">
        <v>93</v>
      </c>
      <c r="E9" s="40"/>
      <c r="F9" s="40"/>
      <c r="G9" s="40"/>
      <c r="H9" s="40"/>
    </row>
    <row r="10" spans="1:8" x14ac:dyDescent="0.25">
      <c r="B10" s="40"/>
      <c r="C10" s="42" t="s">
        <v>226</v>
      </c>
      <c r="D10" s="47">
        <v>2</v>
      </c>
      <c r="E10" s="40"/>
      <c r="F10" s="40"/>
      <c r="G10" s="40"/>
      <c r="H10" s="40"/>
    </row>
    <row r="11" spans="1:8" x14ac:dyDescent="0.25">
      <c r="B11" s="40"/>
      <c r="C11" s="12"/>
      <c r="D11" s="48"/>
      <c r="E11" s="40"/>
      <c r="F11" s="40"/>
      <c r="G11" s="40"/>
      <c r="H11" s="40"/>
    </row>
    <row r="12" spans="1:8" ht="30" x14ac:dyDescent="0.25">
      <c r="B12" s="40">
        <v>60</v>
      </c>
      <c r="C12" s="12" t="s">
        <v>308</v>
      </c>
      <c r="D12" s="47">
        <v>0</v>
      </c>
      <c r="E12" s="40"/>
      <c r="F12" s="40"/>
      <c r="G12" s="40"/>
      <c r="H12" s="40"/>
    </row>
    <row r="13" spans="1:8" x14ac:dyDescent="0.25">
      <c r="B13" s="40"/>
      <c r="C13" s="12"/>
      <c r="D13" s="48"/>
      <c r="E13" s="40"/>
      <c r="F13" s="40"/>
      <c r="G13" s="40"/>
      <c r="H13" s="40"/>
    </row>
    <row r="14" spans="1:8" ht="30" x14ac:dyDescent="0.25">
      <c r="B14" s="40">
        <v>61</v>
      </c>
      <c r="C14" s="12" t="s">
        <v>243</v>
      </c>
      <c r="D14" s="48"/>
      <c r="E14" s="40"/>
    </row>
    <row r="15" spans="1:8" ht="45" x14ac:dyDescent="0.25">
      <c r="B15" s="40"/>
      <c r="C15" s="12" t="s">
        <v>238</v>
      </c>
      <c r="D15" s="48"/>
      <c r="E15" s="40"/>
    </row>
    <row r="16" spans="1:8" x14ac:dyDescent="0.25">
      <c r="B16" s="40"/>
      <c r="C16" s="12" t="s">
        <v>245</v>
      </c>
      <c r="D16" s="48"/>
      <c r="E16" s="40"/>
      <c r="F16" s="40"/>
      <c r="G16" s="40"/>
      <c r="H16" s="40"/>
    </row>
    <row r="17" spans="2:22" ht="45" x14ac:dyDescent="0.25">
      <c r="B17" s="40"/>
      <c r="C17" s="38" t="s">
        <v>309</v>
      </c>
      <c r="D17" s="47">
        <v>0</v>
      </c>
      <c r="E17" s="40"/>
      <c r="F17" s="40"/>
      <c r="G17" s="40"/>
      <c r="H17" s="40"/>
    </row>
    <row r="18" spans="2:22" ht="45" x14ac:dyDescent="0.25">
      <c r="B18" s="40"/>
      <c r="C18" s="38" t="s">
        <v>239</v>
      </c>
      <c r="D18" s="47">
        <v>0</v>
      </c>
      <c r="E18" s="40"/>
      <c r="F18" s="40"/>
      <c r="G18" s="40"/>
      <c r="H18" s="40"/>
    </row>
    <row r="19" spans="2:22" ht="30" x14ac:dyDescent="0.25">
      <c r="B19" s="40"/>
      <c r="C19" s="38" t="s">
        <v>228</v>
      </c>
      <c r="D19" s="47">
        <v>0</v>
      </c>
      <c r="E19" s="40"/>
      <c r="F19" s="40"/>
      <c r="G19" s="40"/>
      <c r="H19" s="40"/>
    </row>
    <row r="20" spans="2:22" ht="45" x14ac:dyDescent="0.25">
      <c r="B20" s="40"/>
      <c r="C20" s="38" t="s">
        <v>240</v>
      </c>
      <c r="D20" s="47">
        <v>0</v>
      </c>
      <c r="E20" s="40"/>
      <c r="F20" s="40"/>
      <c r="G20" s="40"/>
      <c r="H20" s="40"/>
    </row>
    <row r="21" spans="2:22" x14ac:dyDescent="0.25">
      <c r="B21" s="40"/>
      <c r="C21" s="12"/>
      <c r="D21" s="48"/>
      <c r="E21" s="40"/>
      <c r="F21" s="40"/>
      <c r="G21" s="40"/>
      <c r="H21" s="40"/>
    </row>
    <row r="22" spans="2:22" x14ac:dyDescent="0.25">
      <c r="B22" s="40">
        <v>62</v>
      </c>
      <c r="C22" s="12" t="s">
        <v>242</v>
      </c>
      <c r="D22" s="48"/>
      <c r="E22" s="40"/>
      <c r="F22" s="40"/>
      <c r="G22" s="40"/>
      <c r="H22" s="40"/>
    </row>
    <row r="23" spans="2:22" ht="90" x14ac:dyDescent="0.25">
      <c r="B23" s="40"/>
      <c r="C23" s="12" t="s">
        <v>241</v>
      </c>
      <c r="D23" s="48"/>
      <c r="E23" s="40"/>
    </row>
    <row r="24" spans="2:22" x14ac:dyDescent="0.25">
      <c r="C24" s="12"/>
      <c r="D24" s="48" t="s">
        <v>227</v>
      </c>
      <c r="E24" s="40"/>
      <c r="F24" s="40"/>
    </row>
    <row r="25" spans="2:22" x14ac:dyDescent="0.25">
      <c r="C25" s="39" t="s">
        <v>229</v>
      </c>
      <c r="D25" s="82">
        <v>0</v>
      </c>
      <c r="E25" s="40"/>
      <c r="F25" s="40"/>
    </row>
    <row r="26" spans="2:22" x14ac:dyDescent="0.25">
      <c r="C26" s="39" t="s">
        <v>230</v>
      </c>
      <c r="D26" s="82">
        <v>0</v>
      </c>
      <c r="E26" s="40"/>
      <c r="F26" s="40"/>
    </row>
    <row r="27" spans="2:22" x14ac:dyDescent="0.25">
      <c r="C27" s="39" t="s">
        <v>231</v>
      </c>
      <c r="D27" s="82">
        <v>100</v>
      </c>
      <c r="E27" s="40"/>
      <c r="F27" s="40"/>
      <c r="H27" s="71"/>
      <c r="I27" s="70" t="s">
        <v>345</v>
      </c>
      <c r="J27" s="72"/>
      <c r="K27" s="72"/>
      <c r="L27" s="72"/>
      <c r="M27" s="72"/>
      <c r="N27" s="72"/>
      <c r="O27" s="72"/>
      <c r="P27" s="72"/>
      <c r="Q27" s="72"/>
      <c r="R27" s="72"/>
      <c r="S27" s="72"/>
      <c r="T27" s="72"/>
      <c r="U27" s="72"/>
      <c r="V27" s="73"/>
    </row>
    <row r="28" spans="2:22" x14ac:dyDescent="0.25">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25">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25">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25">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25">
      <c r="E32" s="40"/>
      <c r="F32" s="40"/>
      <c r="H32" s="62">
        <v>5</v>
      </c>
      <c r="I32" s="63" t="s">
        <v>314</v>
      </c>
      <c r="J32" s="64"/>
      <c r="K32" s="64"/>
      <c r="L32" s="64"/>
      <c r="M32" s="64"/>
      <c r="N32" s="64"/>
      <c r="O32" s="64"/>
      <c r="P32" s="64"/>
      <c r="Q32" s="64"/>
      <c r="R32" s="64"/>
      <c r="S32" s="64"/>
      <c r="T32" s="64"/>
      <c r="U32" s="64"/>
      <c r="V32" s="65"/>
    </row>
    <row r="33" spans="2:22" x14ac:dyDescent="0.25">
      <c r="H33" s="62">
        <v>6</v>
      </c>
      <c r="I33" s="63" t="s">
        <v>315</v>
      </c>
      <c r="J33" s="64"/>
      <c r="K33" s="64"/>
      <c r="L33" s="64"/>
      <c r="M33" s="64"/>
      <c r="N33" s="64"/>
      <c r="O33" s="64"/>
      <c r="P33" s="64"/>
      <c r="Q33" s="64"/>
      <c r="R33" s="64"/>
      <c r="S33" s="64"/>
      <c r="T33" s="64"/>
      <c r="U33" s="64"/>
      <c r="V33" s="65"/>
    </row>
    <row r="34" spans="2:22" x14ac:dyDescent="0.25">
      <c r="B34" s="35" t="s">
        <v>246</v>
      </c>
      <c r="H34" s="62">
        <v>7</v>
      </c>
      <c r="I34" s="63" t="s">
        <v>316</v>
      </c>
      <c r="J34" s="64"/>
      <c r="K34" s="64"/>
      <c r="L34" s="64"/>
      <c r="M34" s="64"/>
      <c r="N34" s="64"/>
      <c r="O34" s="64"/>
      <c r="P34" s="64"/>
      <c r="Q34" s="64"/>
      <c r="R34" s="64"/>
      <c r="S34" s="64"/>
      <c r="T34" s="64"/>
      <c r="U34" s="64"/>
      <c r="V34" s="65"/>
    </row>
    <row r="35" spans="2:22" x14ac:dyDescent="0.25">
      <c r="B35" s="35"/>
      <c r="H35" s="62">
        <v>8</v>
      </c>
      <c r="I35" s="63" t="s">
        <v>317</v>
      </c>
      <c r="J35" s="64"/>
      <c r="K35" s="64"/>
      <c r="L35" s="64"/>
      <c r="M35" s="64"/>
      <c r="N35" s="64"/>
      <c r="O35" s="64"/>
      <c r="P35" s="64"/>
      <c r="Q35" s="64"/>
      <c r="R35" s="64"/>
      <c r="S35" s="64"/>
      <c r="T35" s="64"/>
      <c r="U35" s="64"/>
      <c r="V35" s="65"/>
    </row>
    <row r="36" spans="2:22" x14ac:dyDescent="0.25">
      <c r="B36">
        <v>63</v>
      </c>
      <c r="C36" t="s">
        <v>247</v>
      </c>
      <c r="H36" s="62">
        <v>9</v>
      </c>
      <c r="I36" s="63" t="s">
        <v>318</v>
      </c>
      <c r="J36" s="64"/>
      <c r="K36" s="64"/>
      <c r="L36" s="64"/>
      <c r="M36" s="64"/>
      <c r="N36" s="64"/>
      <c r="O36" s="64"/>
      <c r="P36" s="64"/>
      <c r="Q36" s="64"/>
      <c r="R36" s="64"/>
      <c r="S36" s="64"/>
      <c r="T36" s="64"/>
      <c r="U36" s="64"/>
      <c r="V36" s="65"/>
    </row>
    <row r="37" spans="2:22" x14ac:dyDescent="0.25">
      <c r="D37" t="s">
        <v>294</v>
      </c>
      <c r="E37" t="s">
        <v>295</v>
      </c>
      <c r="F37" t="s">
        <v>296</v>
      </c>
      <c r="H37" s="62">
        <v>10</v>
      </c>
      <c r="I37" s="63" t="s">
        <v>319</v>
      </c>
      <c r="J37" s="64"/>
      <c r="K37" s="64"/>
      <c r="L37" s="64"/>
      <c r="M37" s="64"/>
      <c r="N37" s="64"/>
      <c r="O37" s="64"/>
      <c r="P37" s="64"/>
      <c r="Q37" s="64"/>
      <c r="R37" s="64"/>
      <c r="S37" s="64"/>
      <c r="T37" s="64"/>
      <c r="U37" s="64"/>
      <c r="V37" s="65"/>
    </row>
    <row r="38" spans="2:22" x14ac:dyDescent="0.25">
      <c r="C38" s="41" t="s">
        <v>257</v>
      </c>
      <c r="D38" s="101"/>
      <c r="E38" s="101"/>
      <c r="F38" s="82"/>
      <c r="G38" s="102" t="s">
        <v>411</v>
      </c>
      <c r="H38" s="62">
        <v>11</v>
      </c>
      <c r="I38" s="63" t="s">
        <v>320</v>
      </c>
      <c r="J38" s="64"/>
      <c r="K38" s="64"/>
      <c r="L38" s="64"/>
      <c r="M38" s="64"/>
      <c r="N38" s="64"/>
      <c r="O38" s="64"/>
      <c r="P38" s="64"/>
      <c r="Q38" s="64"/>
      <c r="R38" s="64"/>
      <c r="S38" s="64"/>
      <c r="T38" s="64"/>
      <c r="U38" s="64"/>
      <c r="V38" s="65"/>
    </row>
    <row r="39" spans="2:22" x14ac:dyDescent="0.25">
      <c r="C39" s="41" t="s">
        <v>248</v>
      </c>
      <c r="D39" s="101"/>
      <c r="E39" s="101"/>
      <c r="F39" s="82"/>
      <c r="G39" s="57"/>
      <c r="H39" s="62">
        <v>12</v>
      </c>
      <c r="I39" s="63" t="s">
        <v>321</v>
      </c>
      <c r="J39" s="64"/>
      <c r="K39" s="64"/>
      <c r="L39" s="64"/>
      <c r="M39" s="64"/>
      <c r="N39" s="64"/>
      <c r="O39" s="64"/>
      <c r="P39" s="64"/>
      <c r="Q39" s="64"/>
      <c r="R39" s="64"/>
      <c r="S39" s="64"/>
      <c r="T39" s="64"/>
      <c r="U39" s="64"/>
      <c r="V39" s="65"/>
    </row>
    <row r="40" spans="2:22" x14ac:dyDescent="0.25">
      <c r="C40" s="41" t="s">
        <v>249</v>
      </c>
      <c r="D40" s="101"/>
      <c r="E40" s="101"/>
      <c r="F40" s="82"/>
      <c r="G40" s="57"/>
      <c r="H40" s="62">
        <v>13</v>
      </c>
      <c r="I40" s="63" t="s">
        <v>322</v>
      </c>
      <c r="J40" s="64"/>
      <c r="K40" s="64"/>
      <c r="L40" s="64"/>
      <c r="M40" s="64"/>
      <c r="N40" s="64"/>
      <c r="O40" s="64"/>
      <c r="P40" s="64"/>
      <c r="Q40" s="64"/>
      <c r="R40" s="64"/>
      <c r="S40" s="64"/>
      <c r="T40" s="64"/>
      <c r="U40" s="64"/>
      <c r="V40" s="65"/>
    </row>
    <row r="41" spans="2:22" x14ac:dyDescent="0.25">
      <c r="C41" s="41" t="s">
        <v>250</v>
      </c>
      <c r="D41" s="101"/>
      <c r="E41" s="101"/>
      <c r="F41" s="82"/>
      <c r="G41" s="57"/>
      <c r="H41" s="62">
        <v>14</v>
      </c>
      <c r="I41" s="63" t="s">
        <v>323</v>
      </c>
      <c r="J41" s="64"/>
      <c r="K41" s="64"/>
      <c r="L41" s="64"/>
      <c r="M41" s="64"/>
      <c r="N41" s="64"/>
      <c r="O41" s="64"/>
      <c r="P41" s="64"/>
      <c r="Q41" s="64"/>
      <c r="R41" s="64"/>
      <c r="S41" s="64"/>
      <c r="T41" s="64"/>
      <c r="U41" s="64"/>
      <c r="V41" s="65"/>
    </row>
    <row r="42" spans="2:22" x14ac:dyDescent="0.25">
      <c r="C42" s="41" t="s">
        <v>251</v>
      </c>
      <c r="D42" s="101"/>
      <c r="E42" s="101"/>
      <c r="F42" s="82"/>
      <c r="G42" s="57"/>
      <c r="H42" s="62">
        <v>15</v>
      </c>
      <c r="I42" s="63" t="s">
        <v>323</v>
      </c>
      <c r="J42" s="64"/>
      <c r="K42" s="64"/>
      <c r="L42" s="64"/>
      <c r="M42" s="64"/>
      <c r="N42" s="64"/>
      <c r="O42" s="64"/>
      <c r="P42" s="64"/>
      <c r="Q42" s="64"/>
      <c r="R42" s="64"/>
      <c r="S42" s="64"/>
      <c r="T42" s="64"/>
      <c r="U42" s="64"/>
      <c r="V42" s="65"/>
    </row>
    <row r="43" spans="2:22" x14ac:dyDescent="0.25">
      <c r="C43" s="44" t="s">
        <v>252</v>
      </c>
      <c r="D43" s="101"/>
      <c r="E43" s="101"/>
      <c r="F43" s="82"/>
      <c r="G43" s="57"/>
      <c r="H43" s="62">
        <v>16</v>
      </c>
      <c r="I43" s="63" t="s">
        <v>324</v>
      </c>
      <c r="J43" s="64"/>
      <c r="K43" s="64"/>
      <c r="L43" s="64"/>
      <c r="M43" s="64"/>
      <c r="N43" s="64"/>
      <c r="O43" s="64"/>
      <c r="P43" s="64"/>
      <c r="Q43" s="64"/>
      <c r="R43" s="64"/>
      <c r="S43" s="64"/>
      <c r="T43" s="64"/>
      <c r="U43" s="64"/>
      <c r="V43" s="65"/>
    </row>
    <row r="44" spans="2:22" x14ac:dyDescent="0.25">
      <c r="C44" s="44" t="s">
        <v>253</v>
      </c>
      <c r="D44" s="101"/>
      <c r="E44" s="101"/>
      <c r="F44" s="82"/>
      <c r="G44" s="57"/>
      <c r="H44" s="62">
        <v>17</v>
      </c>
      <c r="I44" s="63" t="s">
        <v>325</v>
      </c>
      <c r="J44" s="64"/>
      <c r="K44" s="64"/>
      <c r="L44" s="64"/>
      <c r="M44" s="64"/>
      <c r="N44" s="64"/>
      <c r="O44" s="64"/>
      <c r="P44" s="64"/>
      <c r="Q44" s="64"/>
      <c r="R44" s="64"/>
      <c r="S44" s="64"/>
      <c r="T44" s="64"/>
      <c r="U44" s="64"/>
      <c r="V44" s="65"/>
    </row>
    <row r="45" spans="2:22" x14ac:dyDescent="0.25">
      <c r="C45" s="44" t="s">
        <v>254</v>
      </c>
      <c r="D45" s="101"/>
      <c r="E45" s="101"/>
      <c r="F45" s="82"/>
      <c r="G45" s="57"/>
      <c r="H45" s="62">
        <v>18</v>
      </c>
      <c r="I45" s="63" t="s">
        <v>326</v>
      </c>
      <c r="J45" s="64"/>
      <c r="K45" s="64"/>
      <c r="L45" s="64"/>
      <c r="M45" s="64"/>
      <c r="N45" s="64"/>
      <c r="O45" s="64"/>
      <c r="P45" s="64"/>
      <c r="Q45" s="64"/>
      <c r="R45" s="64"/>
      <c r="S45" s="64"/>
      <c r="T45" s="64"/>
      <c r="U45" s="64"/>
      <c r="V45" s="65"/>
    </row>
    <row r="46" spans="2:22" x14ac:dyDescent="0.25">
      <c r="C46" s="12"/>
      <c r="D46" s="48"/>
      <c r="E46" s="48"/>
      <c r="F46" s="48"/>
      <c r="G46" s="40"/>
      <c r="H46" s="62">
        <v>19</v>
      </c>
      <c r="I46" s="63" t="s">
        <v>327</v>
      </c>
      <c r="J46" s="64"/>
      <c r="K46" s="64"/>
      <c r="L46" s="64"/>
      <c r="M46" s="64"/>
      <c r="N46" s="64"/>
      <c r="O46" s="64"/>
      <c r="P46" s="64"/>
      <c r="Q46" s="64"/>
      <c r="R46" s="64"/>
      <c r="S46" s="64"/>
      <c r="T46" s="64"/>
      <c r="U46" s="64"/>
      <c r="V46" s="65"/>
    </row>
    <row r="47" spans="2:22" x14ac:dyDescent="0.2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25">
      <c r="C48" s="41" t="s">
        <v>256</v>
      </c>
      <c r="D48" s="83" t="s">
        <v>344</v>
      </c>
      <c r="E48" s="83"/>
      <c r="F48" s="83"/>
      <c r="G48" s="46"/>
    </row>
    <row r="49" spans="3:17" x14ac:dyDescent="0.25">
      <c r="C49" s="12"/>
      <c r="D49" s="36"/>
      <c r="E49" s="36"/>
      <c r="F49" s="36"/>
      <c r="G49" s="40"/>
    </row>
    <row r="50" spans="3:17" ht="60" x14ac:dyDescent="0.25">
      <c r="C50" s="41" t="s">
        <v>258</v>
      </c>
      <c r="D50" s="36"/>
      <c r="E50" s="36"/>
      <c r="F50" s="36"/>
      <c r="G50" s="40"/>
    </row>
    <row r="51" spans="3:17" ht="45" x14ac:dyDescent="0.25">
      <c r="C51" s="41" t="s">
        <v>259</v>
      </c>
      <c r="D51" s="36"/>
      <c r="E51" s="36"/>
      <c r="F51" s="36"/>
      <c r="G51" s="40"/>
    </row>
    <row r="52" spans="3:17" x14ac:dyDescent="0.25">
      <c r="C52" s="41"/>
      <c r="D52" s="36"/>
      <c r="E52" s="36"/>
      <c r="F52" s="36"/>
      <c r="H52" s="40"/>
      <c r="I52" s="40"/>
    </row>
    <row r="53" spans="3:17" x14ac:dyDescent="0.25">
      <c r="C53" s="44" t="s">
        <v>260</v>
      </c>
      <c r="D53" s="83" t="s">
        <v>339</v>
      </c>
      <c r="E53" s="83" t="s">
        <v>339</v>
      </c>
      <c r="F53" s="83" t="s">
        <v>339</v>
      </c>
      <c r="G53" s="55" t="s">
        <v>342</v>
      </c>
      <c r="H53" s="40"/>
      <c r="I53" s="40"/>
    </row>
    <row r="54" spans="3:17" x14ac:dyDescent="0.25">
      <c r="C54" s="44" t="s">
        <v>261</v>
      </c>
      <c r="D54" s="83" t="s">
        <v>340</v>
      </c>
      <c r="E54" s="83" t="s">
        <v>338</v>
      </c>
      <c r="F54" s="84" t="s">
        <v>338</v>
      </c>
      <c r="G54" s="52" t="s">
        <v>329</v>
      </c>
      <c r="H54" s="40"/>
      <c r="I54" s="40"/>
    </row>
    <row r="55" spans="3:17" x14ac:dyDescent="0.25">
      <c r="C55" s="44" t="s">
        <v>262</v>
      </c>
      <c r="D55" s="83" t="s">
        <v>339</v>
      </c>
      <c r="E55" s="83" t="s">
        <v>339</v>
      </c>
      <c r="F55" s="84" t="s">
        <v>339</v>
      </c>
      <c r="G55" s="53" t="s">
        <v>330</v>
      </c>
      <c r="H55" s="40"/>
      <c r="I55" s="40"/>
    </row>
    <row r="56" spans="3:17" x14ac:dyDescent="0.25">
      <c r="C56" s="44" t="s">
        <v>263</v>
      </c>
      <c r="D56" s="82" t="e">
        <f>NA()</f>
        <v>#N/A</v>
      </c>
      <c r="E56" s="82" t="e">
        <f>NA()</f>
        <v>#N/A</v>
      </c>
      <c r="F56" s="85" t="e">
        <f>NA()</f>
        <v>#N/A</v>
      </c>
      <c r="G56" s="53" t="s">
        <v>331</v>
      </c>
      <c r="H56" s="40"/>
      <c r="I56" s="40"/>
    </row>
    <row r="57" spans="3:17" x14ac:dyDescent="0.25">
      <c r="C57" s="44" t="s">
        <v>264</v>
      </c>
      <c r="D57" s="83" t="s">
        <v>340</v>
      </c>
      <c r="E57" s="83" t="s">
        <v>338</v>
      </c>
      <c r="F57" s="84" t="s">
        <v>338</v>
      </c>
      <c r="G57" s="53" t="s">
        <v>332</v>
      </c>
      <c r="H57" s="40"/>
      <c r="I57" s="40"/>
    </row>
    <row r="58" spans="3:17" ht="30" x14ac:dyDescent="0.25">
      <c r="C58" s="44" t="s">
        <v>265</v>
      </c>
      <c r="D58" s="83" t="s">
        <v>340</v>
      </c>
      <c r="E58" s="83" t="s">
        <v>338</v>
      </c>
      <c r="F58" s="84" t="s">
        <v>338</v>
      </c>
      <c r="G58" s="53" t="s">
        <v>333</v>
      </c>
      <c r="H58" s="40"/>
      <c r="I58" s="40"/>
    </row>
    <row r="59" spans="3:17" x14ac:dyDescent="0.25">
      <c r="C59" s="44" t="s">
        <v>266</v>
      </c>
      <c r="D59" s="83" t="s">
        <v>339</v>
      </c>
      <c r="E59" s="83" t="s">
        <v>339</v>
      </c>
      <c r="F59" s="84" t="s">
        <v>339</v>
      </c>
      <c r="G59" s="53" t="s">
        <v>334</v>
      </c>
      <c r="H59" s="40"/>
      <c r="I59" s="40"/>
    </row>
    <row r="60" spans="3:17" x14ac:dyDescent="0.25">
      <c r="C60" s="44" t="s">
        <v>267</v>
      </c>
      <c r="D60" s="83" t="s">
        <v>339</v>
      </c>
      <c r="E60" s="83" t="s">
        <v>339</v>
      </c>
      <c r="F60" s="84" t="s">
        <v>339</v>
      </c>
      <c r="G60" s="53" t="s">
        <v>335</v>
      </c>
      <c r="H60" s="40"/>
      <c r="I60" s="40"/>
    </row>
    <row r="61" spans="3:17" x14ac:dyDescent="0.25">
      <c r="C61" s="44" t="s">
        <v>268</v>
      </c>
      <c r="D61" s="83" t="s">
        <v>341</v>
      </c>
      <c r="E61" s="83" t="s">
        <v>341</v>
      </c>
      <c r="F61" s="84" t="s">
        <v>341</v>
      </c>
      <c r="G61" s="53" t="s">
        <v>336</v>
      </c>
      <c r="H61" s="40"/>
      <c r="I61" s="40"/>
      <c r="Q61" s="50"/>
    </row>
    <row r="62" spans="3:17" ht="90" x14ac:dyDescent="0.25">
      <c r="C62" s="45" t="s">
        <v>269</v>
      </c>
      <c r="D62" s="36"/>
      <c r="E62" s="36"/>
      <c r="F62" s="36"/>
      <c r="G62" s="54" t="s">
        <v>337</v>
      </c>
      <c r="H62" s="40"/>
      <c r="I62" s="40"/>
      <c r="Q62" s="50"/>
    </row>
    <row r="63" spans="3:17" x14ac:dyDescent="0.25">
      <c r="C63" s="44"/>
      <c r="D63" s="36"/>
      <c r="E63" s="36"/>
      <c r="F63" s="36"/>
      <c r="G63" s="40"/>
      <c r="Q63" s="50"/>
    </row>
    <row r="64" spans="3:17" x14ac:dyDescent="0.25">
      <c r="C64" s="44"/>
      <c r="D64" s="36"/>
      <c r="E64" s="36"/>
      <c r="F64" s="36"/>
      <c r="G64" s="40"/>
      <c r="H64" s="40"/>
    </row>
    <row r="65" spans="3:8" ht="45" x14ac:dyDescent="0.25">
      <c r="C65" s="41" t="s">
        <v>270</v>
      </c>
      <c r="D65" s="83" t="s">
        <v>307</v>
      </c>
      <c r="E65" s="83" t="s">
        <v>307</v>
      </c>
      <c r="F65" s="83" t="s">
        <v>307</v>
      </c>
      <c r="G65" s="40"/>
      <c r="H65" s="40"/>
    </row>
    <row r="66" spans="3:8" x14ac:dyDescent="0.25">
      <c r="C66" s="41" t="s">
        <v>274</v>
      </c>
      <c r="D66" s="83" t="s">
        <v>339</v>
      </c>
      <c r="E66" s="83" t="s">
        <v>339</v>
      </c>
      <c r="F66" s="83" t="s">
        <v>339</v>
      </c>
      <c r="G66" s="40"/>
      <c r="H66" s="40"/>
    </row>
    <row r="67" spans="3:8" x14ac:dyDescent="0.25">
      <c r="C67" s="41" t="s">
        <v>275</v>
      </c>
      <c r="D67" s="83" t="s">
        <v>339</v>
      </c>
      <c r="E67" s="83" t="s">
        <v>339</v>
      </c>
      <c r="F67" s="83" t="s">
        <v>339</v>
      </c>
      <c r="G67" s="40"/>
      <c r="H67" s="40"/>
    </row>
    <row r="68" spans="3:8" ht="45" x14ac:dyDescent="0.25">
      <c r="C68" s="41" t="s">
        <v>276</v>
      </c>
      <c r="D68" s="83" t="s">
        <v>339</v>
      </c>
      <c r="E68" s="83" t="s">
        <v>339</v>
      </c>
      <c r="F68" s="83" t="s">
        <v>339</v>
      </c>
      <c r="G68" s="40"/>
      <c r="H68" s="40"/>
    </row>
    <row r="69" spans="3:8" ht="30" x14ac:dyDescent="0.25">
      <c r="C69" s="41" t="s">
        <v>271</v>
      </c>
      <c r="D69" s="83" t="s">
        <v>307</v>
      </c>
      <c r="E69" s="83" t="s">
        <v>307</v>
      </c>
      <c r="F69" s="83" t="s">
        <v>307</v>
      </c>
      <c r="G69" s="40"/>
      <c r="H69" s="40"/>
    </row>
    <row r="70" spans="3:8" x14ac:dyDescent="0.25">
      <c r="C70" s="41" t="s">
        <v>272</v>
      </c>
      <c r="D70" s="36"/>
      <c r="E70" s="36"/>
      <c r="F70" s="36"/>
      <c r="G70" s="40"/>
      <c r="H70" s="40"/>
    </row>
    <row r="71" spans="3:8" x14ac:dyDescent="0.25">
      <c r="C71" s="44" t="s">
        <v>277</v>
      </c>
      <c r="D71" s="47" t="s">
        <v>387</v>
      </c>
      <c r="E71" s="47" t="s">
        <v>387</v>
      </c>
      <c r="F71" s="47" t="s">
        <v>387</v>
      </c>
      <c r="G71" s="40"/>
      <c r="H71" s="40"/>
    </row>
    <row r="72" spans="3:8" ht="60" x14ac:dyDescent="0.25">
      <c r="C72" s="44" t="s">
        <v>278</v>
      </c>
      <c r="D72" s="47" t="s">
        <v>387</v>
      </c>
      <c r="E72" s="47" t="s">
        <v>387</v>
      </c>
      <c r="F72" s="47" t="s">
        <v>387</v>
      </c>
      <c r="G72" s="40"/>
    </row>
    <row r="73" spans="3:8" ht="30" x14ac:dyDescent="0.25">
      <c r="C73" s="44" t="s">
        <v>279</v>
      </c>
      <c r="D73" s="47" t="s">
        <v>387</v>
      </c>
      <c r="E73" s="47" t="s">
        <v>387</v>
      </c>
      <c r="F73" s="47" t="s">
        <v>387</v>
      </c>
      <c r="G73" s="40"/>
    </row>
    <row r="74" spans="3:8" x14ac:dyDescent="0.25">
      <c r="C74" s="44" t="s">
        <v>280</v>
      </c>
      <c r="D74" s="47" t="s">
        <v>387</v>
      </c>
      <c r="E74" s="47" t="s">
        <v>387</v>
      </c>
      <c r="F74" s="47" t="s">
        <v>387</v>
      </c>
      <c r="G74" s="40"/>
    </row>
    <row r="75" spans="3:8" x14ac:dyDescent="0.25">
      <c r="C75" s="44" t="s">
        <v>273</v>
      </c>
      <c r="D75" s="47" t="s">
        <v>387</v>
      </c>
      <c r="E75" s="47" t="s">
        <v>387</v>
      </c>
      <c r="F75" s="47" t="s">
        <v>387</v>
      </c>
      <c r="G75" s="40"/>
    </row>
    <row r="76" spans="3:8" ht="45" x14ac:dyDescent="0.25">
      <c r="C76" s="41" t="s">
        <v>282</v>
      </c>
      <c r="D76" s="36"/>
      <c r="E76" s="36"/>
      <c r="F76" s="36"/>
      <c r="G76" s="40"/>
    </row>
    <row r="77" spans="3:8" x14ac:dyDescent="0.25">
      <c r="C77" s="41" t="s">
        <v>281</v>
      </c>
      <c r="D77" s="36"/>
      <c r="E77" s="36"/>
      <c r="F77" s="36"/>
      <c r="G77" s="40"/>
    </row>
    <row r="78" spans="3:8" x14ac:dyDescent="0.25">
      <c r="C78" s="44" t="s">
        <v>283</v>
      </c>
      <c r="D78" s="47" t="s">
        <v>387</v>
      </c>
      <c r="E78" s="47" t="s">
        <v>387</v>
      </c>
      <c r="F78" s="47" t="s">
        <v>387</v>
      </c>
      <c r="G78" s="40"/>
    </row>
    <row r="79" spans="3:8" ht="60" x14ac:dyDescent="0.25">
      <c r="C79" s="44" t="s">
        <v>284</v>
      </c>
      <c r="D79" s="47" t="s">
        <v>387</v>
      </c>
      <c r="E79" s="47" t="s">
        <v>387</v>
      </c>
      <c r="F79" s="47" t="s">
        <v>387</v>
      </c>
      <c r="G79" s="40"/>
    </row>
    <row r="80" spans="3:8" x14ac:dyDescent="0.25">
      <c r="C80" s="44" t="s">
        <v>285</v>
      </c>
      <c r="D80" s="47" t="s">
        <v>387</v>
      </c>
      <c r="E80" s="47" t="s">
        <v>387</v>
      </c>
      <c r="F80" s="47" t="s">
        <v>387</v>
      </c>
      <c r="G80" s="40"/>
    </row>
    <row r="81" spans="3:7" x14ac:dyDescent="0.25">
      <c r="C81" s="41"/>
      <c r="D81" s="36"/>
      <c r="E81" s="36"/>
      <c r="F81" s="36"/>
      <c r="G81" s="40"/>
    </row>
    <row r="82" spans="3:7" ht="45" x14ac:dyDescent="0.25">
      <c r="C82" s="41" t="s">
        <v>286</v>
      </c>
      <c r="D82" s="36"/>
      <c r="E82" s="36"/>
      <c r="F82" s="36"/>
      <c r="G82" s="40"/>
    </row>
    <row r="83" spans="3:7" x14ac:dyDescent="0.25">
      <c r="C83" s="41" t="s">
        <v>287</v>
      </c>
      <c r="D83" s="36"/>
      <c r="E83" s="36"/>
      <c r="F83" s="36"/>
      <c r="G83" s="40"/>
    </row>
    <row r="84" spans="3:7" x14ac:dyDescent="0.25">
      <c r="C84" s="44" t="s">
        <v>297</v>
      </c>
      <c r="D84" s="47" t="s">
        <v>387</v>
      </c>
      <c r="E84" s="47" t="s">
        <v>387</v>
      </c>
      <c r="F84" s="47" t="s">
        <v>387</v>
      </c>
      <c r="G84" s="40"/>
    </row>
    <row r="85" spans="3:7" x14ac:dyDescent="0.25">
      <c r="C85" s="44" t="s">
        <v>298</v>
      </c>
      <c r="D85" s="47" t="s">
        <v>387</v>
      </c>
      <c r="E85" s="47" t="s">
        <v>387</v>
      </c>
      <c r="F85" s="47" t="s">
        <v>387</v>
      </c>
      <c r="G85" s="40"/>
    </row>
    <row r="86" spans="3:7" ht="60" x14ac:dyDescent="0.25">
      <c r="C86" s="44" t="s">
        <v>303</v>
      </c>
      <c r="D86" s="47" t="s">
        <v>387</v>
      </c>
      <c r="E86" s="47" t="s">
        <v>387</v>
      </c>
      <c r="F86" s="47" t="s">
        <v>387</v>
      </c>
      <c r="G86" s="40"/>
    </row>
    <row r="87" spans="3:7" x14ac:dyDescent="0.25">
      <c r="C87" s="44" t="s">
        <v>299</v>
      </c>
      <c r="D87" s="47" t="s">
        <v>387</v>
      </c>
      <c r="E87" s="47" t="s">
        <v>387</v>
      </c>
      <c r="F87" s="47" t="s">
        <v>387</v>
      </c>
      <c r="G87" s="40"/>
    </row>
    <row r="88" spans="3:7" x14ac:dyDescent="0.25">
      <c r="C88" s="41"/>
      <c r="D88" s="36"/>
      <c r="E88" s="36"/>
      <c r="F88" s="36"/>
      <c r="G88" s="40"/>
    </row>
    <row r="89" spans="3:7" x14ac:dyDescent="0.25">
      <c r="C89" s="41" t="s">
        <v>304</v>
      </c>
      <c r="D89" s="83" t="s">
        <v>339</v>
      </c>
      <c r="E89" s="83" t="s">
        <v>339</v>
      </c>
      <c r="F89" s="83" t="s">
        <v>339</v>
      </c>
      <c r="G89" s="40"/>
    </row>
    <row r="90" spans="3:7" ht="45" x14ac:dyDescent="0.25">
      <c r="C90" s="41" t="s">
        <v>288</v>
      </c>
      <c r="D90" s="36"/>
      <c r="E90" s="36"/>
      <c r="F90" s="36"/>
      <c r="G90" s="40"/>
    </row>
    <row r="91" spans="3:7" x14ac:dyDescent="0.25">
      <c r="C91" s="56" t="s">
        <v>300</v>
      </c>
      <c r="D91" s="83" t="s">
        <v>339</v>
      </c>
      <c r="E91" s="83" t="s">
        <v>339</v>
      </c>
      <c r="F91" s="83" t="s">
        <v>339</v>
      </c>
      <c r="G91" s="40"/>
    </row>
    <row r="92" spans="3:7" x14ac:dyDescent="0.25">
      <c r="C92" s="56" t="s">
        <v>301</v>
      </c>
      <c r="D92" s="83" t="s">
        <v>339</v>
      </c>
      <c r="E92" s="83" t="s">
        <v>339</v>
      </c>
      <c r="F92" s="83" t="s">
        <v>339</v>
      </c>
      <c r="G92" s="40"/>
    </row>
    <row r="93" spans="3:7" ht="30" x14ac:dyDescent="0.25">
      <c r="C93" s="41" t="s">
        <v>302</v>
      </c>
      <c r="D93" s="83" t="s">
        <v>343</v>
      </c>
      <c r="E93" s="83" t="s">
        <v>343</v>
      </c>
      <c r="F93" s="83" t="s">
        <v>343</v>
      </c>
      <c r="G93" s="40"/>
    </row>
    <row r="94" spans="3:7" x14ac:dyDescent="0.25">
      <c r="C94" s="41" t="s">
        <v>289</v>
      </c>
      <c r="D94" s="49" t="s">
        <v>307</v>
      </c>
      <c r="E94" s="49" t="s">
        <v>307</v>
      </c>
      <c r="F94" s="49" t="s">
        <v>307</v>
      </c>
      <c r="G94" s="40"/>
    </row>
    <row r="95" spans="3:7" x14ac:dyDescent="0.25">
      <c r="C95" s="41" t="s">
        <v>290</v>
      </c>
      <c r="D95" s="83" t="s">
        <v>339</v>
      </c>
      <c r="E95" s="83" t="s">
        <v>339</v>
      </c>
      <c r="F95" s="83" t="s">
        <v>339</v>
      </c>
      <c r="G95" s="40"/>
    </row>
    <row r="96" spans="3:7" x14ac:dyDescent="0.25">
      <c r="C96" s="41" t="s">
        <v>291</v>
      </c>
      <c r="D96" s="83" t="s">
        <v>339</v>
      </c>
      <c r="E96" s="83" t="s">
        <v>339</v>
      </c>
      <c r="F96" s="83" t="s">
        <v>339</v>
      </c>
      <c r="G96" s="40"/>
    </row>
    <row r="97" spans="2:7" x14ac:dyDescent="0.25">
      <c r="C97" s="41" t="s">
        <v>292</v>
      </c>
      <c r="D97" s="49" t="s">
        <v>307</v>
      </c>
      <c r="E97" s="49" t="s">
        <v>307</v>
      </c>
      <c r="F97" s="49" t="s">
        <v>307</v>
      </c>
      <c r="G97" s="40"/>
    </row>
    <row r="98" spans="2:7" ht="30" x14ac:dyDescent="0.25">
      <c r="C98" s="41" t="s">
        <v>293</v>
      </c>
      <c r="D98" s="49" t="s">
        <v>387</v>
      </c>
      <c r="E98" s="49" t="s">
        <v>387</v>
      </c>
      <c r="F98" s="49" t="s">
        <v>387</v>
      </c>
      <c r="G98" s="40"/>
    </row>
    <row r="99" spans="2:7" x14ac:dyDescent="0.25">
      <c r="C99" s="38"/>
      <c r="D99" s="12"/>
      <c r="E99" s="12"/>
      <c r="F99" s="12"/>
      <c r="G99" s="40"/>
    </row>
    <row r="100" spans="2:7" x14ac:dyDescent="0.25">
      <c r="C100" s="38"/>
      <c r="D100" s="12"/>
      <c r="E100" s="12"/>
      <c r="F100" s="12"/>
      <c r="G100" s="40"/>
    </row>
    <row r="101" spans="2:7" x14ac:dyDescent="0.25">
      <c r="C101" s="38"/>
      <c r="D101" s="12"/>
      <c r="E101" s="12"/>
      <c r="F101" s="12"/>
      <c r="G101" s="40"/>
    </row>
    <row r="102" spans="2:7" x14ac:dyDescent="0.25">
      <c r="B102" s="97" t="s">
        <v>400</v>
      </c>
      <c r="D102" s="12"/>
      <c r="E102" s="12"/>
      <c r="F102" s="12"/>
      <c r="G102" s="40"/>
    </row>
    <row r="103" spans="2:7" x14ac:dyDescent="0.25">
      <c r="B103" s="97"/>
      <c r="D103" s="12"/>
      <c r="E103" s="12"/>
      <c r="F103" s="12"/>
      <c r="G103" s="40"/>
    </row>
    <row r="104" spans="2:7" ht="45" x14ac:dyDescent="0.25">
      <c r="C104" s="38" t="s">
        <v>401</v>
      </c>
      <c r="D104" s="49" t="s">
        <v>387</v>
      </c>
      <c r="E104" s="12"/>
      <c r="F104" s="12"/>
      <c r="G104" s="40"/>
    </row>
    <row r="105" spans="2:7" x14ac:dyDescent="0.25">
      <c r="C105" s="38" t="s">
        <v>402</v>
      </c>
      <c r="D105" s="12"/>
      <c r="E105" s="12"/>
      <c r="F105" s="12"/>
      <c r="G105" s="40"/>
    </row>
    <row r="106" spans="2:7" x14ac:dyDescent="0.25">
      <c r="C106" s="12"/>
      <c r="D106" s="12"/>
      <c r="E106" s="12"/>
      <c r="F106" s="12"/>
      <c r="G106" s="40"/>
    </row>
    <row r="107" spans="2:7" x14ac:dyDescent="0.25">
      <c r="C107" s="12"/>
      <c r="D107" s="12"/>
      <c r="E107" s="12"/>
      <c r="F107" s="12"/>
      <c r="G107" s="40"/>
    </row>
    <row r="108" spans="2:7" x14ac:dyDescent="0.25">
      <c r="C108" s="12"/>
      <c r="D108" s="12"/>
      <c r="E108" s="12"/>
      <c r="F108" s="12"/>
      <c r="G108" s="40"/>
    </row>
    <row r="109" spans="2:7" x14ac:dyDescent="0.25">
      <c r="G109" s="40"/>
    </row>
    <row r="110" spans="2:7" x14ac:dyDescent="0.25">
      <c r="G110" s="40"/>
    </row>
    <row r="111" spans="2:7" x14ac:dyDescent="0.25">
      <c r="G111" s="40"/>
    </row>
    <row r="112" spans="2:7" x14ac:dyDescent="0.25">
      <c r="G112" s="40"/>
    </row>
    <row r="113" spans="7:7" x14ac:dyDescent="0.25">
      <c r="G113" s="40"/>
    </row>
    <row r="114" spans="7:7" x14ac:dyDescent="0.25">
      <c r="G114" s="40"/>
    </row>
    <row r="115" spans="7:7" x14ac:dyDescent="0.25">
      <c r="G115" s="40"/>
    </row>
    <row r="116" spans="7:7" x14ac:dyDescent="0.25">
      <c r="G116" s="40"/>
    </row>
    <row r="117" spans="7:7" x14ac:dyDescent="0.25">
      <c r="G117" s="40"/>
    </row>
    <row r="118" spans="7:7" x14ac:dyDescent="0.25">
      <c r="G118" s="40"/>
    </row>
    <row r="119" spans="7:7" x14ac:dyDescent="0.25">
      <c r="G119" s="40"/>
    </row>
    <row r="120" spans="7:7" x14ac:dyDescent="0.25">
      <c r="G12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topLeftCell="A82" zoomScaleNormal="100" workbookViewId="0">
      <selection activeCell="C96" sqref="C96:C103"/>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2" t="s">
        <v>66</v>
      </c>
      <c r="C6" s="43" t="s">
        <v>150</v>
      </c>
    </row>
    <row r="7" spans="1:3" x14ac:dyDescent="0.25">
      <c r="B7" s="12" t="s">
        <v>35</v>
      </c>
      <c r="C7" s="43" t="s">
        <v>151</v>
      </c>
    </row>
    <row r="8" spans="1:3" x14ac:dyDescent="0.25">
      <c r="B8" s="12" t="s">
        <v>36</v>
      </c>
      <c r="C8" s="2"/>
    </row>
    <row r="9" spans="1:3" x14ac:dyDescent="0.25">
      <c r="B9" s="12" t="s">
        <v>37</v>
      </c>
      <c r="C9" s="2"/>
    </row>
    <row r="13" spans="1:3" x14ac:dyDescent="0.25">
      <c r="B13" t="s">
        <v>67</v>
      </c>
    </row>
    <row r="14" spans="1:3" x14ac:dyDescent="0.25">
      <c r="B14" t="s">
        <v>38</v>
      </c>
      <c r="C14" s="51" t="s">
        <v>152</v>
      </c>
    </row>
    <row r="15" spans="1:3" x14ac:dyDescent="0.25">
      <c r="B15" t="s">
        <v>52</v>
      </c>
    </row>
    <row r="18" spans="2:3" x14ac:dyDescent="0.25">
      <c r="B18" t="s">
        <v>68</v>
      </c>
    </row>
    <row r="19" spans="2:3" x14ac:dyDescent="0.25">
      <c r="B19" t="s">
        <v>44</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0">
        <f>'Items B and C'!O9</f>
        <v>72146000</v>
      </c>
      <c r="E35" s="1" t="s">
        <v>48</v>
      </c>
    </row>
    <row r="36" spans="2:5" x14ac:dyDescent="0.25">
      <c r="B36" t="s">
        <v>70</v>
      </c>
      <c r="C36" s="90">
        <f>'Items B and C'!P9</f>
        <v>69093000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1">
        <v>0</v>
      </c>
      <c r="E44" s="1" t="s">
        <v>60</v>
      </c>
    </row>
    <row r="45" spans="2:5" x14ac:dyDescent="0.25">
      <c r="B45" t="s">
        <v>63</v>
      </c>
      <c r="C45" s="91">
        <v>0</v>
      </c>
    </row>
    <row r="46" spans="2:5" x14ac:dyDescent="0.25">
      <c r="B46" t="s">
        <v>64</v>
      </c>
      <c r="C46" s="91">
        <v>0</v>
      </c>
      <c r="E46" s="1" t="s">
        <v>58</v>
      </c>
    </row>
    <row r="47" spans="2:5" x14ac:dyDescent="0.25">
      <c r="B47" t="s">
        <v>65</v>
      </c>
      <c r="C47" s="91">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2">
        <f>'Items B and C'!AB9</f>
        <v>3551000</v>
      </c>
      <c r="D60" s="75"/>
      <c r="E60" s="92">
        <f>'Items B and C'!AD9</f>
        <v>68595000</v>
      </c>
      <c r="F60" s="93">
        <f>'Items B and C'!AE9</f>
        <v>0</v>
      </c>
      <c r="G60" s="93">
        <f>'Items B and C'!AF9</f>
        <v>0</v>
      </c>
      <c r="N60" s="30"/>
    </row>
    <row r="61" spans="2:14" x14ac:dyDescent="0.25">
      <c r="B61" t="s">
        <v>79</v>
      </c>
      <c r="C61" s="92">
        <f>'Items B and C'!AG9</f>
        <v>81000</v>
      </c>
      <c r="D61" s="75"/>
      <c r="E61" s="93">
        <f>'Items B and C'!AI9</f>
        <v>0</v>
      </c>
      <c r="F61" s="93">
        <f>'Items B and C'!AJ9</f>
        <v>0</v>
      </c>
      <c r="G61" s="93">
        <f>'Items B and C'!AK9</f>
        <v>2972000</v>
      </c>
      <c r="N61" s="30"/>
    </row>
    <row r="64" spans="2:14" x14ac:dyDescent="0.25">
      <c r="B64" t="s">
        <v>88</v>
      </c>
      <c r="E64" s="1" t="s">
        <v>86</v>
      </c>
    </row>
    <row r="65" spans="2:5" x14ac:dyDescent="0.25">
      <c r="B65" t="s">
        <v>85</v>
      </c>
      <c r="C65" s="111">
        <v>100</v>
      </c>
      <c r="E65" s="1" t="s">
        <v>87</v>
      </c>
    </row>
    <row r="66" spans="2:5" x14ac:dyDescent="0.25">
      <c r="B66" t="s">
        <v>84</v>
      </c>
      <c r="C66" s="86"/>
    </row>
    <row r="67" spans="2:5" x14ac:dyDescent="0.25">
      <c r="C67" s="86"/>
    </row>
    <row r="68" spans="2:5" x14ac:dyDescent="0.25">
      <c r="C68" s="86"/>
    </row>
    <row r="69" spans="2:5" x14ac:dyDescent="0.25">
      <c r="B69" t="s">
        <v>89</v>
      </c>
      <c r="C69" s="86"/>
    </row>
    <row r="70" spans="2:5" x14ac:dyDescent="0.25">
      <c r="B70" t="s">
        <v>90</v>
      </c>
      <c r="C70" s="111">
        <v>0</v>
      </c>
    </row>
    <row r="71" spans="2:5" x14ac:dyDescent="0.25">
      <c r="B71" t="s">
        <v>91</v>
      </c>
      <c r="C71" s="111">
        <v>0</v>
      </c>
    </row>
    <row r="72" spans="2:5" x14ac:dyDescent="0.25">
      <c r="B72" t="s">
        <v>92</v>
      </c>
      <c r="C72" s="111">
        <v>0</v>
      </c>
    </row>
    <row r="73" spans="2:5" x14ac:dyDescent="0.25">
      <c r="B73" t="s">
        <v>93</v>
      </c>
      <c r="C73" s="111">
        <v>67</v>
      </c>
      <c r="E73" s="1" t="s">
        <v>103</v>
      </c>
    </row>
    <row r="74" spans="2:5" x14ac:dyDescent="0.25">
      <c r="B74" t="s">
        <v>94</v>
      </c>
      <c r="C74" s="111">
        <v>0</v>
      </c>
      <c r="E74" s="1" t="s">
        <v>104</v>
      </c>
    </row>
    <row r="75" spans="2:5" x14ac:dyDescent="0.25">
      <c r="B75" t="s">
        <v>95</v>
      </c>
      <c r="C75" s="111">
        <v>0</v>
      </c>
      <c r="E75" s="1" t="s">
        <v>105</v>
      </c>
    </row>
    <row r="76" spans="2:5" x14ac:dyDescent="0.25">
      <c r="B76" t="s">
        <v>96</v>
      </c>
      <c r="C76" s="111">
        <v>33</v>
      </c>
      <c r="E76" s="1" t="s">
        <v>106</v>
      </c>
    </row>
    <row r="77" spans="2:5" x14ac:dyDescent="0.25">
      <c r="B77" t="s">
        <v>97</v>
      </c>
      <c r="C77" s="111">
        <v>0</v>
      </c>
    </row>
    <row r="78" spans="2:5" x14ac:dyDescent="0.25">
      <c r="B78" t="s">
        <v>98</v>
      </c>
      <c r="C78" s="111">
        <v>0</v>
      </c>
    </row>
    <row r="79" spans="2:5" x14ac:dyDescent="0.25">
      <c r="B79" t="s">
        <v>101</v>
      </c>
      <c r="C79" s="111">
        <v>0</v>
      </c>
    </row>
    <row r="80" spans="2:5" x14ac:dyDescent="0.25">
      <c r="B80" t="s">
        <v>99</v>
      </c>
      <c r="C80" s="111">
        <v>0</v>
      </c>
    </row>
    <row r="81" spans="2:20" x14ac:dyDescent="0.25">
      <c r="B81" t="s">
        <v>100</v>
      </c>
      <c r="C81" s="111">
        <v>0</v>
      </c>
    </row>
    <row r="82" spans="2:20" x14ac:dyDescent="0.25">
      <c r="B82" t="s">
        <v>102</v>
      </c>
      <c r="C82" s="111">
        <v>0</v>
      </c>
    </row>
    <row r="83" spans="2:20" x14ac:dyDescent="0.25">
      <c r="B83" t="s">
        <v>155</v>
      </c>
      <c r="C83" s="111">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77">
        <v>1</v>
      </c>
      <c r="I95" s="77">
        <v>1</v>
      </c>
      <c r="J95" s="77">
        <f>H95</f>
        <v>1</v>
      </c>
      <c r="K95" s="77">
        <f>I95</f>
        <v>1</v>
      </c>
      <c r="O95" s="23"/>
    </row>
    <row r="96" spans="2:20" x14ac:dyDescent="0.25">
      <c r="B96" t="s">
        <v>113</v>
      </c>
      <c r="C96" s="88">
        <v>44592</v>
      </c>
      <c r="E96" s="94">
        <f t="shared" ref="E96:F98" si="0">ROUND(H96-1,4)</f>
        <v>2.9999999999999997E-4</v>
      </c>
      <c r="F96" s="94">
        <f t="shared" si="0"/>
        <v>2.0000000000000001E-4</v>
      </c>
      <c r="H96" s="24">
        <v>1.000282073447248</v>
      </c>
      <c r="I96" s="24">
        <v>1.0001698637125092</v>
      </c>
      <c r="J96" s="24">
        <f>J95*H96</f>
        <v>1.000282073447248</v>
      </c>
      <c r="K96" s="24">
        <f t="shared" ref="K96:K99" si="1">K95*I96</f>
        <v>1.0001698637125092</v>
      </c>
      <c r="L96" s="25"/>
      <c r="N96" s="31"/>
      <c r="O96" s="23"/>
      <c r="P96" s="21"/>
      <c r="R96" s="20"/>
      <c r="S96" s="31"/>
      <c r="T96" s="22"/>
    </row>
    <row r="97" spans="2:20" x14ac:dyDescent="0.25">
      <c r="B97" t="s">
        <v>114</v>
      </c>
      <c r="C97" s="88">
        <v>44620</v>
      </c>
      <c r="E97" s="94">
        <f t="shared" si="0"/>
        <v>2.9999999999999997E-4</v>
      </c>
      <c r="F97" s="94">
        <f t="shared" si="0"/>
        <v>2.0000000000000001E-4</v>
      </c>
      <c r="G97" s="74"/>
      <c r="H97" s="24">
        <v>1.0002566858423831</v>
      </c>
      <c r="I97" s="24">
        <v>1.0001534252069153</v>
      </c>
      <c r="J97" s="24">
        <f t="shared" ref="J97:J99" si="2">J96*H97</f>
        <v>1.0005388316938915</v>
      </c>
      <c r="K97" s="24">
        <f t="shared" si="1"/>
        <v>1.0003233149807997</v>
      </c>
      <c r="L97" s="25"/>
      <c r="N97" s="31"/>
      <c r="O97" s="23"/>
      <c r="P97" s="21"/>
      <c r="R97" s="20"/>
      <c r="S97" s="31"/>
      <c r="T97" s="22"/>
    </row>
    <row r="98" spans="2:20" x14ac:dyDescent="0.25">
      <c r="B98" t="s">
        <v>115</v>
      </c>
      <c r="C98" s="88">
        <v>44651</v>
      </c>
      <c r="E98" s="94">
        <f t="shared" si="0"/>
        <v>4.0000000000000002E-4</v>
      </c>
      <c r="F98" s="94">
        <f t="shared" si="0"/>
        <v>2.0000000000000001E-4</v>
      </c>
      <c r="G98" s="74"/>
      <c r="H98" s="24">
        <v>1.00035672813816</v>
      </c>
      <c r="I98" s="24">
        <v>1.0002446641581979</v>
      </c>
      <c r="J98" s="24">
        <f t="shared" si="2"/>
        <v>1.0008957520484785</v>
      </c>
      <c r="K98" s="24">
        <f t="shared" si="1"/>
        <v>1.0005680582425853</v>
      </c>
      <c r="L98" s="25"/>
      <c r="N98" s="31"/>
      <c r="O98" s="23"/>
      <c r="P98" s="21"/>
      <c r="R98" s="20"/>
      <c r="S98" s="31"/>
      <c r="T98" s="22"/>
    </row>
    <row r="99" spans="2:20" ht="15.75" thickBot="1" x14ac:dyDescent="0.3">
      <c r="B99" t="s">
        <v>116</v>
      </c>
      <c r="C99" s="137">
        <v>44651</v>
      </c>
      <c r="E99" s="113">
        <f>ROUND((J99/J95)-1,4)</f>
        <v>8.9999999999999998E-4</v>
      </c>
      <c r="F99" s="113">
        <f>ROUND((K99/K95)-1,4)</f>
        <v>5.9999999999999995E-4</v>
      </c>
      <c r="G99" s="74"/>
      <c r="H99" s="77">
        <v>1</v>
      </c>
      <c r="I99" s="77">
        <v>1</v>
      </c>
      <c r="J99" s="77">
        <f t="shared" si="2"/>
        <v>1.0008957520484785</v>
      </c>
      <c r="K99" s="77">
        <f t="shared" si="1"/>
        <v>1.0005680582425853</v>
      </c>
      <c r="L99" s="25"/>
      <c r="N99" s="31"/>
      <c r="O99" s="23"/>
      <c r="P99" s="11"/>
      <c r="R99" s="20"/>
      <c r="S99" s="31"/>
      <c r="T99" s="22"/>
    </row>
    <row r="100" spans="2:20" ht="15.75" thickTop="1" x14ac:dyDescent="0.25">
      <c r="B100" t="s">
        <v>117</v>
      </c>
      <c r="C100" s="136">
        <v>44681</v>
      </c>
      <c r="E100" s="94">
        <f t="shared" ref="E100:E102" si="3">ROUND(H100-1,4)</f>
        <v>4.0000000000000002E-4</v>
      </c>
      <c r="F100" s="94">
        <f t="shared" ref="F100:F102" si="4">ROUND(I100-1,4)</f>
        <v>2.9999999999999997E-4</v>
      </c>
      <c r="G100" s="74"/>
      <c r="H100" s="24">
        <v>1.0004404312442372</v>
      </c>
      <c r="I100" s="24">
        <v>1.0003282215094984</v>
      </c>
      <c r="J100" s="24">
        <f t="shared" ref="J100:J102" si="5">J99*H100</f>
        <v>1.0013365778099048</v>
      </c>
      <c r="K100" s="24">
        <f t="shared" ref="K100:K102" si="6">K99*I100</f>
        <v>1.0008964662010176</v>
      </c>
      <c r="L100" s="25"/>
      <c r="N100" s="31"/>
      <c r="O100" s="23"/>
      <c r="P100" s="11"/>
      <c r="R100" s="20"/>
      <c r="S100" s="31"/>
      <c r="T100" s="22"/>
    </row>
    <row r="101" spans="2:20" x14ac:dyDescent="0.25">
      <c r="B101" t="s">
        <v>118</v>
      </c>
      <c r="C101" s="88">
        <v>44712</v>
      </c>
      <c r="E101" s="94">
        <f t="shared" si="3"/>
        <v>6.9999999999999999E-4</v>
      </c>
      <c r="F101" s="94">
        <f t="shared" si="4"/>
        <v>5.9999999999999995E-4</v>
      </c>
      <c r="G101" s="74"/>
      <c r="H101" s="24">
        <v>1.0006709651125782</v>
      </c>
      <c r="I101" s="24">
        <v>1.0005677044771104</v>
      </c>
      <c r="J101" s="24">
        <f t="shared" si="5"/>
        <v>1.0020084397195637</v>
      </c>
      <c r="K101" s="24">
        <f t="shared" si="6"/>
        <v>1.0014646796060038</v>
      </c>
      <c r="L101" s="25"/>
      <c r="N101" s="31"/>
      <c r="O101" s="23"/>
      <c r="P101" s="21"/>
      <c r="R101" s="20"/>
      <c r="S101" s="31"/>
      <c r="T101" s="22"/>
    </row>
    <row r="102" spans="2:20" x14ac:dyDescent="0.25">
      <c r="B102" t="s">
        <v>119</v>
      </c>
      <c r="C102" s="88">
        <v>44742</v>
      </c>
      <c r="E102" s="94">
        <f t="shared" si="3"/>
        <v>1E-3</v>
      </c>
      <c r="F102" s="94">
        <f t="shared" si="4"/>
        <v>8.9999999999999998E-4</v>
      </c>
      <c r="G102" s="74"/>
      <c r="H102" s="24">
        <v>1.0009882852567387</v>
      </c>
      <c r="I102" s="24">
        <v>1.0008762212767766</v>
      </c>
      <c r="J102" s="24">
        <f t="shared" si="5"/>
        <v>1.0029987098876663</v>
      </c>
      <c r="K102" s="24">
        <f t="shared" si="6"/>
        <v>1.0023421842662148</v>
      </c>
      <c r="L102" s="25"/>
      <c r="N102" s="31"/>
      <c r="O102" s="23"/>
      <c r="P102" s="11"/>
      <c r="R102" s="20"/>
      <c r="S102" s="31"/>
      <c r="T102" s="22"/>
    </row>
    <row r="103" spans="2:20" ht="15.75" thickBot="1" x14ac:dyDescent="0.3">
      <c r="B103" t="s">
        <v>120</v>
      </c>
      <c r="C103" s="137">
        <v>44742</v>
      </c>
      <c r="E103" s="113">
        <f>ROUND((J103/J99)-1,4)</f>
        <v>2.0999999999999999E-3</v>
      </c>
      <c r="F103" s="113">
        <f>ROUND((K103/K99)-1,4)</f>
        <v>1.8E-3</v>
      </c>
      <c r="G103" s="74"/>
      <c r="H103" s="77">
        <v>1</v>
      </c>
      <c r="I103" s="77">
        <v>1</v>
      </c>
      <c r="J103" s="77">
        <f t="shared" ref="J103" si="7">J102*H103</f>
        <v>1.0029987098876663</v>
      </c>
      <c r="K103" s="77">
        <f t="shared" ref="K103" si="8">K102*I103</f>
        <v>1.0023421842662148</v>
      </c>
      <c r="L103" s="25"/>
      <c r="N103" s="31"/>
      <c r="O103" s="23"/>
      <c r="P103" s="11"/>
      <c r="R103" s="20"/>
      <c r="S103" s="31"/>
      <c r="T103" s="22"/>
    </row>
    <row r="104" spans="2:20" ht="15.75" thickTop="1" x14ac:dyDescent="0.25">
      <c r="B104" t="s">
        <v>121</v>
      </c>
      <c r="C104" s="136"/>
      <c r="E104" s="112"/>
      <c r="F104" s="112"/>
      <c r="G104" s="74"/>
      <c r="H104" s="24"/>
      <c r="I104" s="24"/>
      <c r="J104" s="24"/>
      <c r="K104" s="24"/>
      <c r="L104" s="25"/>
      <c r="N104" s="31"/>
      <c r="O104" s="23"/>
      <c r="P104" s="21"/>
      <c r="R104" s="20"/>
      <c r="S104" s="31"/>
      <c r="T104" s="22"/>
    </row>
    <row r="105" spans="2:20" x14ac:dyDescent="0.25">
      <c r="B105" t="s">
        <v>122</v>
      </c>
      <c r="C105" s="88"/>
      <c r="E105" s="94"/>
      <c r="F105" s="94"/>
      <c r="G105" s="74"/>
      <c r="H105" s="24"/>
      <c r="I105" s="24"/>
      <c r="J105" s="24"/>
      <c r="K105" s="24"/>
      <c r="L105" s="25"/>
      <c r="N105" s="31"/>
      <c r="O105" s="23"/>
      <c r="P105" s="11"/>
      <c r="R105" s="20"/>
      <c r="S105" s="31"/>
      <c r="T105" s="22"/>
    </row>
    <row r="106" spans="2:20" x14ac:dyDescent="0.25">
      <c r="B106" t="s">
        <v>123</v>
      </c>
      <c r="C106" s="88"/>
      <c r="E106" s="94"/>
      <c r="F106" s="94"/>
      <c r="G106" s="74"/>
      <c r="H106" s="24"/>
      <c r="I106" s="24"/>
      <c r="J106" s="24"/>
      <c r="K106" s="24"/>
      <c r="L106" s="25"/>
      <c r="N106" s="31"/>
      <c r="O106" s="23"/>
      <c r="P106" s="11"/>
      <c r="R106" s="20"/>
      <c r="S106" s="31"/>
      <c r="T106" s="22"/>
    </row>
    <row r="107" spans="2:20" ht="15.75" thickBot="1" x14ac:dyDescent="0.3">
      <c r="B107" t="s">
        <v>124</v>
      </c>
      <c r="C107" s="137"/>
      <c r="E107" s="113"/>
      <c r="F107" s="113"/>
      <c r="G107" s="74"/>
      <c r="H107" s="77">
        <v>1</v>
      </c>
      <c r="I107" s="77">
        <v>1</v>
      </c>
      <c r="J107" s="77">
        <f t="shared" ref="J107" si="9">J106*H107</f>
        <v>0</v>
      </c>
      <c r="K107" s="77">
        <f t="shared" ref="K107" si="10">K106*I107</f>
        <v>0</v>
      </c>
      <c r="L107" s="25"/>
      <c r="N107" s="31"/>
      <c r="O107" s="23"/>
      <c r="P107" s="21"/>
      <c r="R107" s="20"/>
      <c r="S107" s="31"/>
      <c r="T107" s="22"/>
    </row>
    <row r="108" spans="2:20" ht="15.75" thickTop="1" x14ac:dyDescent="0.25">
      <c r="B108" t="s">
        <v>125</v>
      </c>
      <c r="C108" s="136"/>
      <c r="E108" s="112"/>
      <c r="F108" s="112"/>
      <c r="G108" s="74"/>
      <c r="H108" s="24"/>
      <c r="I108" s="24"/>
      <c r="J108" s="24"/>
      <c r="K108" s="24"/>
      <c r="L108" s="11"/>
    </row>
    <row r="109" spans="2:20" x14ac:dyDescent="0.25">
      <c r="B109" t="s">
        <v>126</v>
      </c>
      <c r="C109" s="88"/>
      <c r="E109" s="94"/>
      <c r="F109" s="94"/>
      <c r="G109" s="74"/>
      <c r="H109" s="24"/>
      <c r="I109" s="24"/>
      <c r="J109" s="24"/>
      <c r="K109" s="24"/>
      <c r="L109" s="11"/>
    </row>
    <row r="110" spans="2:20" x14ac:dyDescent="0.25">
      <c r="B110" t="s">
        <v>127</v>
      </c>
      <c r="C110" s="88"/>
      <c r="E110" s="94"/>
      <c r="F110" s="94"/>
      <c r="G110" s="74"/>
      <c r="H110" s="24"/>
      <c r="I110" s="24"/>
      <c r="J110" s="24"/>
      <c r="K110" s="24"/>
      <c r="L110" s="11"/>
    </row>
    <row r="111" spans="2:20" ht="15.75" thickBot="1" x14ac:dyDescent="0.3">
      <c r="B111" t="s">
        <v>128</v>
      </c>
      <c r="C111" s="137"/>
      <c r="E111" s="113"/>
      <c r="F111" s="113"/>
      <c r="G111" s="74"/>
      <c r="H111" s="77">
        <v>1</v>
      </c>
      <c r="I111" s="77">
        <v>1</v>
      </c>
      <c r="J111" s="77">
        <f t="shared" ref="J111:K112" si="11">J110*H111</f>
        <v>0</v>
      </c>
      <c r="K111" s="77">
        <f t="shared" si="11"/>
        <v>0</v>
      </c>
      <c r="L111" s="11"/>
    </row>
    <row r="112" spans="2:20" ht="15.75" thickTop="1" x14ac:dyDescent="0.25">
      <c r="B112" t="s">
        <v>129</v>
      </c>
      <c r="C112" s="136"/>
      <c r="E112" s="94"/>
      <c r="F112" s="94"/>
      <c r="G112" s="74"/>
      <c r="H112" s="77">
        <v>1</v>
      </c>
      <c r="I112" s="77">
        <v>1</v>
      </c>
      <c r="J112" s="77">
        <f t="shared" si="11"/>
        <v>0</v>
      </c>
      <c r="K112" s="77">
        <f t="shared" si="11"/>
        <v>0</v>
      </c>
      <c r="L112" s="11"/>
    </row>
    <row r="114" spans="2:8" x14ac:dyDescent="0.25">
      <c r="B114" s="1" t="s">
        <v>133</v>
      </c>
    </row>
    <row r="115" spans="2:8" x14ac:dyDescent="0.25">
      <c r="B115" s="1" t="s">
        <v>134</v>
      </c>
      <c r="E115" s="31"/>
      <c r="F115" s="31"/>
      <c r="G115" s="20"/>
      <c r="H115" s="20"/>
    </row>
    <row r="116" spans="2:8" x14ac:dyDescent="0.25">
      <c r="B116" s="1" t="s">
        <v>135</v>
      </c>
      <c r="E116" s="31"/>
      <c r="F116" s="31"/>
      <c r="G116" s="20"/>
      <c r="H116" s="20"/>
    </row>
    <row r="117" spans="2:8" x14ac:dyDescent="0.25">
      <c r="B117" s="1"/>
      <c r="E117" s="31"/>
      <c r="F117" s="31"/>
      <c r="G117" s="20"/>
      <c r="H117" s="20"/>
    </row>
    <row r="118" spans="2:8" x14ac:dyDescent="0.25">
      <c r="B118" s="1" t="s">
        <v>136</v>
      </c>
      <c r="E118" s="31"/>
      <c r="F118" s="31"/>
      <c r="G118" s="20"/>
      <c r="H118" s="20"/>
    </row>
    <row r="119" spans="2:8" x14ac:dyDescent="0.25">
      <c r="B119" s="1" t="s">
        <v>137</v>
      </c>
      <c r="E119" s="31"/>
      <c r="F119" s="31"/>
      <c r="G119" s="20"/>
      <c r="H119" s="20"/>
    </row>
    <row r="120" spans="2:8" x14ac:dyDescent="0.25">
      <c r="B120" s="1" t="s">
        <v>138</v>
      </c>
      <c r="E120" s="31"/>
      <c r="F120" s="31"/>
      <c r="G120" s="20"/>
      <c r="H120" s="20"/>
    </row>
    <row r="121" spans="2:8" x14ac:dyDescent="0.25">
      <c r="B121" s="1" t="s">
        <v>139</v>
      </c>
      <c r="E121" s="31"/>
      <c r="F121" s="31"/>
      <c r="G121" s="20"/>
      <c r="H121" s="20"/>
    </row>
    <row r="122" spans="2:8" x14ac:dyDescent="0.25">
      <c r="B122" s="1" t="s">
        <v>140</v>
      </c>
      <c r="E122" s="31"/>
      <c r="F122" s="31"/>
      <c r="G122" s="20"/>
      <c r="H122" s="20"/>
    </row>
    <row r="123" spans="2:8" x14ac:dyDescent="0.25">
      <c r="E123" s="31"/>
      <c r="F123" s="31"/>
      <c r="G123" s="20"/>
      <c r="H123" s="20"/>
    </row>
    <row r="124" spans="2:8" x14ac:dyDescent="0.25">
      <c r="E124" s="31"/>
      <c r="F124" s="31"/>
      <c r="G124" s="20"/>
      <c r="H124" s="20"/>
    </row>
    <row r="125" spans="2:8" x14ac:dyDescent="0.25">
      <c r="E125" s="31"/>
      <c r="F125" s="31"/>
      <c r="G125" s="20"/>
      <c r="H125" s="20"/>
    </row>
    <row r="126" spans="2:8" x14ac:dyDescent="0.25">
      <c r="E126" s="31"/>
      <c r="F126" s="31"/>
      <c r="G126" s="20"/>
      <c r="H126" s="20"/>
    </row>
    <row r="127" spans="2:8" x14ac:dyDescent="0.25">
      <c r="E127" s="31"/>
      <c r="F127" s="31"/>
      <c r="G127" s="20"/>
      <c r="H127" s="20"/>
    </row>
    <row r="128" spans="2:8" x14ac:dyDescent="0.25">
      <c r="E128" s="31"/>
      <c r="F128" s="31"/>
      <c r="G128" s="20"/>
      <c r="H128" s="20"/>
    </row>
    <row r="129" spans="5:8" x14ac:dyDescent="0.25">
      <c r="E129" s="31"/>
      <c r="F129" s="31"/>
      <c r="G129" s="20"/>
      <c r="H129" s="20"/>
    </row>
    <row r="130" spans="5:8" x14ac:dyDescent="0.25">
      <c r="E130" s="31"/>
      <c r="F130" s="31"/>
      <c r="G130" s="20"/>
      <c r="H130" s="20"/>
    </row>
    <row r="131" spans="5:8" x14ac:dyDescent="0.25">
      <c r="E131" s="31"/>
      <c r="F131" s="31"/>
      <c r="G131" s="20"/>
      <c r="H131" s="20"/>
    </row>
  </sheetData>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topLeftCell="A76" workbookViewId="0">
      <selection activeCell="C100" sqref="C100:K103"/>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2" t="s">
        <v>66</v>
      </c>
      <c r="C6" s="43" t="s">
        <v>156</v>
      </c>
    </row>
    <row r="7" spans="1:3" x14ac:dyDescent="0.25">
      <c r="B7" s="12" t="s">
        <v>35</v>
      </c>
      <c r="C7" s="43" t="s">
        <v>157</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0">
        <f>'Items B and C'!O10</f>
        <v>854697000</v>
      </c>
      <c r="E35" s="1" t="s">
        <v>48</v>
      </c>
    </row>
    <row r="36" spans="2:5" x14ac:dyDescent="0.25">
      <c r="B36" t="s">
        <v>70</v>
      </c>
      <c r="C36" s="90">
        <f>'Items B and C'!P10</f>
        <v>836727000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1">
        <v>0</v>
      </c>
      <c r="E44" s="1" t="s">
        <v>60</v>
      </c>
    </row>
    <row r="45" spans="2:5" x14ac:dyDescent="0.25">
      <c r="B45" t="s">
        <v>63</v>
      </c>
      <c r="C45" s="91">
        <v>0</v>
      </c>
    </row>
    <row r="46" spans="2:5" x14ac:dyDescent="0.25">
      <c r="B46" t="s">
        <v>64</v>
      </c>
      <c r="C46" s="91">
        <v>0</v>
      </c>
      <c r="E46" s="1" t="s">
        <v>58</v>
      </c>
    </row>
    <row r="47" spans="2:5" x14ac:dyDescent="0.25">
      <c r="B47" t="s">
        <v>65</v>
      </c>
      <c r="C47" s="91">
        <v>0</v>
      </c>
    </row>
    <row r="48" spans="2:5" x14ac:dyDescent="0.25">
      <c r="C48" s="19"/>
    </row>
    <row r="49" spans="2:8" x14ac:dyDescent="0.25">
      <c r="C49" s="19"/>
    </row>
    <row r="50" spans="2:8" x14ac:dyDescent="0.25">
      <c r="B50" t="s">
        <v>61</v>
      </c>
      <c r="C50" s="51" t="s">
        <v>153</v>
      </c>
    </row>
    <row r="51" spans="2:8" x14ac:dyDescent="0.25">
      <c r="B51" t="s">
        <v>73</v>
      </c>
      <c r="C51" s="13"/>
    </row>
    <row r="54" spans="2:8" x14ac:dyDescent="0.25">
      <c r="B54" t="s">
        <v>74</v>
      </c>
    </row>
    <row r="55" spans="2:8" x14ac:dyDescent="0.25">
      <c r="B55" t="s">
        <v>75</v>
      </c>
    </row>
    <row r="56" spans="2:8" x14ac:dyDescent="0.25">
      <c r="B56" t="s">
        <v>76</v>
      </c>
    </row>
    <row r="57" spans="2:8" x14ac:dyDescent="0.25">
      <c r="B57" t="s">
        <v>77</v>
      </c>
    </row>
    <row r="59" spans="2:8" x14ac:dyDescent="0.25">
      <c r="C59" t="s">
        <v>80</v>
      </c>
      <c r="E59" t="s">
        <v>81</v>
      </c>
      <c r="F59" t="s">
        <v>82</v>
      </c>
      <c r="G59" t="s">
        <v>83</v>
      </c>
    </row>
    <row r="60" spans="2:8" x14ac:dyDescent="0.25">
      <c r="B60" t="s">
        <v>78</v>
      </c>
      <c r="C60" s="92">
        <f>'Items B and C'!AB10</f>
        <v>82617000</v>
      </c>
      <c r="D60" s="78"/>
      <c r="E60" s="92">
        <f>'Items B and C'!AD10</f>
        <v>772042000</v>
      </c>
      <c r="F60" s="92">
        <f>'Items B and C'!AE10</f>
        <v>0</v>
      </c>
      <c r="G60" s="92">
        <f>'Items B and C'!AF10</f>
        <v>39000</v>
      </c>
      <c r="H60" s="17"/>
    </row>
    <row r="61" spans="2:8" x14ac:dyDescent="0.25">
      <c r="B61" t="s">
        <v>79</v>
      </c>
      <c r="C61" s="92">
        <f>'Items B and C'!AG10</f>
        <v>102000</v>
      </c>
      <c r="D61" s="78"/>
      <c r="E61" s="92">
        <f>'Items B and C'!AI10</f>
        <v>0</v>
      </c>
      <c r="F61" s="92">
        <f>'Items B and C'!AJ10</f>
        <v>0</v>
      </c>
      <c r="G61" s="92">
        <f>'Items B and C'!AK10</f>
        <v>17869000</v>
      </c>
    </row>
    <row r="64" spans="2:8" x14ac:dyDescent="0.25">
      <c r="B64" t="s">
        <v>88</v>
      </c>
      <c r="E64" s="1" t="s">
        <v>86</v>
      </c>
    </row>
    <row r="65" spans="2:5" x14ac:dyDescent="0.25">
      <c r="B65" t="s">
        <v>85</v>
      </c>
      <c r="C65" s="95">
        <v>82</v>
      </c>
      <c r="E65" s="1" t="s">
        <v>87</v>
      </c>
    </row>
    <row r="66" spans="2:5" x14ac:dyDescent="0.25">
      <c r="B66" t="s">
        <v>84</v>
      </c>
      <c r="C66" s="75"/>
    </row>
    <row r="67" spans="2:5" x14ac:dyDescent="0.25">
      <c r="C67" s="75"/>
    </row>
    <row r="68" spans="2:5" x14ac:dyDescent="0.25">
      <c r="C68" s="75"/>
    </row>
    <row r="69" spans="2:5" x14ac:dyDescent="0.25">
      <c r="B69" t="s">
        <v>89</v>
      </c>
      <c r="C69" s="75"/>
    </row>
    <row r="70" spans="2:5" x14ac:dyDescent="0.25">
      <c r="B70" t="s">
        <v>90</v>
      </c>
      <c r="C70" s="95">
        <v>0</v>
      </c>
    </row>
    <row r="71" spans="2:5" x14ac:dyDescent="0.25">
      <c r="B71" t="s">
        <v>91</v>
      </c>
      <c r="C71" s="95">
        <v>0</v>
      </c>
    </row>
    <row r="72" spans="2:5" x14ac:dyDescent="0.25">
      <c r="B72" t="s">
        <v>92</v>
      </c>
      <c r="C72" s="95">
        <v>0</v>
      </c>
    </row>
    <row r="73" spans="2:5" x14ac:dyDescent="0.25">
      <c r="B73" t="s">
        <v>93</v>
      </c>
      <c r="C73" s="95">
        <v>19</v>
      </c>
      <c r="E73" s="1" t="s">
        <v>103</v>
      </c>
    </row>
    <row r="74" spans="2:5" x14ac:dyDescent="0.25">
      <c r="B74" t="s">
        <v>94</v>
      </c>
      <c r="C74" s="95">
        <v>0</v>
      </c>
      <c r="E74" s="1" t="s">
        <v>104</v>
      </c>
    </row>
    <row r="75" spans="2:5" x14ac:dyDescent="0.25">
      <c r="B75" t="s">
        <v>95</v>
      </c>
      <c r="C75" s="95">
        <v>21</v>
      </c>
      <c r="E75" s="1" t="s">
        <v>105</v>
      </c>
    </row>
    <row r="76" spans="2:5" x14ac:dyDescent="0.25">
      <c r="B76" t="s">
        <v>96</v>
      </c>
      <c r="C76" s="95">
        <v>60</v>
      </c>
      <c r="E76" s="1" t="s">
        <v>106</v>
      </c>
    </row>
    <row r="77" spans="2:5" x14ac:dyDescent="0.25">
      <c r="B77" t="s">
        <v>97</v>
      </c>
      <c r="C77" s="95">
        <v>0</v>
      </c>
    </row>
    <row r="78" spans="2:5" x14ac:dyDescent="0.25">
      <c r="B78" t="s">
        <v>98</v>
      </c>
      <c r="C78" s="95">
        <v>0</v>
      </c>
    </row>
    <row r="79" spans="2:5" x14ac:dyDescent="0.25">
      <c r="B79" t="s">
        <v>351</v>
      </c>
      <c r="C79" s="95">
        <v>0</v>
      </c>
    </row>
    <row r="80" spans="2:5" x14ac:dyDescent="0.25">
      <c r="B80" t="s">
        <v>99</v>
      </c>
      <c r="C80" s="95">
        <v>0</v>
      </c>
    </row>
    <row r="81" spans="2:20" x14ac:dyDescent="0.25">
      <c r="B81" t="s">
        <v>100</v>
      </c>
      <c r="C81" s="95">
        <v>0</v>
      </c>
    </row>
    <row r="82" spans="2:20" x14ac:dyDescent="0.25">
      <c r="B82" t="s">
        <v>102</v>
      </c>
      <c r="C82" s="95">
        <v>0</v>
      </c>
    </row>
    <row r="83" spans="2:20" x14ac:dyDescent="0.25">
      <c r="B83" t="s">
        <v>155</v>
      </c>
      <c r="C83" s="95">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77">
        <v>1</v>
      </c>
      <c r="I95" s="77">
        <v>1</v>
      </c>
      <c r="J95" s="77">
        <f>H95</f>
        <v>1</v>
      </c>
      <c r="K95" s="77">
        <f>I95</f>
        <v>1</v>
      </c>
      <c r="O95" s="23"/>
    </row>
    <row r="96" spans="2:20" x14ac:dyDescent="0.25">
      <c r="B96" t="s">
        <v>113</v>
      </c>
      <c r="C96" s="88">
        <v>44592</v>
      </c>
      <c r="E96" s="94">
        <f t="shared" ref="E96:F98" si="0">ROUND(H96-1,4)</f>
        <v>5.9999999999999995E-4</v>
      </c>
      <c r="F96" s="94">
        <f t="shared" si="0"/>
        <v>4.0000000000000002E-4</v>
      </c>
      <c r="H96" s="24">
        <v>1.0006180799088134</v>
      </c>
      <c r="I96" s="24">
        <v>1.0003593832617996</v>
      </c>
      <c r="J96" s="24">
        <f>J95*H96</f>
        <v>1.0006180799088134</v>
      </c>
      <c r="K96" s="24">
        <f t="shared" ref="K96:K99" si="1">K95*I96</f>
        <v>1.0003593832617996</v>
      </c>
      <c r="L96" s="25"/>
      <c r="N96" s="31"/>
      <c r="O96" s="23"/>
      <c r="P96" s="21"/>
      <c r="R96" s="20"/>
      <c r="S96" s="31"/>
      <c r="T96" s="22"/>
    </row>
    <row r="97" spans="2:20" x14ac:dyDescent="0.25">
      <c r="B97" t="s">
        <v>114</v>
      </c>
      <c r="C97" s="88">
        <v>44620</v>
      </c>
      <c r="E97" s="94">
        <f t="shared" si="0"/>
        <v>5.9999999999999995E-4</v>
      </c>
      <c r="F97" s="94">
        <f t="shared" si="0"/>
        <v>2.9999999999999997E-4</v>
      </c>
      <c r="G97" s="74"/>
      <c r="H97" s="24">
        <v>1.0005642195679127</v>
      </c>
      <c r="I97" s="24">
        <v>1.0003288900799592</v>
      </c>
      <c r="J97" s="24">
        <f t="shared" ref="J97:J99" si="2">J96*H97</f>
        <v>1.0011826482095052</v>
      </c>
      <c r="K97" s="24">
        <f t="shared" si="1"/>
        <v>1.0006883915393485</v>
      </c>
      <c r="L97" s="25"/>
      <c r="N97" s="31"/>
      <c r="O97" s="23"/>
      <c r="P97" s="21"/>
      <c r="R97" s="20"/>
      <c r="S97" s="31"/>
      <c r="T97" s="22"/>
    </row>
    <row r="98" spans="2:20" x14ac:dyDescent="0.25">
      <c r="B98" t="s">
        <v>115</v>
      </c>
      <c r="C98" s="88">
        <v>44651</v>
      </c>
      <c r="E98" s="94">
        <f t="shared" si="0"/>
        <v>6.9999999999999999E-4</v>
      </c>
      <c r="F98" s="94">
        <f t="shared" si="0"/>
        <v>5.0000000000000001E-4</v>
      </c>
      <c r="G98" s="74"/>
      <c r="H98" s="24">
        <v>1.0007236598825089</v>
      </c>
      <c r="I98" s="24">
        <v>1.0004811289200457</v>
      </c>
      <c r="J98" s="24">
        <f t="shared" si="2"/>
        <v>1.0019071639270785</v>
      </c>
      <c r="K98" s="24">
        <f t="shared" si="1"/>
        <v>1.001169851664472</v>
      </c>
      <c r="L98" s="25"/>
      <c r="N98" s="31"/>
      <c r="O98" s="23"/>
      <c r="P98" s="21"/>
      <c r="R98" s="20"/>
      <c r="S98" s="31"/>
      <c r="T98" s="22"/>
    </row>
    <row r="99" spans="2:20" ht="15.75" thickBot="1" x14ac:dyDescent="0.3">
      <c r="B99" t="s">
        <v>116</v>
      </c>
      <c r="C99" s="137">
        <v>44651</v>
      </c>
      <c r="E99" s="113">
        <f>ROUND((J99/J95)-1,4)</f>
        <v>1.9E-3</v>
      </c>
      <c r="F99" s="113">
        <f>ROUND((K99/K95)-1,4)</f>
        <v>1.1999999999999999E-3</v>
      </c>
      <c r="G99" s="74"/>
      <c r="H99" s="77">
        <v>1</v>
      </c>
      <c r="I99" s="77">
        <v>1</v>
      </c>
      <c r="J99" s="77">
        <f t="shared" si="2"/>
        <v>1.0019071639270785</v>
      </c>
      <c r="K99" s="77">
        <f t="shared" si="1"/>
        <v>1.001169851664472</v>
      </c>
      <c r="L99" s="25"/>
      <c r="N99" s="31"/>
      <c r="O99" s="23"/>
      <c r="P99" s="11"/>
      <c r="R99" s="20"/>
      <c r="S99" s="31"/>
      <c r="T99" s="22"/>
    </row>
    <row r="100" spans="2:20" ht="15.75" thickTop="1" x14ac:dyDescent="0.25">
      <c r="B100" t="s">
        <v>117</v>
      </c>
      <c r="C100" s="136">
        <v>44681</v>
      </c>
      <c r="E100" s="94">
        <f t="shared" ref="E100:E102" si="3">ROUND(H100-1,4)</f>
        <v>8.0000000000000004E-4</v>
      </c>
      <c r="F100" s="94">
        <f t="shared" ref="F100:F102" si="4">ROUND(I100-1,4)</f>
        <v>5.9999999999999995E-4</v>
      </c>
      <c r="G100" s="74"/>
      <c r="H100" s="24">
        <v>1.0008329562116798</v>
      </c>
      <c r="I100" s="24">
        <v>1.0006188926262085</v>
      </c>
      <c r="J100" s="24">
        <f>J99*H100</f>
        <v>1.0027417087227979</v>
      </c>
      <c r="K100" s="24">
        <f t="shared" ref="K100:K103" si="5">K99*I100</f>
        <v>1.0017894683032496</v>
      </c>
      <c r="L100" s="25"/>
      <c r="N100" s="31"/>
      <c r="O100" s="23"/>
      <c r="P100" s="11"/>
      <c r="R100" s="20"/>
      <c r="S100" s="31"/>
      <c r="T100" s="22"/>
    </row>
    <row r="101" spans="2:20" x14ac:dyDescent="0.25">
      <c r="B101" t="s">
        <v>118</v>
      </c>
      <c r="C101" s="88">
        <v>44712</v>
      </c>
      <c r="E101" s="94">
        <f t="shared" si="3"/>
        <v>1.1999999999999999E-3</v>
      </c>
      <c r="F101" s="94">
        <f t="shared" si="4"/>
        <v>8.9999999999999998E-4</v>
      </c>
      <c r="G101" s="74"/>
      <c r="H101" s="24">
        <v>1.0011864699885997</v>
      </c>
      <c r="I101" s="24">
        <v>1.0009009008578551</v>
      </c>
      <c r="J101" s="24">
        <f t="shared" ref="J101:J103" si="6">J100*H101</f>
        <v>1.0039314316665147</v>
      </c>
      <c r="K101" s="24">
        <f t="shared" si="5"/>
        <v>1.0026919812946342</v>
      </c>
      <c r="L101" s="25"/>
      <c r="N101" s="31"/>
      <c r="O101" s="23"/>
      <c r="P101" s="21"/>
      <c r="R101" s="20"/>
      <c r="S101" s="31"/>
      <c r="T101" s="22"/>
    </row>
    <row r="102" spans="2:20" x14ac:dyDescent="0.25">
      <c r="B102" t="s">
        <v>119</v>
      </c>
      <c r="C102" s="88">
        <v>44742</v>
      </c>
      <c r="E102" s="94">
        <f t="shared" si="3"/>
        <v>1.4E-3</v>
      </c>
      <c r="F102" s="94">
        <f t="shared" si="4"/>
        <v>1.1999999999999999E-3</v>
      </c>
      <c r="G102" s="74"/>
      <c r="H102" s="24">
        <v>1.0014166334765973</v>
      </c>
      <c r="I102" s="24">
        <v>1.0012025872566914</v>
      </c>
      <c r="J102" s="24">
        <f t="shared" si="6"/>
        <v>1.0053536345408216</v>
      </c>
      <c r="K102" s="24">
        <f t="shared" si="5"/>
        <v>1.0038978058937258</v>
      </c>
      <c r="L102" s="25"/>
      <c r="N102" s="31"/>
      <c r="O102" s="23"/>
      <c r="P102" s="11"/>
      <c r="R102" s="20"/>
      <c r="S102" s="31"/>
      <c r="T102" s="22"/>
    </row>
    <row r="103" spans="2:20" ht="15.75" thickBot="1" x14ac:dyDescent="0.3">
      <c r="B103" t="s">
        <v>120</v>
      </c>
      <c r="C103" s="137">
        <v>44742</v>
      </c>
      <c r="E103" s="113">
        <f>ROUND((J103/J99)-1,4)</f>
        <v>3.3999999999999998E-3</v>
      </c>
      <c r="F103" s="113">
        <f>ROUND((K103/K99)-1,4)</f>
        <v>2.7000000000000001E-3</v>
      </c>
      <c r="G103" s="74"/>
      <c r="H103" s="77">
        <v>1</v>
      </c>
      <c r="I103" s="77">
        <v>1</v>
      </c>
      <c r="J103" s="77">
        <f t="shared" si="6"/>
        <v>1.0053536345408216</v>
      </c>
      <c r="K103" s="77">
        <f t="shared" si="5"/>
        <v>1.0038978058937258</v>
      </c>
      <c r="L103" s="25"/>
      <c r="N103" s="31"/>
      <c r="O103" s="23"/>
      <c r="P103" s="11"/>
      <c r="R103" s="20"/>
      <c r="S103" s="31"/>
      <c r="T103" s="22"/>
    </row>
    <row r="104" spans="2:20" ht="15.75" thickTop="1" x14ac:dyDescent="0.25">
      <c r="B104" t="s">
        <v>121</v>
      </c>
      <c r="C104" s="136"/>
      <c r="E104" s="112"/>
      <c r="F104" s="112"/>
      <c r="G104" s="74"/>
      <c r="H104" s="24"/>
      <c r="I104" s="24"/>
      <c r="J104" s="24"/>
      <c r="K104" s="24"/>
      <c r="L104" s="25"/>
      <c r="N104" s="31"/>
      <c r="O104" s="23"/>
      <c r="P104" s="21"/>
      <c r="R104" s="20"/>
      <c r="S104" s="31"/>
      <c r="T104" s="22"/>
    </row>
    <row r="105" spans="2:20" x14ac:dyDescent="0.25">
      <c r="B105" t="s">
        <v>122</v>
      </c>
      <c r="C105" s="88"/>
      <c r="E105" s="94"/>
      <c r="F105" s="94"/>
      <c r="G105" s="74"/>
      <c r="H105" s="24"/>
      <c r="I105" s="24"/>
      <c r="J105" s="24"/>
      <c r="K105" s="24"/>
      <c r="L105" s="25"/>
      <c r="N105" s="31"/>
      <c r="O105" s="23"/>
      <c r="P105" s="11"/>
      <c r="R105" s="20"/>
      <c r="S105" s="31"/>
      <c r="T105" s="22"/>
    </row>
    <row r="106" spans="2:20" x14ac:dyDescent="0.25">
      <c r="B106" t="s">
        <v>123</v>
      </c>
      <c r="C106" s="88"/>
      <c r="E106" s="94"/>
      <c r="F106" s="94"/>
      <c r="G106" s="74"/>
      <c r="H106" s="24"/>
      <c r="I106" s="24"/>
      <c r="J106" s="24"/>
      <c r="K106" s="24"/>
      <c r="L106" s="25"/>
      <c r="N106" s="31"/>
      <c r="O106" s="23"/>
      <c r="P106" s="11"/>
      <c r="R106" s="20"/>
      <c r="S106" s="31"/>
      <c r="T106" s="22"/>
    </row>
    <row r="107" spans="2:20" ht="15.75" thickBot="1" x14ac:dyDescent="0.3">
      <c r="B107" t="s">
        <v>124</v>
      </c>
      <c r="C107" s="137"/>
      <c r="E107" s="113"/>
      <c r="F107" s="113"/>
      <c r="G107" s="74"/>
      <c r="H107" s="77">
        <v>1</v>
      </c>
      <c r="I107" s="77">
        <v>1</v>
      </c>
      <c r="J107" s="77">
        <f t="shared" ref="J107:K107" si="7">J106*H107</f>
        <v>0</v>
      </c>
      <c r="K107" s="77">
        <f t="shared" si="7"/>
        <v>0</v>
      </c>
      <c r="L107" s="25"/>
      <c r="N107" s="31"/>
      <c r="O107" s="23"/>
      <c r="P107" s="21"/>
      <c r="R107" s="20"/>
      <c r="S107" s="31"/>
      <c r="T107" s="22"/>
    </row>
    <row r="108" spans="2:20" ht="15.75" thickTop="1" x14ac:dyDescent="0.25">
      <c r="B108" t="s">
        <v>125</v>
      </c>
      <c r="C108" s="136"/>
      <c r="E108" s="112"/>
      <c r="F108" s="112"/>
      <c r="G108" s="74"/>
      <c r="H108" s="24"/>
      <c r="I108" s="24"/>
      <c r="J108" s="24"/>
      <c r="K108" s="24"/>
      <c r="L108" s="11"/>
    </row>
    <row r="109" spans="2:20" x14ac:dyDescent="0.25">
      <c r="B109" t="s">
        <v>126</v>
      </c>
      <c r="C109" s="88"/>
      <c r="E109" s="94"/>
      <c r="F109" s="94"/>
      <c r="G109" s="74"/>
      <c r="H109" s="24"/>
      <c r="I109" s="24"/>
      <c r="J109" s="24"/>
      <c r="K109" s="24"/>
      <c r="L109" s="11"/>
    </row>
    <row r="110" spans="2:20" x14ac:dyDescent="0.25">
      <c r="B110" t="s">
        <v>127</v>
      </c>
      <c r="C110" s="88"/>
      <c r="E110" s="94"/>
      <c r="F110" s="94"/>
      <c r="G110" s="74"/>
      <c r="H110" s="24"/>
      <c r="I110" s="24"/>
      <c r="J110" s="24"/>
      <c r="K110" s="24"/>
      <c r="L110" s="11"/>
    </row>
    <row r="111" spans="2:20" ht="15.75" thickBot="1" x14ac:dyDescent="0.3">
      <c r="B111" t="s">
        <v>128</v>
      </c>
      <c r="C111" s="137"/>
      <c r="E111" s="113"/>
      <c r="F111" s="113"/>
      <c r="G111" s="74"/>
      <c r="H111" s="77">
        <v>1</v>
      </c>
      <c r="I111" s="77">
        <v>1</v>
      </c>
      <c r="J111" s="77">
        <f t="shared" ref="J111:K112" si="8">J110*H111</f>
        <v>0</v>
      </c>
      <c r="K111" s="77">
        <f t="shared" si="8"/>
        <v>0</v>
      </c>
      <c r="L111" s="11"/>
    </row>
    <row r="112" spans="2:20" ht="15.75" thickTop="1" x14ac:dyDescent="0.25">
      <c r="B112" t="s">
        <v>129</v>
      </c>
      <c r="C112" s="136"/>
      <c r="E112" s="94"/>
      <c r="F112" s="94"/>
      <c r="G112" s="74"/>
      <c r="H112" s="77">
        <v>1</v>
      </c>
      <c r="I112" s="77">
        <v>1</v>
      </c>
      <c r="J112" s="77">
        <f t="shared" si="8"/>
        <v>0</v>
      </c>
      <c r="K112" s="77">
        <f t="shared" si="8"/>
        <v>0</v>
      </c>
      <c r="L112" s="11"/>
    </row>
    <row r="113" spans="6:8" x14ac:dyDescent="0.25">
      <c r="F113" s="20"/>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topLeftCell="A73" workbookViewId="0">
      <selection activeCell="C100" sqref="C100:K103"/>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396</v>
      </c>
      <c r="B1" s="7" t="s">
        <v>34</v>
      </c>
    </row>
    <row r="2" spans="1:3" x14ac:dyDescent="0.25">
      <c r="B2" s="1" t="s">
        <v>50</v>
      </c>
    </row>
    <row r="4" spans="1:3" x14ac:dyDescent="0.25">
      <c r="B4" s="5" t="s">
        <v>51</v>
      </c>
    </row>
    <row r="5" spans="1:3" x14ac:dyDescent="0.25">
      <c r="B5" s="5"/>
    </row>
    <row r="6" spans="1:3" x14ac:dyDescent="0.25">
      <c r="B6" s="12" t="s">
        <v>66</v>
      </c>
      <c r="C6" s="43" t="s">
        <v>159</v>
      </c>
    </row>
    <row r="7" spans="1:3" x14ac:dyDescent="0.25">
      <c r="B7" s="12" t="s">
        <v>35</v>
      </c>
      <c r="C7" s="51" t="s">
        <v>396</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5">
        <f>'Items B and C'!O11</f>
        <v>73483000</v>
      </c>
      <c r="E35" s="1" t="s">
        <v>48</v>
      </c>
    </row>
    <row r="36" spans="2:5" x14ac:dyDescent="0.25">
      <c r="B36" t="s">
        <v>70</v>
      </c>
      <c r="C36" s="95">
        <f>'Items B and C'!P11</f>
        <v>71938000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1">
        <v>0</v>
      </c>
      <c r="E44" s="1" t="s">
        <v>60</v>
      </c>
    </row>
    <row r="45" spans="2:5" x14ac:dyDescent="0.25">
      <c r="B45" t="s">
        <v>63</v>
      </c>
      <c r="C45" s="91">
        <v>0</v>
      </c>
    </row>
    <row r="46" spans="2:5" x14ac:dyDescent="0.25">
      <c r="B46" t="s">
        <v>64</v>
      </c>
      <c r="C46" s="91">
        <v>0</v>
      </c>
      <c r="E46" s="1" t="s">
        <v>58</v>
      </c>
    </row>
    <row r="47" spans="2:5" x14ac:dyDescent="0.25">
      <c r="B47" t="s">
        <v>65</v>
      </c>
      <c r="C47" s="91">
        <v>0</v>
      </c>
    </row>
    <row r="48" spans="2:5" x14ac:dyDescent="0.25">
      <c r="C48" s="19"/>
    </row>
    <row r="49" spans="2:7" x14ac:dyDescent="0.25">
      <c r="C49" s="19"/>
    </row>
    <row r="50" spans="2:7" x14ac:dyDescent="0.25">
      <c r="B50" t="s">
        <v>61</v>
      </c>
      <c r="C50" s="51" t="s">
        <v>153</v>
      </c>
    </row>
    <row r="51" spans="2:7" x14ac:dyDescent="0.25">
      <c r="B51" t="s">
        <v>73</v>
      </c>
      <c r="C51" s="13"/>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92">
        <f>'Items B and C'!AB11</f>
        <v>7103000</v>
      </c>
      <c r="D60" s="78"/>
      <c r="E60" s="92">
        <f>'Items B and C'!AD11</f>
        <v>66376000</v>
      </c>
      <c r="F60" s="92">
        <f>'Items B and C'!AE11</f>
        <v>0</v>
      </c>
      <c r="G60" s="92">
        <f>'Items B and C'!AF11</f>
        <v>3000</v>
      </c>
    </row>
    <row r="61" spans="2:7" x14ac:dyDescent="0.25">
      <c r="B61" t="s">
        <v>79</v>
      </c>
      <c r="C61" s="92">
        <f>'Items B and C'!AG11</f>
        <v>9000</v>
      </c>
      <c r="D61" s="78"/>
      <c r="E61" s="92">
        <f>'Items B and C'!AI11</f>
        <v>0</v>
      </c>
      <c r="F61" s="92">
        <f>'Items B and C'!AJ11</f>
        <v>0</v>
      </c>
      <c r="G61" s="92">
        <f>'Items B and C'!AK11</f>
        <v>1536000</v>
      </c>
    </row>
    <row r="64" spans="2:7" x14ac:dyDescent="0.25">
      <c r="B64" t="s">
        <v>88</v>
      </c>
      <c r="E64" s="1" t="s">
        <v>86</v>
      </c>
    </row>
    <row r="65" spans="2:5" x14ac:dyDescent="0.25">
      <c r="B65" t="s">
        <v>85</v>
      </c>
      <c r="C65" s="95">
        <v>100</v>
      </c>
      <c r="E65" s="1" t="s">
        <v>87</v>
      </c>
    </row>
    <row r="66" spans="2:5" x14ac:dyDescent="0.25">
      <c r="B66" t="s">
        <v>84</v>
      </c>
      <c r="C66" s="75"/>
    </row>
    <row r="67" spans="2:5" x14ac:dyDescent="0.25">
      <c r="C67" s="75"/>
    </row>
    <row r="68" spans="2:5" x14ac:dyDescent="0.25">
      <c r="C68" s="75"/>
    </row>
    <row r="69" spans="2:5" x14ac:dyDescent="0.25">
      <c r="B69" t="s">
        <v>89</v>
      </c>
      <c r="C69" s="75"/>
    </row>
    <row r="70" spans="2:5" x14ac:dyDescent="0.25">
      <c r="B70" t="s">
        <v>90</v>
      </c>
      <c r="C70" s="95">
        <v>0</v>
      </c>
    </row>
    <row r="71" spans="2:5" x14ac:dyDescent="0.25">
      <c r="B71" t="s">
        <v>91</v>
      </c>
      <c r="C71" s="95">
        <v>0</v>
      </c>
    </row>
    <row r="72" spans="2:5" x14ac:dyDescent="0.25">
      <c r="B72" t="s">
        <v>92</v>
      </c>
      <c r="C72" s="95">
        <v>0</v>
      </c>
    </row>
    <row r="73" spans="2:5" x14ac:dyDescent="0.25">
      <c r="B73" t="s">
        <v>93</v>
      </c>
      <c r="C73" s="95">
        <v>0</v>
      </c>
      <c r="E73" s="1" t="s">
        <v>103</v>
      </c>
    </row>
    <row r="74" spans="2:5" x14ac:dyDescent="0.25">
      <c r="B74" t="s">
        <v>94</v>
      </c>
      <c r="C74" s="95">
        <v>0</v>
      </c>
      <c r="E74" s="1" t="s">
        <v>104</v>
      </c>
    </row>
    <row r="75" spans="2:5" x14ac:dyDescent="0.25">
      <c r="B75" t="s">
        <v>95</v>
      </c>
      <c r="C75" s="95">
        <v>0</v>
      </c>
      <c r="E75" s="1" t="s">
        <v>105</v>
      </c>
    </row>
    <row r="76" spans="2:5" x14ac:dyDescent="0.25">
      <c r="B76" t="s">
        <v>96</v>
      </c>
      <c r="C76" s="95">
        <v>100</v>
      </c>
      <c r="E76" s="1" t="s">
        <v>106</v>
      </c>
    </row>
    <row r="77" spans="2:5" x14ac:dyDescent="0.25">
      <c r="B77" t="s">
        <v>97</v>
      </c>
      <c r="C77" s="95">
        <v>0</v>
      </c>
    </row>
    <row r="78" spans="2:5" x14ac:dyDescent="0.25">
      <c r="B78" t="s">
        <v>98</v>
      </c>
      <c r="C78" s="95">
        <v>0</v>
      </c>
    </row>
    <row r="79" spans="2:5" x14ac:dyDescent="0.25">
      <c r="B79" t="s">
        <v>351</v>
      </c>
      <c r="C79" s="95">
        <v>0</v>
      </c>
    </row>
    <row r="80" spans="2:5" x14ac:dyDescent="0.25">
      <c r="B80" t="s">
        <v>99</v>
      </c>
      <c r="C80" s="95">
        <v>0</v>
      </c>
    </row>
    <row r="81" spans="2:20" x14ac:dyDescent="0.25">
      <c r="B81" t="s">
        <v>100</v>
      </c>
      <c r="C81" s="95">
        <v>0</v>
      </c>
    </row>
    <row r="82" spans="2:20" x14ac:dyDescent="0.25">
      <c r="B82" t="s">
        <v>102</v>
      </c>
      <c r="C82" s="95">
        <v>0</v>
      </c>
    </row>
    <row r="83" spans="2:20" x14ac:dyDescent="0.25">
      <c r="B83" t="s">
        <v>155</v>
      </c>
      <c r="C83" s="95">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77">
        <v>1</v>
      </c>
      <c r="I95" s="77">
        <v>1</v>
      </c>
      <c r="J95" s="77">
        <f>H95</f>
        <v>1</v>
      </c>
      <c r="K95" s="77">
        <f>I95</f>
        <v>1</v>
      </c>
      <c r="O95" s="23"/>
    </row>
    <row r="96" spans="2:20" x14ac:dyDescent="0.25">
      <c r="B96" t="s">
        <v>113</v>
      </c>
      <c r="C96" s="88">
        <v>44592</v>
      </c>
      <c r="E96" s="94">
        <f t="shared" ref="E96:F98" si="0">ROUND(H96-1,4)</f>
        <v>5.9999999999999995E-4</v>
      </c>
      <c r="F96" s="94">
        <f t="shared" si="0"/>
        <v>2.9999999999999997E-4</v>
      </c>
      <c r="H96" s="24">
        <v>1.000607418730987</v>
      </c>
      <c r="I96" s="24">
        <v>1.000349438582516</v>
      </c>
      <c r="J96" s="24">
        <f>J95*H96</f>
        <v>1.000607418730987</v>
      </c>
      <c r="K96" s="24">
        <f t="shared" ref="K96:K103" si="1">K95*I96</f>
        <v>1.000349438582516</v>
      </c>
      <c r="L96" s="25"/>
      <c r="N96" s="31"/>
      <c r="O96" s="23"/>
      <c r="P96" s="21"/>
      <c r="R96" s="20"/>
      <c r="S96" s="31"/>
      <c r="T96" s="22"/>
    </row>
    <row r="97" spans="2:20" x14ac:dyDescent="0.25">
      <c r="B97" t="s">
        <v>114</v>
      </c>
      <c r="C97" s="88">
        <v>44620</v>
      </c>
      <c r="E97" s="94">
        <f t="shared" si="0"/>
        <v>5.9999999999999995E-4</v>
      </c>
      <c r="F97" s="94">
        <f t="shared" si="0"/>
        <v>2.9999999999999997E-4</v>
      </c>
      <c r="G97" s="74"/>
      <c r="H97" s="24">
        <v>1.0005608647217652</v>
      </c>
      <c r="I97" s="24">
        <v>1.0003288936276444</v>
      </c>
      <c r="J97" s="24">
        <f t="shared" ref="J97:J99" si="2">J96*H97</f>
        <v>1.0011686241324897</v>
      </c>
      <c r="K97" s="24">
        <f t="shared" si="1"/>
        <v>1.0006784471382835</v>
      </c>
      <c r="L97" s="25"/>
      <c r="N97" s="31"/>
      <c r="O97" s="23"/>
      <c r="P97" s="21"/>
      <c r="R97" s="20"/>
      <c r="S97" s="31"/>
      <c r="T97" s="22"/>
    </row>
    <row r="98" spans="2:20" x14ac:dyDescent="0.25">
      <c r="B98" t="s">
        <v>115</v>
      </c>
      <c r="C98" s="88">
        <v>44651</v>
      </c>
      <c r="E98" s="94">
        <f t="shared" si="0"/>
        <v>6.9999999999999999E-4</v>
      </c>
      <c r="F98" s="94">
        <f t="shared" si="0"/>
        <v>5.0000000000000001E-4</v>
      </c>
      <c r="G98" s="74"/>
      <c r="H98" s="24">
        <v>1.0007283572395416</v>
      </c>
      <c r="I98" s="24">
        <v>1.0004811307424026</v>
      </c>
      <c r="J98" s="24">
        <f t="shared" si="2"/>
        <v>1.0018978325478785</v>
      </c>
      <c r="K98" s="24">
        <f t="shared" si="1"/>
        <v>1.0011599043024615</v>
      </c>
      <c r="L98" s="25"/>
      <c r="N98" s="31"/>
      <c r="O98" s="23"/>
      <c r="P98" s="21"/>
      <c r="R98" s="20"/>
      <c r="S98" s="31"/>
      <c r="T98" s="22"/>
    </row>
    <row r="99" spans="2:20" ht="15.75" thickBot="1" x14ac:dyDescent="0.3">
      <c r="B99" t="s">
        <v>116</v>
      </c>
      <c r="C99" s="137">
        <v>44651</v>
      </c>
      <c r="E99" s="113">
        <f>ROUND((J99/J95)-1,4)</f>
        <v>1.9E-3</v>
      </c>
      <c r="F99" s="113">
        <f>ROUND((K99/K95)-1,4)</f>
        <v>1.1999999999999999E-3</v>
      </c>
      <c r="G99" s="74"/>
      <c r="H99" s="77">
        <v>1</v>
      </c>
      <c r="I99" s="77">
        <v>1</v>
      </c>
      <c r="J99" s="77">
        <f t="shared" si="2"/>
        <v>1.0018978325478785</v>
      </c>
      <c r="K99" s="77">
        <f t="shared" si="1"/>
        <v>1.0011599043024615</v>
      </c>
      <c r="L99" s="25"/>
      <c r="O99" s="23"/>
      <c r="P99" s="11"/>
      <c r="R99" s="20"/>
      <c r="S99" s="31"/>
      <c r="T99" s="22"/>
    </row>
    <row r="100" spans="2:20" ht="15.75" thickTop="1" x14ac:dyDescent="0.25">
      <c r="B100" t="s">
        <v>117</v>
      </c>
      <c r="C100" s="136">
        <v>44681</v>
      </c>
      <c r="E100" s="94">
        <f t="shared" ref="E100:F102" si="3">ROUND(H100-1,4)</f>
        <v>8.0000000000000004E-4</v>
      </c>
      <c r="F100" s="94">
        <f t="shared" si="3"/>
        <v>5.9999999999999995E-4</v>
      </c>
      <c r="G100" s="74"/>
      <c r="H100" s="24">
        <v>1.0008421692402181</v>
      </c>
      <c r="I100" s="24">
        <v>1.000618890807137</v>
      </c>
      <c r="J100" s="24">
        <f>J99*H100</f>
        <v>1.0027416000842915</v>
      </c>
      <c r="K100" s="24">
        <f t="shared" si="1"/>
        <v>1.0017795129637084</v>
      </c>
      <c r="L100" s="25"/>
      <c r="N100" s="31"/>
      <c r="O100" s="23"/>
      <c r="P100" s="11"/>
      <c r="R100" s="20"/>
      <c r="S100" s="31"/>
      <c r="T100" s="22"/>
    </row>
    <row r="101" spans="2:20" x14ac:dyDescent="0.25">
      <c r="B101" t="s">
        <v>118</v>
      </c>
      <c r="C101" s="88">
        <v>44712</v>
      </c>
      <c r="E101" s="94">
        <f t="shared" si="3"/>
        <v>1.1999999999999999E-3</v>
      </c>
      <c r="F101" s="94">
        <f t="shared" si="3"/>
        <v>8.9999999999999998E-4</v>
      </c>
      <c r="G101" s="74"/>
      <c r="H101" s="24">
        <v>1.0011773165793247</v>
      </c>
      <c r="I101" s="24">
        <v>1.0009009063746959</v>
      </c>
      <c r="J101" s="24">
        <f t="shared" ref="J101:J103" si="4">J100*H101</f>
        <v>1.0039221443948494</v>
      </c>
      <c r="K101" s="24">
        <f t="shared" si="1"/>
        <v>1.0026820225129771</v>
      </c>
      <c r="L101" s="25"/>
      <c r="N101" s="31"/>
      <c r="O101" s="23"/>
      <c r="P101" s="21"/>
      <c r="R101" s="20"/>
      <c r="S101" s="31"/>
      <c r="T101" s="22"/>
    </row>
    <row r="102" spans="2:20" x14ac:dyDescent="0.25">
      <c r="B102" t="s">
        <v>119</v>
      </c>
      <c r="C102" s="88">
        <v>44742</v>
      </c>
      <c r="E102" s="94">
        <f t="shared" si="3"/>
        <v>1.4E-3</v>
      </c>
      <c r="F102" s="94">
        <f t="shared" si="3"/>
        <v>1.1999999999999999E-3</v>
      </c>
      <c r="G102" s="74"/>
      <c r="H102" s="24">
        <v>1.0014164114713984</v>
      </c>
      <c r="I102" s="24">
        <v>1.0012025841263801</v>
      </c>
      <c r="J102" s="24">
        <f t="shared" si="4"/>
        <v>1.0053441112365611</v>
      </c>
      <c r="K102" s="24">
        <f t="shared" si="1"/>
        <v>1.0038878319970579</v>
      </c>
      <c r="L102" s="25"/>
      <c r="N102" s="31"/>
      <c r="O102" s="23"/>
      <c r="P102" s="11"/>
      <c r="R102" s="20"/>
      <c r="S102" s="31"/>
      <c r="T102" s="22"/>
    </row>
    <row r="103" spans="2:20" ht="15.75" thickBot="1" x14ac:dyDescent="0.3">
      <c r="B103" t="s">
        <v>120</v>
      </c>
      <c r="C103" s="137">
        <v>44742</v>
      </c>
      <c r="E103" s="113">
        <f>ROUND((J103/J99)-1,4)</f>
        <v>3.3999999999999998E-3</v>
      </c>
      <c r="F103" s="113">
        <f>ROUND((K103/K99)-1,4)</f>
        <v>2.7000000000000001E-3</v>
      </c>
      <c r="G103" s="74"/>
      <c r="H103" s="77">
        <v>1</v>
      </c>
      <c r="I103" s="77">
        <v>1</v>
      </c>
      <c r="J103" s="77">
        <f t="shared" si="4"/>
        <v>1.0053441112365611</v>
      </c>
      <c r="K103" s="77">
        <f t="shared" si="1"/>
        <v>1.0038878319970579</v>
      </c>
      <c r="L103" s="25"/>
      <c r="O103" s="23"/>
      <c r="P103" s="11"/>
      <c r="R103" s="20"/>
      <c r="S103" s="31"/>
      <c r="T103" s="22"/>
    </row>
    <row r="104" spans="2:20" ht="15.75" thickTop="1" x14ac:dyDescent="0.25">
      <c r="B104" t="s">
        <v>121</v>
      </c>
      <c r="C104" s="136"/>
      <c r="E104" s="112"/>
      <c r="F104" s="112"/>
      <c r="G104" s="74"/>
      <c r="H104" s="24"/>
      <c r="I104" s="24"/>
      <c r="J104" s="24"/>
      <c r="K104" s="24"/>
      <c r="L104" s="25"/>
      <c r="N104" s="31"/>
      <c r="O104" s="23"/>
      <c r="P104" s="21"/>
      <c r="R104" s="20"/>
      <c r="S104" s="31"/>
      <c r="T104" s="22"/>
    </row>
    <row r="105" spans="2:20" x14ac:dyDescent="0.25">
      <c r="B105" t="s">
        <v>122</v>
      </c>
      <c r="C105" s="88"/>
      <c r="E105" s="94"/>
      <c r="F105" s="94"/>
      <c r="G105" s="74"/>
      <c r="H105" s="24"/>
      <c r="I105" s="24"/>
      <c r="J105" s="24"/>
      <c r="K105" s="24"/>
      <c r="L105" s="25"/>
      <c r="N105" s="31"/>
      <c r="O105" s="23"/>
      <c r="P105" s="11"/>
      <c r="R105" s="20"/>
      <c r="S105" s="31"/>
      <c r="T105" s="22"/>
    </row>
    <row r="106" spans="2:20" x14ac:dyDescent="0.25">
      <c r="B106" t="s">
        <v>123</v>
      </c>
      <c r="C106" s="88"/>
      <c r="E106" s="94"/>
      <c r="F106" s="94"/>
      <c r="G106" s="74"/>
      <c r="H106" s="24"/>
      <c r="I106" s="24"/>
      <c r="J106" s="24"/>
      <c r="K106" s="24"/>
      <c r="L106" s="25"/>
      <c r="N106" s="31"/>
      <c r="O106" s="23"/>
      <c r="P106" s="11"/>
      <c r="R106" s="20"/>
      <c r="S106" s="31"/>
      <c r="T106" s="22"/>
    </row>
    <row r="107" spans="2:20" ht="15.75" thickBot="1" x14ac:dyDescent="0.3">
      <c r="B107" t="s">
        <v>124</v>
      </c>
      <c r="C107" s="137"/>
      <c r="E107" s="113"/>
      <c r="F107" s="113"/>
      <c r="G107" s="74"/>
      <c r="H107" s="77">
        <v>1</v>
      </c>
      <c r="I107" s="77">
        <v>1</v>
      </c>
      <c r="J107" s="77">
        <f t="shared" ref="J107:K107" si="5">J106*H107</f>
        <v>0</v>
      </c>
      <c r="K107" s="77">
        <f t="shared" si="5"/>
        <v>0</v>
      </c>
      <c r="L107" s="25"/>
      <c r="O107" s="23"/>
      <c r="P107" s="21"/>
      <c r="R107" s="20"/>
      <c r="S107" s="31"/>
      <c r="T107" s="22"/>
    </row>
    <row r="108" spans="2:20" ht="15.75" thickTop="1" x14ac:dyDescent="0.25">
      <c r="B108" t="s">
        <v>125</v>
      </c>
      <c r="C108" s="136"/>
      <c r="E108" s="112"/>
      <c r="F108" s="112"/>
      <c r="G108" s="74"/>
      <c r="H108" s="24"/>
      <c r="I108" s="24"/>
      <c r="J108" s="24"/>
      <c r="K108" s="24"/>
      <c r="L108" s="11"/>
      <c r="N108" s="31"/>
    </row>
    <row r="109" spans="2:20" x14ac:dyDescent="0.25">
      <c r="B109" t="s">
        <v>126</v>
      </c>
      <c r="C109" s="88"/>
      <c r="E109" s="94"/>
      <c r="F109" s="94"/>
      <c r="G109" s="74"/>
      <c r="H109" s="24"/>
      <c r="I109" s="24"/>
      <c r="J109" s="24"/>
      <c r="K109" s="24"/>
      <c r="L109" s="11"/>
      <c r="N109" s="31"/>
    </row>
    <row r="110" spans="2:20" x14ac:dyDescent="0.25">
      <c r="B110" t="s">
        <v>127</v>
      </c>
      <c r="C110" s="88"/>
      <c r="E110" s="94"/>
      <c r="F110" s="94"/>
      <c r="G110" s="74"/>
      <c r="H110" s="24"/>
      <c r="I110" s="24"/>
      <c r="J110" s="24"/>
      <c r="K110" s="24"/>
      <c r="L110" s="11"/>
    </row>
    <row r="111" spans="2:20" ht="15.75" thickBot="1" x14ac:dyDescent="0.3">
      <c r="B111" t="s">
        <v>128</v>
      </c>
      <c r="C111" s="137"/>
      <c r="E111" s="113"/>
      <c r="F111" s="113"/>
      <c r="G111" s="74"/>
      <c r="H111" s="77">
        <v>1</v>
      </c>
      <c r="I111" s="77">
        <v>1</v>
      </c>
      <c r="J111" s="77">
        <f t="shared" ref="J111:K112" si="6">J110*H111</f>
        <v>0</v>
      </c>
      <c r="K111" s="77">
        <f t="shared" si="6"/>
        <v>0</v>
      </c>
      <c r="L111" s="11"/>
    </row>
    <row r="112" spans="2:20" ht="15.75" thickTop="1" x14ac:dyDescent="0.25">
      <c r="B112" t="s">
        <v>129</v>
      </c>
      <c r="C112" s="136"/>
      <c r="E112" s="94"/>
      <c r="F112" s="94"/>
      <c r="G112" s="74"/>
      <c r="H112" s="77">
        <v>1</v>
      </c>
      <c r="I112" s="77">
        <v>1</v>
      </c>
      <c r="J112" s="77">
        <f t="shared" si="6"/>
        <v>0</v>
      </c>
      <c r="K112" s="77">
        <f t="shared" si="6"/>
        <v>0</v>
      </c>
      <c r="L112" s="11"/>
    </row>
    <row r="113" spans="6:8" x14ac:dyDescent="0.25">
      <c r="F113" s="20"/>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opLeftCell="A82" workbookViewId="0">
      <selection activeCell="C109" sqref="C109"/>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397</v>
      </c>
      <c r="B1" s="7" t="s">
        <v>34</v>
      </c>
    </row>
    <row r="2" spans="1:3" x14ac:dyDescent="0.25">
      <c r="B2" s="1" t="s">
        <v>50</v>
      </c>
    </row>
    <row r="4" spans="1:3" x14ac:dyDescent="0.25">
      <c r="B4" s="5" t="s">
        <v>51</v>
      </c>
    </row>
    <row r="5" spans="1:3" x14ac:dyDescent="0.25">
      <c r="B5" s="5"/>
    </row>
    <row r="6" spans="1:3" x14ac:dyDescent="0.25">
      <c r="B6" s="12" t="s">
        <v>66</v>
      </c>
      <c r="C6" s="43" t="s">
        <v>376</v>
      </c>
    </row>
    <row r="7" spans="1:3" x14ac:dyDescent="0.25">
      <c r="B7" s="12" t="s">
        <v>35</v>
      </c>
      <c r="C7" s="51" t="s">
        <v>397</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79"/>
      <c r="E34" s="1" t="s">
        <v>47</v>
      </c>
    </row>
    <row r="35" spans="2:5" x14ac:dyDescent="0.25">
      <c r="B35" t="s">
        <v>69</v>
      </c>
      <c r="C35" s="95">
        <f>'Items B and C'!O12</f>
        <v>285466000</v>
      </c>
      <c r="E35" s="1" t="s">
        <v>48</v>
      </c>
    </row>
    <row r="36" spans="2:5" x14ac:dyDescent="0.25">
      <c r="B36" t="s">
        <v>70</v>
      </c>
      <c r="C36" s="95">
        <f>'Items B and C'!P12</f>
        <v>279485000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1">
        <v>0</v>
      </c>
      <c r="E44" s="1" t="s">
        <v>60</v>
      </c>
    </row>
    <row r="45" spans="2:5" x14ac:dyDescent="0.25">
      <c r="B45" t="s">
        <v>63</v>
      </c>
      <c r="C45" s="91">
        <v>0</v>
      </c>
    </row>
    <row r="46" spans="2:5" x14ac:dyDescent="0.25">
      <c r="B46" t="s">
        <v>64</v>
      </c>
      <c r="C46" s="91">
        <v>0</v>
      </c>
      <c r="E46" s="1" t="s">
        <v>58</v>
      </c>
    </row>
    <row r="47" spans="2:5" x14ac:dyDescent="0.25">
      <c r="B47" t="s">
        <v>65</v>
      </c>
      <c r="C47" s="91">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2">
        <f>'Items B and C'!AB12</f>
        <v>14970000</v>
      </c>
      <c r="D60" s="78"/>
      <c r="E60" s="92">
        <f>'Items B and C'!AD12</f>
        <v>270485000</v>
      </c>
      <c r="F60" s="92">
        <f>'Items B and C'!AE12</f>
        <v>0</v>
      </c>
      <c r="G60" s="92">
        <f>'Items B and C'!AF12</f>
        <v>10000</v>
      </c>
      <c r="N60" s="30"/>
    </row>
    <row r="61" spans="2:14" x14ac:dyDescent="0.25">
      <c r="B61" t="s">
        <v>79</v>
      </c>
      <c r="C61" s="92">
        <f>'Items B and C'!AG12</f>
        <v>41000</v>
      </c>
      <c r="D61" s="78"/>
      <c r="E61" s="92">
        <f>'Items B and C'!AI12</f>
        <v>0</v>
      </c>
      <c r="F61" s="92">
        <f>'Items B and C'!AJ12</f>
        <v>0</v>
      </c>
      <c r="G61" s="92">
        <f>'Items B and C'!AK12</f>
        <v>5940000</v>
      </c>
      <c r="N61" s="30"/>
    </row>
    <row r="64" spans="2:14" x14ac:dyDescent="0.25">
      <c r="B64" t="s">
        <v>88</v>
      </c>
      <c r="E64" s="1" t="s">
        <v>86</v>
      </c>
    </row>
    <row r="65" spans="2:5" x14ac:dyDescent="0.25">
      <c r="B65" t="s">
        <v>85</v>
      </c>
      <c r="C65" s="95">
        <v>100</v>
      </c>
      <c r="E65" s="1" t="s">
        <v>87</v>
      </c>
    </row>
    <row r="66" spans="2:5" x14ac:dyDescent="0.25">
      <c r="B66" t="s">
        <v>84</v>
      </c>
      <c r="C66" s="75"/>
    </row>
    <row r="67" spans="2:5" x14ac:dyDescent="0.25">
      <c r="C67" s="75"/>
    </row>
    <row r="68" spans="2:5" x14ac:dyDescent="0.25">
      <c r="C68" s="75"/>
    </row>
    <row r="69" spans="2:5" x14ac:dyDescent="0.25">
      <c r="B69" t="s">
        <v>89</v>
      </c>
      <c r="C69" s="75"/>
    </row>
    <row r="70" spans="2:5" x14ac:dyDescent="0.25">
      <c r="B70" t="s">
        <v>90</v>
      </c>
      <c r="C70" s="95">
        <v>0</v>
      </c>
    </row>
    <row r="71" spans="2:5" x14ac:dyDescent="0.25">
      <c r="B71" t="s">
        <v>91</v>
      </c>
      <c r="C71" s="95">
        <v>0</v>
      </c>
    </row>
    <row r="72" spans="2:5" x14ac:dyDescent="0.25">
      <c r="B72" t="s">
        <v>92</v>
      </c>
      <c r="C72" s="95">
        <v>0</v>
      </c>
    </row>
    <row r="73" spans="2:5" x14ac:dyDescent="0.25">
      <c r="B73" t="s">
        <v>93</v>
      </c>
      <c r="C73" s="95">
        <v>51</v>
      </c>
      <c r="E73" s="1" t="s">
        <v>103</v>
      </c>
    </row>
    <row r="74" spans="2:5" x14ac:dyDescent="0.25">
      <c r="B74" t="s">
        <v>94</v>
      </c>
      <c r="C74" s="95">
        <v>0</v>
      </c>
      <c r="E74" s="1" t="s">
        <v>104</v>
      </c>
    </row>
    <row r="75" spans="2:5" x14ac:dyDescent="0.25">
      <c r="B75" t="s">
        <v>95</v>
      </c>
      <c r="C75" s="95">
        <v>27</v>
      </c>
      <c r="E75" s="1" t="s">
        <v>105</v>
      </c>
    </row>
    <row r="76" spans="2:5" x14ac:dyDescent="0.25">
      <c r="B76" t="s">
        <v>96</v>
      </c>
      <c r="C76" s="95">
        <v>22</v>
      </c>
      <c r="E76" s="1" t="s">
        <v>106</v>
      </c>
    </row>
    <row r="77" spans="2:5" x14ac:dyDescent="0.25">
      <c r="B77" t="s">
        <v>97</v>
      </c>
      <c r="C77" s="95">
        <v>0</v>
      </c>
    </row>
    <row r="78" spans="2:5" x14ac:dyDescent="0.25">
      <c r="B78" t="s">
        <v>98</v>
      </c>
      <c r="C78" s="95">
        <v>0</v>
      </c>
    </row>
    <row r="79" spans="2:5" x14ac:dyDescent="0.25">
      <c r="B79" t="s">
        <v>101</v>
      </c>
      <c r="C79" s="95">
        <v>0</v>
      </c>
    </row>
    <row r="80" spans="2:5" x14ac:dyDescent="0.25">
      <c r="B80" t="s">
        <v>99</v>
      </c>
      <c r="C80" s="95">
        <v>0</v>
      </c>
    </row>
    <row r="81" spans="2:20" x14ac:dyDescent="0.25">
      <c r="B81" t="s">
        <v>100</v>
      </c>
      <c r="C81" s="95">
        <v>0</v>
      </c>
    </row>
    <row r="82" spans="2:20" x14ac:dyDescent="0.25">
      <c r="B82" t="s">
        <v>102</v>
      </c>
      <c r="C82" s="95">
        <v>0</v>
      </c>
    </row>
    <row r="83" spans="2:20" x14ac:dyDescent="0.25">
      <c r="B83" t="s">
        <v>155</v>
      </c>
      <c r="C83" s="95">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77">
        <v>1</v>
      </c>
      <c r="I95" s="77">
        <v>1</v>
      </c>
      <c r="J95" s="77">
        <f>H95</f>
        <v>1</v>
      </c>
      <c r="K95" s="77">
        <f>I95</f>
        <v>1</v>
      </c>
      <c r="O95" s="23"/>
    </row>
    <row r="96" spans="2:20" x14ac:dyDescent="0.25">
      <c r="B96" t="s">
        <v>113</v>
      </c>
      <c r="C96" s="88">
        <v>44592</v>
      </c>
      <c r="E96" s="94">
        <f t="shared" ref="E96:F98" si="0">ROUND(H96-1,4)</f>
        <v>6.9999999999999999E-4</v>
      </c>
      <c r="F96" s="94">
        <f t="shared" si="0"/>
        <v>4.0000000000000002E-4</v>
      </c>
      <c r="H96" s="24">
        <v>1.0007134823777792</v>
      </c>
      <c r="I96" s="24">
        <v>1.0004355457107097</v>
      </c>
      <c r="J96" s="24">
        <f>J95*H96</f>
        <v>1.0007134823777792</v>
      </c>
      <c r="K96" s="24">
        <f t="shared" ref="K96:K103" si="1">K95*I96</f>
        <v>1.0004355457107097</v>
      </c>
      <c r="L96" s="25"/>
      <c r="N96" s="31"/>
      <c r="O96" s="23"/>
      <c r="P96" s="21"/>
      <c r="R96" s="20"/>
      <c r="S96" s="31"/>
      <c r="T96" s="22"/>
    </row>
    <row r="97" spans="2:20" x14ac:dyDescent="0.25">
      <c r="B97" t="s">
        <v>114</v>
      </c>
      <c r="C97" s="88">
        <v>44620</v>
      </c>
      <c r="E97" s="94">
        <f t="shared" si="0"/>
        <v>6.9999999999999999E-4</v>
      </c>
      <c r="F97" s="94">
        <f t="shared" si="0"/>
        <v>4.0000000000000002E-4</v>
      </c>
      <c r="G97" s="74"/>
      <c r="H97" s="24">
        <v>1.0006581048243575</v>
      </c>
      <c r="I97" s="24">
        <v>1.0004066693672169</v>
      </c>
      <c r="J97" s="24">
        <f t="shared" ref="J97:J99" si="2">J96*H97</f>
        <v>1.0013720567483315</v>
      </c>
      <c r="K97" s="24">
        <f t="shared" si="1"/>
        <v>1.0008423922010252</v>
      </c>
      <c r="L97" s="25"/>
      <c r="N97" s="31"/>
      <c r="O97" s="23"/>
      <c r="P97" s="21"/>
      <c r="R97" s="20"/>
      <c r="S97" s="31"/>
      <c r="T97" s="22"/>
    </row>
    <row r="98" spans="2:20" x14ac:dyDescent="0.25">
      <c r="B98" t="s">
        <v>115</v>
      </c>
      <c r="C98" s="88">
        <v>44651</v>
      </c>
      <c r="E98" s="94">
        <f t="shared" si="0"/>
        <v>8.0000000000000004E-4</v>
      </c>
      <c r="F98" s="94">
        <f t="shared" si="0"/>
        <v>5.9999999999999995E-4</v>
      </c>
      <c r="G98" s="74"/>
      <c r="H98" s="24">
        <v>1.0008000625548681</v>
      </c>
      <c r="I98" s="24">
        <v>1.0005672460922135</v>
      </c>
      <c r="J98" s="24">
        <f t="shared" si="2"/>
        <v>1.0021732170344271</v>
      </c>
      <c r="K98" s="24">
        <f t="shared" si="1"/>
        <v>1.0014101161369229</v>
      </c>
      <c r="L98" s="25"/>
      <c r="N98" s="31"/>
      <c r="O98" s="23"/>
      <c r="P98" s="21"/>
      <c r="R98" s="20"/>
      <c r="S98" s="31"/>
      <c r="T98" s="22"/>
    </row>
    <row r="99" spans="2:20" ht="15.75" thickBot="1" x14ac:dyDescent="0.3">
      <c r="B99" t="s">
        <v>116</v>
      </c>
      <c r="C99" s="137">
        <v>44651</v>
      </c>
      <c r="E99" s="113">
        <f>ROUND((J99/J95)-1,4)</f>
        <v>2.2000000000000001E-3</v>
      </c>
      <c r="F99" s="113">
        <f>ROUND((K99/K95)-1,4)</f>
        <v>1.4E-3</v>
      </c>
      <c r="G99" s="74"/>
      <c r="H99" s="77">
        <v>1</v>
      </c>
      <c r="I99" s="77">
        <v>1</v>
      </c>
      <c r="J99" s="77">
        <f t="shared" si="2"/>
        <v>1.0021732170344271</v>
      </c>
      <c r="K99" s="77">
        <f t="shared" si="1"/>
        <v>1.0014101161369229</v>
      </c>
      <c r="L99" s="25"/>
      <c r="N99" s="31"/>
      <c r="O99" s="23"/>
      <c r="P99" s="11"/>
      <c r="R99" s="20"/>
      <c r="S99" s="31"/>
      <c r="T99" s="22"/>
    </row>
    <row r="100" spans="2:20" ht="15.75" thickTop="1" x14ac:dyDescent="0.25">
      <c r="B100" t="s">
        <v>117</v>
      </c>
      <c r="C100" s="136">
        <v>44681</v>
      </c>
      <c r="E100" s="94">
        <f t="shared" ref="E100:F102" si="3">ROUND(H100-1,4)</f>
        <v>8.9999999999999998E-4</v>
      </c>
      <c r="F100" s="94">
        <f t="shared" si="3"/>
        <v>6.9999999999999999E-4</v>
      </c>
      <c r="G100" s="74"/>
      <c r="H100" s="24">
        <v>1.0009173182164566</v>
      </c>
      <c r="I100" s="24">
        <v>1.0007022225729756</v>
      </c>
      <c r="J100" s="24">
        <f>J99*H100</f>
        <v>1.0030925287824577</v>
      </c>
      <c r="K100" s="24">
        <f t="shared" si="1"/>
        <v>1.0021133289252804</v>
      </c>
      <c r="L100" s="25"/>
      <c r="N100" s="31"/>
      <c r="O100" s="23"/>
      <c r="P100" s="11"/>
      <c r="R100" s="20"/>
      <c r="S100" s="31"/>
      <c r="T100" s="22"/>
    </row>
    <row r="101" spans="2:20" x14ac:dyDescent="0.25">
      <c r="B101" t="s">
        <v>118</v>
      </c>
      <c r="C101" s="88">
        <v>44712</v>
      </c>
      <c r="E101" s="94">
        <f t="shared" si="3"/>
        <v>1.1999999999999999E-3</v>
      </c>
      <c r="F101" s="94">
        <f t="shared" si="3"/>
        <v>1E-3</v>
      </c>
      <c r="G101" s="74"/>
      <c r="H101" s="24">
        <v>1.0012302128749886</v>
      </c>
      <c r="I101" s="24">
        <v>1.0009817458630692</v>
      </c>
      <c r="J101" s="24">
        <f t="shared" ref="J101:J103" si="4">J100*H101</f>
        <v>1.0043265461261708</v>
      </c>
      <c r="K101" s="24">
        <f t="shared" si="1"/>
        <v>1.0030971495402792</v>
      </c>
      <c r="L101" s="25"/>
      <c r="N101" s="31"/>
      <c r="O101" s="23"/>
      <c r="P101" s="21"/>
      <c r="R101" s="20"/>
      <c r="S101" s="31"/>
      <c r="T101" s="22"/>
    </row>
    <row r="102" spans="2:20" x14ac:dyDescent="0.25">
      <c r="B102" t="s">
        <v>119</v>
      </c>
      <c r="C102" s="88">
        <v>44742</v>
      </c>
      <c r="E102" s="94">
        <f t="shared" si="3"/>
        <v>1.5E-3</v>
      </c>
      <c r="F102" s="94">
        <f t="shared" si="3"/>
        <v>1.2999999999999999E-3</v>
      </c>
      <c r="G102" s="74"/>
      <c r="H102" s="24">
        <v>1.0015157071899703</v>
      </c>
      <c r="I102" s="24">
        <v>1.0012774645180158</v>
      </c>
      <c r="J102" s="24">
        <f t="shared" si="4"/>
        <v>1.0058488110932122</v>
      </c>
      <c r="K102" s="24">
        <f t="shared" si="1"/>
        <v>1.0043785705569397</v>
      </c>
      <c r="L102" s="25"/>
      <c r="N102" s="31"/>
      <c r="O102" s="23"/>
      <c r="P102" s="11"/>
      <c r="R102" s="20"/>
      <c r="S102" s="31"/>
      <c r="T102" s="22"/>
    </row>
    <row r="103" spans="2:20" ht="15.75" thickBot="1" x14ac:dyDescent="0.3">
      <c r="B103" t="s">
        <v>120</v>
      </c>
      <c r="C103" s="137">
        <v>44742</v>
      </c>
      <c r="E103" s="113">
        <f>ROUND((J103/J99)-1,4)</f>
        <v>3.7000000000000002E-3</v>
      </c>
      <c r="F103" s="113">
        <f>ROUND((K103/K99)-1,4)</f>
        <v>3.0000000000000001E-3</v>
      </c>
      <c r="G103" s="74"/>
      <c r="H103" s="77">
        <v>1</v>
      </c>
      <c r="I103" s="77">
        <v>1</v>
      </c>
      <c r="J103" s="77">
        <f t="shared" si="4"/>
        <v>1.0058488110932122</v>
      </c>
      <c r="K103" s="77">
        <f t="shared" si="1"/>
        <v>1.0043785705569397</v>
      </c>
      <c r="L103" s="25"/>
      <c r="N103" s="31"/>
      <c r="O103" s="23"/>
      <c r="P103" s="11"/>
      <c r="R103" s="20"/>
      <c r="S103" s="31"/>
      <c r="T103" s="22"/>
    </row>
    <row r="104" spans="2:20" ht="15.75" thickTop="1" x14ac:dyDescent="0.25">
      <c r="B104" t="s">
        <v>121</v>
      </c>
      <c r="C104" s="136"/>
      <c r="E104" s="112"/>
      <c r="F104" s="112"/>
      <c r="G104" s="74"/>
      <c r="H104" s="24"/>
      <c r="I104" s="24"/>
      <c r="J104" s="24"/>
      <c r="K104" s="24"/>
      <c r="L104" s="25"/>
      <c r="N104" s="31"/>
      <c r="O104" s="23"/>
      <c r="P104" s="21"/>
      <c r="R104" s="20"/>
      <c r="S104" s="31"/>
      <c r="T104" s="22"/>
    </row>
    <row r="105" spans="2:20" x14ac:dyDescent="0.25">
      <c r="B105" t="s">
        <v>122</v>
      </c>
      <c r="C105" s="88"/>
      <c r="E105" s="94"/>
      <c r="F105" s="94"/>
      <c r="G105" s="74"/>
      <c r="H105" s="24"/>
      <c r="I105" s="24"/>
      <c r="J105" s="24"/>
      <c r="K105" s="24"/>
      <c r="L105" s="25"/>
      <c r="N105" s="31"/>
      <c r="O105" s="23"/>
      <c r="P105" s="11"/>
      <c r="R105" s="20"/>
      <c r="S105" s="31"/>
      <c r="T105" s="22"/>
    </row>
    <row r="106" spans="2:20" x14ac:dyDescent="0.25">
      <c r="B106" t="s">
        <v>123</v>
      </c>
      <c r="C106" s="88"/>
      <c r="E106" s="94"/>
      <c r="F106" s="94"/>
      <c r="G106" s="74"/>
      <c r="H106" s="24"/>
      <c r="I106" s="24"/>
      <c r="J106" s="24"/>
      <c r="K106" s="24"/>
      <c r="L106" s="25"/>
      <c r="N106" s="31"/>
      <c r="O106" s="23"/>
      <c r="P106" s="11"/>
      <c r="R106" s="20"/>
      <c r="S106" s="31"/>
      <c r="T106" s="22"/>
    </row>
    <row r="107" spans="2:20" ht="15.75" thickBot="1" x14ac:dyDescent="0.3">
      <c r="B107" t="s">
        <v>124</v>
      </c>
      <c r="C107" s="137"/>
      <c r="E107" s="113"/>
      <c r="F107" s="113"/>
      <c r="G107" s="74"/>
      <c r="H107" s="77">
        <v>1</v>
      </c>
      <c r="I107" s="77">
        <v>1</v>
      </c>
      <c r="J107" s="77">
        <f t="shared" ref="J107:K107" si="5">J106*H107</f>
        <v>0</v>
      </c>
      <c r="K107" s="77">
        <f t="shared" si="5"/>
        <v>0</v>
      </c>
      <c r="L107" s="25"/>
      <c r="N107" s="31"/>
      <c r="O107" s="23"/>
      <c r="P107" s="21"/>
      <c r="R107" s="20"/>
      <c r="S107" s="31"/>
      <c r="T107" s="22"/>
    </row>
    <row r="108" spans="2:20" ht="15.75" thickTop="1" x14ac:dyDescent="0.25">
      <c r="B108" t="s">
        <v>125</v>
      </c>
      <c r="C108" s="136"/>
      <c r="E108" s="112"/>
      <c r="F108" s="112"/>
      <c r="G108" s="74"/>
      <c r="H108" s="24"/>
      <c r="I108" s="24"/>
      <c r="J108" s="24"/>
      <c r="K108" s="24"/>
      <c r="L108" s="11"/>
    </row>
    <row r="109" spans="2:20" x14ac:dyDescent="0.25">
      <c r="B109" t="s">
        <v>126</v>
      </c>
      <c r="C109" s="88"/>
      <c r="E109" s="94"/>
      <c r="F109" s="94"/>
      <c r="G109" s="74"/>
      <c r="H109" s="24"/>
      <c r="I109" s="24"/>
      <c r="J109" s="24"/>
      <c r="K109" s="24"/>
      <c r="L109" s="11"/>
    </row>
    <row r="110" spans="2:20" x14ac:dyDescent="0.25">
      <c r="B110" t="s">
        <v>127</v>
      </c>
      <c r="C110" s="88"/>
      <c r="E110" s="94"/>
      <c r="F110" s="94"/>
      <c r="G110" s="74"/>
      <c r="H110" s="24"/>
      <c r="I110" s="24"/>
      <c r="J110" s="24"/>
      <c r="K110" s="24"/>
      <c r="L110" s="11"/>
    </row>
    <row r="111" spans="2:20" ht="15.75" thickBot="1" x14ac:dyDescent="0.3">
      <c r="B111" t="s">
        <v>128</v>
      </c>
      <c r="C111" s="137"/>
      <c r="E111" s="113"/>
      <c r="F111" s="113"/>
      <c r="G111" s="74"/>
      <c r="H111" s="77">
        <v>1</v>
      </c>
      <c r="I111" s="77">
        <v>1</v>
      </c>
      <c r="J111" s="77">
        <f t="shared" ref="J111:K112" si="6">J110*H111</f>
        <v>0</v>
      </c>
      <c r="K111" s="77">
        <f t="shared" si="6"/>
        <v>0</v>
      </c>
      <c r="L111" s="11"/>
    </row>
    <row r="112" spans="2:20" ht="15.75" thickTop="1" x14ac:dyDescent="0.25">
      <c r="B112" t="s">
        <v>129</v>
      </c>
      <c r="C112" s="136"/>
      <c r="E112" s="94"/>
      <c r="F112" s="94"/>
      <c r="G112" s="74"/>
      <c r="H112" s="77">
        <v>1</v>
      </c>
      <c r="I112" s="77">
        <v>1</v>
      </c>
      <c r="J112" s="77">
        <f t="shared" si="6"/>
        <v>0</v>
      </c>
      <c r="K112" s="77">
        <f t="shared" si="6"/>
        <v>0</v>
      </c>
      <c r="L112" s="11"/>
    </row>
    <row r="113" spans="2:7" x14ac:dyDescent="0.25">
      <c r="G113" s="26"/>
    </row>
    <row r="114" spans="2:7" x14ac:dyDescent="0.25">
      <c r="B114" s="1" t="s">
        <v>133</v>
      </c>
      <c r="G114" s="26"/>
    </row>
    <row r="115" spans="2:7" x14ac:dyDescent="0.25">
      <c r="B115" s="1" t="s">
        <v>134</v>
      </c>
      <c r="G115" s="26"/>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topLeftCell="A83" workbookViewId="0">
      <selection activeCell="C100" sqref="C100:K103"/>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398</v>
      </c>
      <c r="B1" s="7" t="s">
        <v>34</v>
      </c>
    </row>
    <row r="2" spans="1:3" x14ac:dyDescent="0.25">
      <c r="B2" s="1" t="s">
        <v>50</v>
      </c>
    </row>
    <row r="4" spans="1:3" x14ac:dyDescent="0.25">
      <c r="B4" s="5" t="s">
        <v>51</v>
      </c>
    </row>
    <row r="5" spans="1:3" x14ac:dyDescent="0.25">
      <c r="B5" s="5"/>
    </row>
    <row r="6" spans="1:3" x14ac:dyDescent="0.25">
      <c r="B6" s="12" t="s">
        <v>66</v>
      </c>
      <c r="C6" s="43" t="s">
        <v>375</v>
      </c>
    </row>
    <row r="7" spans="1:3" x14ac:dyDescent="0.25">
      <c r="B7" s="12" t="s">
        <v>35</v>
      </c>
      <c r="C7" s="51" t="s">
        <v>398</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95">
        <f>'Items B and C'!O13</f>
        <v>326512000</v>
      </c>
      <c r="E35" s="1" t="s">
        <v>48</v>
      </c>
    </row>
    <row r="36" spans="2:5" x14ac:dyDescent="0.25">
      <c r="B36" t="s">
        <v>70</v>
      </c>
      <c r="C36" s="95">
        <f>'Items B and C'!P13</f>
        <v>319560000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1">
        <v>0</v>
      </c>
      <c r="E44" s="1" t="s">
        <v>60</v>
      </c>
    </row>
    <row r="45" spans="2:5" x14ac:dyDescent="0.25">
      <c r="B45" t="s">
        <v>63</v>
      </c>
      <c r="C45" s="91">
        <v>0</v>
      </c>
    </row>
    <row r="46" spans="2:5" x14ac:dyDescent="0.25">
      <c r="B46" t="s">
        <v>64</v>
      </c>
      <c r="C46" s="91">
        <v>0</v>
      </c>
      <c r="E46" s="1" t="s">
        <v>58</v>
      </c>
    </row>
    <row r="47" spans="2:5" x14ac:dyDescent="0.25">
      <c r="B47" t="s">
        <v>65</v>
      </c>
      <c r="C47" s="91">
        <v>0</v>
      </c>
    </row>
    <row r="48" spans="2:5" x14ac:dyDescent="0.25">
      <c r="C48" s="19"/>
    </row>
    <row r="49" spans="2:7" x14ac:dyDescent="0.25">
      <c r="C49" s="19"/>
    </row>
    <row r="50" spans="2:7" x14ac:dyDescent="0.25">
      <c r="B50" t="s">
        <v>61</v>
      </c>
      <c r="C50" s="51" t="s">
        <v>153</v>
      </c>
    </row>
    <row r="51" spans="2:7" x14ac:dyDescent="0.25">
      <c r="B51" t="s">
        <v>73</v>
      </c>
      <c r="C51" s="13"/>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92">
        <f>'Items B and C'!AB13</f>
        <v>37797000</v>
      </c>
      <c r="D60" s="78"/>
      <c r="E60" s="92">
        <f>'Items B and C'!AD13</f>
        <v>288715000</v>
      </c>
      <c r="F60" s="92">
        <f>'Items B and C'!AE13</f>
        <v>0</v>
      </c>
      <c r="G60" s="92">
        <f>'Items B and C'!AF13</f>
        <v>0</v>
      </c>
    </row>
    <row r="61" spans="2:7" x14ac:dyDescent="0.25">
      <c r="B61" t="s">
        <v>79</v>
      </c>
      <c r="C61" s="92">
        <f>'Items B and C'!AG13</f>
        <v>62000</v>
      </c>
      <c r="D61" s="78"/>
      <c r="E61" s="92">
        <f>'Items B and C'!AI13</f>
        <v>0</v>
      </c>
      <c r="F61" s="92">
        <f>'Items B and C'!AJ13</f>
        <v>0</v>
      </c>
      <c r="G61" s="92">
        <f>'Items B and C'!AK13</f>
        <v>6890000</v>
      </c>
    </row>
    <row r="64" spans="2:7" x14ac:dyDescent="0.25">
      <c r="B64" t="s">
        <v>88</v>
      </c>
      <c r="E64" s="1" t="s">
        <v>86</v>
      </c>
    </row>
    <row r="65" spans="2:5" x14ac:dyDescent="0.25">
      <c r="B65" t="s">
        <v>85</v>
      </c>
      <c r="C65" s="95">
        <v>100</v>
      </c>
      <c r="E65" s="1" t="s">
        <v>87</v>
      </c>
    </row>
    <row r="66" spans="2:5" x14ac:dyDescent="0.25">
      <c r="B66" t="s">
        <v>84</v>
      </c>
      <c r="C66" s="75"/>
    </row>
    <row r="67" spans="2:5" x14ac:dyDescent="0.25">
      <c r="C67" s="75"/>
    </row>
    <row r="68" spans="2:5" x14ac:dyDescent="0.25">
      <c r="C68" s="75"/>
    </row>
    <row r="69" spans="2:5" x14ac:dyDescent="0.25">
      <c r="B69" t="s">
        <v>89</v>
      </c>
      <c r="C69" s="75"/>
    </row>
    <row r="70" spans="2:5" x14ac:dyDescent="0.25">
      <c r="B70" t="s">
        <v>90</v>
      </c>
      <c r="C70" s="95">
        <v>0</v>
      </c>
    </row>
    <row r="71" spans="2:5" x14ac:dyDescent="0.25">
      <c r="B71" t="s">
        <v>91</v>
      </c>
      <c r="C71" s="95">
        <v>0</v>
      </c>
    </row>
    <row r="72" spans="2:5" x14ac:dyDescent="0.25">
      <c r="B72" t="s">
        <v>92</v>
      </c>
      <c r="C72" s="95">
        <v>0</v>
      </c>
    </row>
    <row r="73" spans="2:5" x14ac:dyDescent="0.25">
      <c r="B73" t="s">
        <v>93</v>
      </c>
      <c r="C73" s="95">
        <v>16</v>
      </c>
      <c r="E73" s="1" t="s">
        <v>103</v>
      </c>
    </row>
    <row r="74" spans="2:5" x14ac:dyDescent="0.25">
      <c r="B74" t="s">
        <v>94</v>
      </c>
      <c r="C74" s="95">
        <v>0</v>
      </c>
      <c r="E74" s="1" t="s">
        <v>104</v>
      </c>
    </row>
    <row r="75" spans="2:5" x14ac:dyDescent="0.25">
      <c r="B75" t="s">
        <v>95</v>
      </c>
      <c r="C75" s="95">
        <v>16</v>
      </c>
      <c r="E75" s="1" t="s">
        <v>105</v>
      </c>
    </row>
    <row r="76" spans="2:5" x14ac:dyDescent="0.25">
      <c r="B76" t="s">
        <v>96</v>
      </c>
      <c r="C76" s="95">
        <v>67</v>
      </c>
      <c r="E76" s="1" t="s">
        <v>106</v>
      </c>
    </row>
    <row r="77" spans="2:5" x14ac:dyDescent="0.25">
      <c r="B77" t="s">
        <v>97</v>
      </c>
      <c r="C77" s="95">
        <v>2</v>
      </c>
    </row>
    <row r="78" spans="2:5" x14ac:dyDescent="0.25">
      <c r="B78" t="s">
        <v>98</v>
      </c>
      <c r="C78" s="95">
        <v>0</v>
      </c>
    </row>
    <row r="79" spans="2:5" x14ac:dyDescent="0.25">
      <c r="B79" t="s">
        <v>101</v>
      </c>
      <c r="C79" s="95">
        <v>0</v>
      </c>
    </row>
    <row r="80" spans="2:5" x14ac:dyDescent="0.25">
      <c r="B80" t="s">
        <v>99</v>
      </c>
      <c r="C80" s="95">
        <v>0</v>
      </c>
    </row>
    <row r="81" spans="2:20" x14ac:dyDescent="0.25">
      <c r="B81" t="s">
        <v>100</v>
      </c>
      <c r="C81" s="95">
        <v>0</v>
      </c>
    </row>
    <row r="82" spans="2:20" x14ac:dyDescent="0.25">
      <c r="B82" t="s">
        <v>102</v>
      </c>
      <c r="C82" s="95">
        <v>0</v>
      </c>
    </row>
    <row r="83" spans="2:20" x14ac:dyDescent="0.25">
      <c r="B83" t="s">
        <v>155</v>
      </c>
      <c r="C83" s="95">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77">
        <v>1</v>
      </c>
      <c r="I95" s="77">
        <v>1</v>
      </c>
      <c r="J95" s="77">
        <f>H95</f>
        <v>1</v>
      </c>
      <c r="K95" s="77">
        <f>I95</f>
        <v>1</v>
      </c>
      <c r="O95" s="23"/>
    </row>
    <row r="96" spans="2:20" x14ac:dyDescent="0.25">
      <c r="B96" t="s">
        <v>113</v>
      </c>
      <c r="C96" s="88">
        <v>44592</v>
      </c>
      <c r="E96" s="94">
        <f t="shared" ref="E96:F98" si="0">ROUND(H96-1,4)</f>
        <v>8.0000000000000004E-4</v>
      </c>
      <c r="F96" s="94">
        <f t="shared" si="0"/>
        <v>5.9999999999999995E-4</v>
      </c>
      <c r="H96" s="24">
        <v>1.0008424430004645</v>
      </c>
      <c r="I96" s="24">
        <v>1.0005542535133884</v>
      </c>
      <c r="J96" s="24">
        <f>J95*H96</f>
        <v>1.0008424430004645</v>
      </c>
      <c r="K96" s="24">
        <f t="shared" ref="K96:K103" si="1">K95*I96</f>
        <v>1.0005542535133884</v>
      </c>
      <c r="L96" s="25"/>
      <c r="N96" s="31"/>
      <c r="O96" s="23"/>
      <c r="P96" s="21"/>
      <c r="R96" s="20"/>
      <c r="S96" s="31"/>
      <c r="T96" s="22"/>
    </row>
    <row r="97" spans="2:20" x14ac:dyDescent="0.25">
      <c r="B97" t="s">
        <v>114</v>
      </c>
      <c r="C97" s="88">
        <v>44620</v>
      </c>
      <c r="E97" s="94">
        <f t="shared" si="0"/>
        <v>8.0000000000000004E-4</v>
      </c>
      <c r="F97" s="94">
        <f t="shared" si="0"/>
        <v>5.0000000000000001E-4</v>
      </c>
      <c r="G97" s="74"/>
      <c r="H97" s="24">
        <v>1.000774542000505</v>
      </c>
      <c r="I97" s="24">
        <v>1.0005364810389108</v>
      </c>
      <c r="J97" s="24">
        <f t="shared" ref="J97:J99" si="2">J96*H97</f>
        <v>1.0016176375084564</v>
      </c>
      <c r="K97" s="24">
        <f t="shared" si="1"/>
        <v>1.0010910318988</v>
      </c>
      <c r="L97" s="25"/>
      <c r="N97" s="31"/>
      <c r="O97" s="23"/>
      <c r="P97" s="21"/>
      <c r="R97" s="20"/>
      <c r="S97" s="31"/>
      <c r="T97" s="22"/>
    </row>
    <row r="98" spans="2:20" x14ac:dyDescent="0.25">
      <c r="B98" t="s">
        <v>115</v>
      </c>
      <c r="C98" s="88">
        <v>44651</v>
      </c>
      <c r="E98" s="94">
        <f t="shared" si="0"/>
        <v>8.9999999999999998E-4</v>
      </c>
      <c r="F98" s="94">
        <f t="shared" si="0"/>
        <v>5.9999999999999995E-4</v>
      </c>
      <c r="G98" s="74"/>
      <c r="H98" s="24">
        <v>1.0008615238974123</v>
      </c>
      <c r="I98" s="24">
        <v>1.0005936437633554</v>
      </c>
      <c r="J98" s="24">
        <f t="shared" si="2"/>
        <v>1.0024805550392397</v>
      </c>
      <c r="K98" s="24">
        <f t="shared" si="1"/>
        <v>1.0016853233464378</v>
      </c>
      <c r="L98" s="25"/>
      <c r="N98" s="31"/>
      <c r="O98" s="23"/>
      <c r="P98" s="21"/>
      <c r="R98" s="20"/>
      <c r="S98" s="31"/>
      <c r="T98" s="22"/>
    </row>
    <row r="99" spans="2:20" ht="15.75" thickBot="1" x14ac:dyDescent="0.3">
      <c r="B99" t="s">
        <v>116</v>
      </c>
      <c r="C99" s="137">
        <v>44651</v>
      </c>
      <c r="E99" s="113">
        <f>ROUND((J99/J95)-1,4)</f>
        <v>2.5000000000000001E-3</v>
      </c>
      <c r="F99" s="113">
        <f>ROUND((K99/K95)-1,4)</f>
        <v>1.6999999999999999E-3</v>
      </c>
      <c r="G99" s="74"/>
      <c r="H99" s="77">
        <v>1</v>
      </c>
      <c r="I99" s="77">
        <v>1</v>
      </c>
      <c r="J99" s="77">
        <f t="shared" si="2"/>
        <v>1.0024805550392397</v>
      </c>
      <c r="K99" s="77">
        <f t="shared" si="1"/>
        <v>1.0016853233464378</v>
      </c>
      <c r="L99" s="25"/>
      <c r="N99" s="31"/>
      <c r="O99" s="23"/>
      <c r="P99" s="11"/>
      <c r="R99" s="20"/>
      <c r="S99" s="31"/>
      <c r="T99" s="22"/>
    </row>
    <row r="100" spans="2:20" ht="15.75" thickTop="1" x14ac:dyDescent="0.25">
      <c r="B100" t="s">
        <v>117</v>
      </c>
      <c r="C100" s="136">
        <v>44681</v>
      </c>
      <c r="E100" s="94">
        <f t="shared" ref="E100:F102" si="3">ROUND(H100-1,4)</f>
        <v>8.9999999999999998E-4</v>
      </c>
      <c r="F100" s="94">
        <f t="shared" si="3"/>
        <v>6.9999999999999999E-4</v>
      </c>
      <c r="G100" s="74"/>
      <c r="H100" s="24">
        <v>1.0009173182164566</v>
      </c>
      <c r="I100" s="24">
        <v>1.0007022225729756</v>
      </c>
      <c r="J100" s="24">
        <f>J99*H100</f>
        <v>1.0034001487140207</v>
      </c>
      <c r="K100" s="24">
        <f t="shared" si="1"/>
        <v>1.0023887293915099</v>
      </c>
      <c r="L100" s="25"/>
      <c r="N100" s="31"/>
      <c r="O100" s="23"/>
      <c r="P100" s="11"/>
      <c r="R100" s="20"/>
      <c r="S100" s="31"/>
      <c r="T100" s="22"/>
    </row>
    <row r="101" spans="2:20" x14ac:dyDescent="0.25">
      <c r="B101" t="s">
        <v>118</v>
      </c>
      <c r="C101" s="88">
        <v>44712</v>
      </c>
      <c r="E101" s="94">
        <f t="shared" si="3"/>
        <v>1.1999999999999999E-3</v>
      </c>
      <c r="F101" s="94">
        <f t="shared" si="3"/>
        <v>1E-3</v>
      </c>
      <c r="G101" s="74"/>
      <c r="H101" s="24">
        <v>1.0012302128749886</v>
      </c>
      <c r="I101" s="24">
        <v>1.0009817458630692</v>
      </c>
      <c r="J101" s="24">
        <f t="shared" ref="J101:J103" si="4">J100*H101</f>
        <v>1.0046345444957341</v>
      </c>
      <c r="K101" s="24">
        <f t="shared" si="1"/>
        <v>1.0033728203797772</v>
      </c>
      <c r="L101" s="25"/>
      <c r="N101" s="31"/>
      <c r="O101" s="23"/>
      <c r="P101" s="21"/>
      <c r="R101" s="20"/>
      <c r="S101" s="31"/>
      <c r="T101" s="22"/>
    </row>
    <row r="102" spans="2:20" x14ac:dyDescent="0.25">
      <c r="B102" t="s">
        <v>119</v>
      </c>
      <c r="C102" s="88">
        <v>44742</v>
      </c>
      <c r="E102" s="94">
        <f t="shared" si="3"/>
        <v>1.5E-3</v>
      </c>
      <c r="F102" s="94">
        <f t="shared" si="3"/>
        <v>1.2999999999999999E-3</v>
      </c>
      <c r="G102" s="74"/>
      <c r="H102" s="24">
        <v>1.0015157071899703</v>
      </c>
      <c r="I102" s="24">
        <v>1.0012774645180158</v>
      </c>
      <c r="J102" s="24">
        <f t="shared" si="4"/>
        <v>1.0061572762981188</v>
      </c>
      <c r="K102" s="24">
        <f t="shared" si="1"/>
        <v>1.0046545935561537</v>
      </c>
      <c r="L102" s="25"/>
      <c r="N102" s="31"/>
      <c r="O102" s="23"/>
      <c r="P102" s="11"/>
      <c r="R102" s="20"/>
      <c r="S102" s="31"/>
      <c r="T102" s="22"/>
    </row>
    <row r="103" spans="2:20" ht="15.75" thickBot="1" x14ac:dyDescent="0.3">
      <c r="B103" t="s">
        <v>120</v>
      </c>
      <c r="C103" s="137">
        <v>44742</v>
      </c>
      <c r="E103" s="113">
        <f>ROUND((J103/J99)-1,4)</f>
        <v>3.7000000000000002E-3</v>
      </c>
      <c r="F103" s="113">
        <f>ROUND((K103/K99)-1,4)</f>
        <v>3.0000000000000001E-3</v>
      </c>
      <c r="G103" s="74"/>
      <c r="H103" s="77">
        <v>1</v>
      </c>
      <c r="I103" s="77">
        <v>1</v>
      </c>
      <c r="J103" s="77">
        <f t="shared" si="4"/>
        <v>1.0061572762981188</v>
      </c>
      <c r="K103" s="77">
        <f t="shared" si="1"/>
        <v>1.0046545935561537</v>
      </c>
      <c r="L103" s="25"/>
      <c r="N103" s="31"/>
      <c r="O103" s="23"/>
      <c r="P103" s="11"/>
      <c r="R103" s="20"/>
      <c r="S103" s="31"/>
      <c r="T103" s="22"/>
    </row>
    <row r="104" spans="2:20" ht="15.75" thickTop="1" x14ac:dyDescent="0.25">
      <c r="B104" t="s">
        <v>121</v>
      </c>
      <c r="C104" s="136"/>
      <c r="E104" s="112"/>
      <c r="F104" s="112"/>
      <c r="G104" s="74"/>
      <c r="H104" s="24"/>
      <c r="I104" s="24"/>
      <c r="J104" s="24"/>
      <c r="K104" s="24"/>
      <c r="L104" s="25"/>
      <c r="N104" s="31"/>
      <c r="O104" s="23"/>
      <c r="P104" s="21"/>
      <c r="R104" s="20"/>
      <c r="S104" s="31"/>
      <c r="T104" s="22"/>
    </row>
    <row r="105" spans="2:20" x14ac:dyDescent="0.25">
      <c r="B105" t="s">
        <v>122</v>
      </c>
      <c r="C105" s="88"/>
      <c r="E105" s="94"/>
      <c r="F105" s="94"/>
      <c r="G105" s="74"/>
      <c r="H105" s="24"/>
      <c r="I105" s="24"/>
      <c r="J105" s="24"/>
      <c r="K105" s="24"/>
      <c r="L105" s="25"/>
      <c r="N105" s="31"/>
      <c r="O105" s="23"/>
      <c r="P105" s="11"/>
      <c r="R105" s="20"/>
      <c r="S105" s="31"/>
      <c r="T105" s="22"/>
    </row>
    <row r="106" spans="2:20" x14ac:dyDescent="0.25">
      <c r="B106" t="s">
        <v>123</v>
      </c>
      <c r="C106" s="88"/>
      <c r="E106" s="94"/>
      <c r="F106" s="94"/>
      <c r="G106" s="74"/>
      <c r="H106" s="24"/>
      <c r="I106" s="24"/>
      <c r="J106" s="24"/>
      <c r="K106" s="24"/>
      <c r="L106" s="25"/>
      <c r="N106" s="31"/>
      <c r="O106" s="23"/>
      <c r="P106" s="11"/>
      <c r="R106" s="20"/>
      <c r="S106" s="31"/>
      <c r="T106" s="22"/>
    </row>
    <row r="107" spans="2:20" ht="15.75" thickBot="1" x14ac:dyDescent="0.3">
      <c r="B107" t="s">
        <v>124</v>
      </c>
      <c r="C107" s="137"/>
      <c r="E107" s="113"/>
      <c r="F107" s="113"/>
      <c r="G107" s="74"/>
      <c r="H107" s="77">
        <v>1</v>
      </c>
      <c r="I107" s="77">
        <v>1</v>
      </c>
      <c r="J107" s="77">
        <f t="shared" ref="J107:K107" si="5">J106*H107</f>
        <v>0</v>
      </c>
      <c r="K107" s="77">
        <f t="shared" si="5"/>
        <v>0</v>
      </c>
      <c r="L107" s="25"/>
      <c r="N107" s="31"/>
      <c r="O107" s="23"/>
      <c r="P107" s="21"/>
      <c r="R107" s="20"/>
      <c r="S107" s="31"/>
      <c r="T107" s="22"/>
    </row>
    <row r="108" spans="2:20" ht="15.75" thickTop="1" x14ac:dyDescent="0.25">
      <c r="B108" t="s">
        <v>125</v>
      </c>
      <c r="C108" s="136"/>
      <c r="E108" s="112"/>
      <c r="F108" s="112"/>
      <c r="G108" s="74"/>
      <c r="H108" s="24"/>
      <c r="I108" s="24"/>
      <c r="J108" s="24"/>
      <c r="K108" s="24"/>
      <c r="L108" s="25"/>
    </row>
    <row r="109" spans="2:20" x14ac:dyDescent="0.25">
      <c r="B109" t="s">
        <v>126</v>
      </c>
      <c r="C109" s="88"/>
      <c r="E109" s="94"/>
      <c r="F109" s="94"/>
      <c r="G109" s="74"/>
      <c r="H109" s="24"/>
      <c r="I109" s="24"/>
      <c r="J109" s="24"/>
      <c r="K109" s="24"/>
      <c r="L109" s="25"/>
    </row>
    <row r="110" spans="2:20" x14ac:dyDescent="0.25">
      <c r="B110" t="s">
        <v>127</v>
      </c>
      <c r="C110" s="88"/>
      <c r="E110" s="94"/>
      <c r="F110" s="94"/>
      <c r="G110" s="74"/>
      <c r="H110" s="24"/>
      <c r="I110" s="24"/>
      <c r="J110" s="24"/>
      <c r="K110" s="24"/>
      <c r="L110" s="25"/>
    </row>
    <row r="111" spans="2:20" ht="15.75" thickBot="1" x14ac:dyDescent="0.3">
      <c r="B111" t="s">
        <v>128</v>
      </c>
      <c r="C111" s="137"/>
      <c r="E111" s="113"/>
      <c r="F111" s="113"/>
      <c r="G111" s="74"/>
      <c r="H111" s="77">
        <v>1</v>
      </c>
      <c r="I111" s="77">
        <v>1</v>
      </c>
      <c r="J111" s="77">
        <f t="shared" ref="J111:K112" si="6">J110*H111</f>
        <v>0</v>
      </c>
      <c r="K111" s="77">
        <f t="shared" si="6"/>
        <v>0</v>
      </c>
      <c r="L111" s="25"/>
    </row>
    <row r="112" spans="2:20" ht="15.75" thickTop="1" x14ac:dyDescent="0.25">
      <c r="B112" t="s">
        <v>129</v>
      </c>
      <c r="C112" s="136"/>
      <c r="E112" s="94"/>
      <c r="F112" s="94"/>
      <c r="G112" s="74"/>
      <c r="H112" s="77">
        <v>1</v>
      </c>
      <c r="I112" s="77">
        <v>1</v>
      </c>
      <c r="J112" s="77">
        <f t="shared" si="6"/>
        <v>0</v>
      </c>
      <c r="K112" s="77">
        <f t="shared" si="6"/>
        <v>0</v>
      </c>
      <c r="L112" s="25"/>
    </row>
    <row r="113" spans="2:12" x14ac:dyDescent="0.25">
      <c r="E113" s="20"/>
      <c r="G113" s="26"/>
      <c r="L113" s="25"/>
    </row>
    <row r="114" spans="2:12" x14ac:dyDescent="0.25">
      <c r="G114" s="26"/>
      <c r="L114" s="25"/>
    </row>
    <row r="115" spans="2:12" x14ac:dyDescent="0.25">
      <c r="B115" s="1" t="s">
        <v>133</v>
      </c>
      <c r="L115" s="25"/>
    </row>
    <row r="116" spans="2:12" x14ac:dyDescent="0.25">
      <c r="B116" s="1" t="s">
        <v>134</v>
      </c>
      <c r="L116" s="25"/>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87" workbookViewId="0">
      <selection activeCell="C100" sqref="C100:K103"/>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405</v>
      </c>
      <c r="B1" s="7" t="s">
        <v>34</v>
      </c>
    </row>
    <row r="2" spans="1:3" x14ac:dyDescent="0.25">
      <c r="B2" s="1" t="s">
        <v>50</v>
      </c>
    </row>
    <row r="4" spans="1:3" x14ac:dyDescent="0.25">
      <c r="B4" s="5" t="s">
        <v>51</v>
      </c>
    </row>
    <row r="5" spans="1:3" x14ac:dyDescent="0.25">
      <c r="B5" s="5"/>
    </row>
    <row r="6" spans="1:3" x14ac:dyDescent="0.25">
      <c r="B6" s="12" t="s">
        <v>66</v>
      </c>
      <c r="C6" s="43" t="s">
        <v>404</v>
      </c>
    </row>
    <row r="7" spans="1:3" x14ac:dyDescent="0.25">
      <c r="B7" s="12" t="s">
        <v>35</v>
      </c>
      <c r="C7" s="43" t="s">
        <v>405</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79"/>
      <c r="E34" s="1" t="s">
        <v>47</v>
      </c>
    </row>
    <row r="35" spans="2:5" x14ac:dyDescent="0.25">
      <c r="B35" t="s">
        <v>69</v>
      </c>
      <c r="C35" s="95">
        <f>'Items B and C'!O14</f>
        <v>230005000</v>
      </c>
      <c r="E35" s="1" t="s">
        <v>48</v>
      </c>
    </row>
    <row r="36" spans="2:5" x14ac:dyDescent="0.25">
      <c r="B36" t="s">
        <v>70</v>
      </c>
      <c r="C36" s="95">
        <f>'Items B and C'!P14</f>
        <v>227141000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1">
        <v>0</v>
      </c>
      <c r="E44" s="1" t="s">
        <v>60</v>
      </c>
    </row>
    <row r="45" spans="2:5" x14ac:dyDescent="0.25">
      <c r="B45" t="s">
        <v>63</v>
      </c>
      <c r="C45" s="91">
        <v>0</v>
      </c>
    </row>
    <row r="46" spans="2:5" x14ac:dyDescent="0.25">
      <c r="B46" t="s">
        <v>64</v>
      </c>
      <c r="C46" s="91">
        <v>0</v>
      </c>
      <c r="E46" s="1" t="s">
        <v>58</v>
      </c>
    </row>
    <row r="47" spans="2:5" x14ac:dyDescent="0.25">
      <c r="B47" t="s">
        <v>65</v>
      </c>
      <c r="C47" s="91">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2">
        <f>'Items B and C'!AB14</f>
        <v>46558000</v>
      </c>
      <c r="D60" s="78"/>
      <c r="E60" s="92">
        <f>'Items B and C'!AD14</f>
        <v>183448000</v>
      </c>
      <c r="F60" s="92">
        <f>'Items B and C'!AE14</f>
        <v>0</v>
      </c>
      <c r="G60" s="92">
        <f>'Items B and C'!AF14</f>
        <v>0</v>
      </c>
      <c r="N60" s="30"/>
    </row>
    <row r="61" spans="2:14" x14ac:dyDescent="0.25">
      <c r="B61" t="s">
        <v>79</v>
      </c>
      <c r="C61" s="92">
        <f>'Items B and C'!AG14</f>
        <v>33000</v>
      </c>
      <c r="D61" s="78"/>
      <c r="E61" s="92">
        <f>'Items B and C'!AI14</f>
        <v>0</v>
      </c>
      <c r="F61" s="92">
        <f>'Items B and C'!AJ14</f>
        <v>0</v>
      </c>
      <c r="G61" s="92">
        <f>'Items B and C'!AK14</f>
        <v>2832000</v>
      </c>
      <c r="N61" s="30"/>
    </row>
    <row r="64" spans="2:14" x14ac:dyDescent="0.25">
      <c r="B64" t="s">
        <v>88</v>
      </c>
      <c r="E64" s="1" t="s">
        <v>86</v>
      </c>
    </row>
    <row r="65" spans="2:5" x14ac:dyDescent="0.25">
      <c r="B65" t="s">
        <v>85</v>
      </c>
      <c r="C65" s="95">
        <v>99</v>
      </c>
      <c r="E65" s="1" t="s">
        <v>87</v>
      </c>
    </row>
    <row r="66" spans="2:5" x14ac:dyDescent="0.25">
      <c r="B66" t="s">
        <v>84</v>
      </c>
      <c r="C66" s="75"/>
    </row>
    <row r="67" spans="2:5" x14ac:dyDescent="0.25">
      <c r="C67" s="75"/>
    </row>
    <row r="68" spans="2:5" x14ac:dyDescent="0.25">
      <c r="C68" s="75"/>
    </row>
    <row r="69" spans="2:5" x14ac:dyDescent="0.25">
      <c r="B69" t="s">
        <v>89</v>
      </c>
      <c r="C69" s="75"/>
    </row>
    <row r="70" spans="2:5" x14ac:dyDescent="0.25">
      <c r="B70" t="s">
        <v>90</v>
      </c>
      <c r="C70" s="95">
        <v>0</v>
      </c>
    </row>
    <row r="71" spans="2:5" x14ac:dyDescent="0.25">
      <c r="B71" t="s">
        <v>91</v>
      </c>
      <c r="C71" s="95">
        <v>0</v>
      </c>
    </row>
    <row r="72" spans="2:5" x14ac:dyDescent="0.25">
      <c r="B72" t="s">
        <v>92</v>
      </c>
      <c r="C72" s="95">
        <v>0</v>
      </c>
    </row>
    <row r="73" spans="2:5" x14ac:dyDescent="0.25">
      <c r="B73" t="s">
        <v>93</v>
      </c>
      <c r="C73" s="95">
        <v>15</v>
      </c>
      <c r="E73" s="1" t="s">
        <v>103</v>
      </c>
    </row>
    <row r="74" spans="2:5" x14ac:dyDescent="0.25">
      <c r="B74" t="s">
        <v>94</v>
      </c>
      <c r="C74" s="95">
        <v>0</v>
      </c>
      <c r="E74" s="1" t="s">
        <v>104</v>
      </c>
    </row>
    <row r="75" spans="2:5" x14ac:dyDescent="0.25">
      <c r="B75" t="s">
        <v>95</v>
      </c>
      <c r="C75" s="95">
        <v>0</v>
      </c>
      <c r="E75" s="1" t="s">
        <v>105</v>
      </c>
    </row>
    <row r="76" spans="2:5" x14ac:dyDescent="0.25">
      <c r="B76" t="s">
        <v>96</v>
      </c>
      <c r="C76" s="95">
        <v>61</v>
      </c>
      <c r="E76" s="1" t="s">
        <v>106</v>
      </c>
    </row>
    <row r="77" spans="2:5" x14ac:dyDescent="0.25">
      <c r="B77" t="s">
        <v>97</v>
      </c>
      <c r="C77" s="95">
        <v>0</v>
      </c>
    </row>
    <row r="78" spans="2:5" x14ac:dyDescent="0.25">
      <c r="B78" t="s">
        <v>98</v>
      </c>
      <c r="C78" s="95">
        <v>0</v>
      </c>
    </row>
    <row r="79" spans="2:5" x14ac:dyDescent="0.25">
      <c r="B79" t="s">
        <v>101</v>
      </c>
      <c r="C79" s="95">
        <v>24</v>
      </c>
    </row>
    <row r="80" spans="2:5" x14ac:dyDescent="0.25">
      <c r="B80" t="s">
        <v>99</v>
      </c>
      <c r="C80" s="95">
        <v>0</v>
      </c>
    </row>
    <row r="81" spans="2:20" x14ac:dyDescent="0.25">
      <c r="B81" t="s">
        <v>100</v>
      </c>
      <c r="C81" s="95">
        <v>0</v>
      </c>
    </row>
    <row r="82" spans="2:20" x14ac:dyDescent="0.25">
      <c r="B82" t="s">
        <v>102</v>
      </c>
      <c r="C82" s="95">
        <v>0</v>
      </c>
    </row>
    <row r="83" spans="2:20" x14ac:dyDescent="0.25">
      <c r="B83" t="s">
        <v>155</v>
      </c>
      <c r="C83" s="95">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77">
        <v>1</v>
      </c>
      <c r="I95" s="77">
        <v>1</v>
      </c>
      <c r="J95" s="77">
        <f>H95</f>
        <v>1</v>
      </c>
      <c r="K95" s="77">
        <f>I95</f>
        <v>1</v>
      </c>
      <c r="O95" s="23"/>
    </row>
    <row r="96" spans="2:20" x14ac:dyDescent="0.25">
      <c r="B96" t="s">
        <v>113</v>
      </c>
      <c r="C96" s="88">
        <v>44592</v>
      </c>
      <c r="E96" s="94">
        <f t="shared" ref="E96:F98" si="0">ROUND(H96-1,4)</f>
        <v>8.9999999999999998E-4</v>
      </c>
      <c r="F96" s="94">
        <f t="shared" si="0"/>
        <v>8.0000000000000004E-4</v>
      </c>
      <c r="H96" s="24">
        <v>1.0008718074754916</v>
      </c>
      <c r="I96" s="24">
        <v>1.0007593234667511</v>
      </c>
      <c r="J96" s="24">
        <f>J95*H96</f>
        <v>1.0008718074754916</v>
      </c>
      <c r="K96" s="24">
        <f t="shared" ref="K96:K103" si="1">K95*I96</f>
        <v>1.0007593234667511</v>
      </c>
      <c r="L96" s="25"/>
      <c r="N96" s="31"/>
      <c r="O96" s="23"/>
      <c r="P96" s="21"/>
      <c r="R96" s="20"/>
      <c r="S96" s="31"/>
      <c r="T96" s="22"/>
    </row>
    <row r="97" spans="2:20" x14ac:dyDescent="0.25">
      <c r="B97" t="s">
        <v>114</v>
      </c>
      <c r="C97" s="88">
        <v>44620</v>
      </c>
      <c r="E97" s="94">
        <f t="shared" si="0"/>
        <v>8.9999999999999998E-4</v>
      </c>
      <c r="F97" s="94">
        <f t="shared" si="0"/>
        <v>6.9999999999999999E-4</v>
      </c>
      <c r="G97" s="74"/>
      <c r="H97" s="24">
        <v>1.0008611659848965</v>
      </c>
      <c r="I97" s="24">
        <v>1.0007152258405814</v>
      </c>
      <c r="J97" s="24">
        <f t="shared" ref="J97:J99" si="2">J96*H97</f>
        <v>1.0017337242313313</v>
      </c>
      <c r="K97" s="24">
        <f t="shared" si="1"/>
        <v>1.0014750923950972</v>
      </c>
      <c r="L97" s="25"/>
      <c r="N97" s="31"/>
      <c r="O97" s="23"/>
      <c r="P97" s="21"/>
      <c r="R97" s="20"/>
      <c r="S97" s="31"/>
      <c r="T97" s="22"/>
    </row>
    <row r="98" spans="2:20" x14ac:dyDescent="0.25">
      <c r="B98" t="s">
        <v>115</v>
      </c>
      <c r="C98" s="88">
        <v>44651</v>
      </c>
      <c r="E98" s="94">
        <f t="shared" si="0"/>
        <v>1E-3</v>
      </c>
      <c r="F98" s="94">
        <f t="shared" si="0"/>
        <v>8.0000000000000004E-4</v>
      </c>
      <c r="G98" s="74"/>
      <c r="H98" s="24">
        <v>1.0010260400018134</v>
      </c>
      <c r="I98" s="24">
        <v>1.000791292453965</v>
      </c>
      <c r="J98" s="24">
        <f t="shared" si="2"/>
        <v>1.0027615431035581</v>
      </c>
      <c r="K98" s="24">
        <f t="shared" si="1"/>
        <v>1.0022675520785433</v>
      </c>
      <c r="L98" s="25"/>
      <c r="N98" s="31"/>
      <c r="O98" s="23"/>
      <c r="P98" s="21"/>
      <c r="R98" s="20"/>
      <c r="S98" s="31"/>
      <c r="T98" s="22"/>
    </row>
    <row r="99" spans="2:20" ht="15.75" thickBot="1" x14ac:dyDescent="0.3">
      <c r="B99" t="s">
        <v>116</v>
      </c>
      <c r="C99" s="137">
        <v>44651</v>
      </c>
      <c r="E99" s="113">
        <f>ROUND((J99/J95)-1,4)</f>
        <v>2.8E-3</v>
      </c>
      <c r="F99" s="113">
        <f>ROUND((K99/K95)-1,4)</f>
        <v>2.3E-3</v>
      </c>
      <c r="G99" s="74"/>
      <c r="H99" s="77">
        <v>1</v>
      </c>
      <c r="I99" s="77">
        <v>1</v>
      </c>
      <c r="J99" s="77">
        <f t="shared" si="2"/>
        <v>1.0027615431035581</v>
      </c>
      <c r="K99" s="77">
        <f t="shared" si="1"/>
        <v>1.0022675520785433</v>
      </c>
      <c r="L99" s="25"/>
      <c r="N99" s="31"/>
      <c r="O99" s="23"/>
      <c r="P99" s="11"/>
      <c r="R99" s="20"/>
      <c r="S99" s="31"/>
      <c r="T99" s="22"/>
    </row>
    <row r="100" spans="2:20" ht="15.75" thickTop="1" x14ac:dyDescent="0.25">
      <c r="B100" t="s">
        <v>117</v>
      </c>
      <c r="C100" s="136">
        <v>44681</v>
      </c>
      <c r="E100" s="94">
        <f t="shared" ref="E100:F102" si="3">ROUND(H100-1,4)</f>
        <v>1.2999999999999999E-3</v>
      </c>
      <c r="F100" s="94">
        <f t="shared" si="3"/>
        <v>1.1000000000000001E-3</v>
      </c>
      <c r="G100" s="74"/>
      <c r="H100" s="24">
        <v>1.0013477341957331</v>
      </c>
      <c r="I100" s="24">
        <v>1.0011217922501625</v>
      </c>
      <c r="J100" s="24">
        <f>J99*H100</f>
        <v>1.0041129991253648</v>
      </c>
      <c r="K100" s="24">
        <f t="shared" si="1"/>
        <v>1.0033918880510544</v>
      </c>
      <c r="L100" s="25"/>
      <c r="N100" s="31"/>
      <c r="O100" s="23"/>
      <c r="P100" s="11"/>
      <c r="R100" s="20"/>
      <c r="S100" s="31"/>
      <c r="T100" s="22"/>
    </row>
    <row r="101" spans="2:20" x14ac:dyDescent="0.25">
      <c r="B101" t="s">
        <v>118</v>
      </c>
      <c r="C101" s="88">
        <v>44712</v>
      </c>
      <c r="E101" s="94">
        <f t="shared" si="3"/>
        <v>1.8E-3</v>
      </c>
      <c r="F101" s="94">
        <f t="shared" si="3"/>
        <v>1.5E-3</v>
      </c>
      <c r="G101" s="74"/>
      <c r="H101" s="24">
        <v>1.0017573745935544</v>
      </c>
      <c r="I101" s="24">
        <v>1.0014799794128106</v>
      </c>
      <c r="J101" s="24">
        <f t="shared" ref="J101:J103" si="4">J100*H101</f>
        <v>1.0058776017990854</v>
      </c>
      <c r="K101" s="24">
        <f t="shared" si="1"/>
        <v>1.0048768873883511</v>
      </c>
      <c r="L101" s="25"/>
      <c r="N101" s="31"/>
      <c r="O101" s="23"/>
      <c r="P101" s="21"/>
      <c r="R101" s="20"/>
      <c r="S101" s="31"/>
      <c r="T101" s="22"/>
    </row>
    <row r="102" spans="2:20" x14ac:dyDescent="0.25">
      <c r="B102" t="s">
        <v>119</v>
      </c>
      <c r="C102" s="88">
        <v>44742</v>
      </c>
      <c r="E102" s="94">
        <f t="shared" si="3"/>
        <v>1.8E-3</v>
      </c>
      <c r="F102" s="94">
        <f t="shared" si="3"/>
        <v>1.4E-3</v>
      </c>
      <c r="G102" s="74"/>
      <c r="H102" s="24">
        <v>1.0018097630260705</v>
      </c>
      <c r="I102" s="24">
        <v>1.0014301223228985</v>
      </c>
      <c r="J102" s="24">
        <f t="shared" si="4"/>
        <v>1.0076980018915738</v>
      </c>
      <c r="K102" s="24">
        <f t="shared" si="1"/>
        <v>1.0063139842567699</v>
      </c>
      <c r="L102" s="25"/>
      <c r="N102" s="31"/>
      <c r="O102" s="23"/>
      <c r="P102" s="11"/>
      <c r="R102" s="20"/>
      <c r="S102" s="31"/>
      <c r="T102" s="22"/>
    </row>
    <row r="103" spans="2:20" ht="15.75" thickBot="1" x14ac:dyDescent="0.3">
      <c r="B103" t="s">
        <v>120</v>
      </c>
      <c r="C103" s="137">
        <v>44742</v>
      </c>
      <c r="E103" s="113">
        <f>ROUND((J103/J99)-1,4)</f>
        <v>4.8999999999999998E-3</v>
      </c>
      <c r="F103" s="113">
        <f>ROUND((K103/K99)-1,4)</f>
        <v>4.0000000000000001E-3</v>
      </c>
      <c r="G103" s="74"/>
      <c r="H103" s="77">
        <v>1</v>
      </c>
      <c r="I103" s="77">
        <v>1</v>
      </c>
      <c r="J103" s="77">
        <f t="shared" si="4"/>
        <v>1.0076980018915738</v>
      </c>
      <c r="K103" s="77">
        <f t="shared" si="1"/>
        <v>1.0063139842567699</v>
      </c>
      <c r="L103" s="25"/>
      <c r="N103" s="31"/>
      <c r="O103" s="23"/>
      <c r="P103" s="11"/>
      <c r="R103" s="20"/>
      <c r="S103" s="31"/>
      <c r="T103" s="22"/>
    </row>
    <row r="104" spans="2:20" ht="15.75" thickTop="1" x14ac:dyDescent="0.25">
      <c r="B104" t="s">
        <v>121</v>
      </c>
      <c r="C104" s="136"/>
      <c r="E104" s="112"/>
      <c r="F104" s="112"/>
      <c r="G104" s="74"/>
      <c r="H104" s="24"/>
      <c r="I104" s="24"/>
      <c r="J104" s="24"/>
      <c r="K104" s="24"/>
      <c r="L104" s="25"/>
      <c r="N104" s="31"/>
      <c r="O104" s="23"/>
      <c r="P104" s="21"/>
      <c r="R104" s="20"/>
      <c r="S104" s="31"/>
      <c r="T104" s="22"/>
    </row>
    <row r="105" spans="2:20" x14ac:dyDescent="0.25">
      <c r="B105" t="s">
        <v>122</v>
      </c>
      <c r="C105" s="88"/>
      <c r="E105" s="94"/>
      <c r="F105" s="94"/>
      <c r="G105" s="74"/>
      <c r="H105" s="24"/>
      <c r="I105" s="24"/>
      <c r="J105" s="24"/>
      <c r="K105" s="24"/>
      <c r="L105" s="25"/>
      <c r="N105" s="31"/>
      <c r="O105" s="23"/>
      <c r="P105" s="11"/>
      <c r="R105" s="20"/>
      <c r="S105" s="31"/>
      <c r="T105" s="22"/>
    </row>
    <row r="106" spans="2:20" x14ac:dyDescent="0.25">
      <c r="B106" t="s">
        <v>123</v>
      </c>
      <c r="C106" s="88"/>
      <c r="E106" s="94"/>
      <c r="F106" s="94"/>
      <c r="G106" s="74"/>
      <c r="H106" s="24"/>
      <c r="I106" s="24"/>
      <c r="J106" s="24"/>
      <c r="K106" s="24"/>
      <c r="L106" s="25"/>
      <c r="N106" s="31"/>
      <c r="O106" s="23"/>
      <c r="P106" s="11"/>
      <c r="R106" s="20"/>
      <c r="S106" s="31"/>
      <c r="T106" s="22"/>
    </row>
    <row r="107" spans="2:20" ht="15.75" thickBot="1" x14ac:dyDescent="0.3">
      <c r="B107" t="s">
        <v>124</v>
      </c>
      <c r="C107" s="137"/>
      <c r="E107" s="113"/>
      <c r="F107" s="113"/>
      <c r="G107" s="74"/>
      <c r="H107" s="77">
        <v>1</v>
      </c>
      <c r="I107" s="77">
        <v>1</v>
      </c>
      <c r="J107" s="77">
        <f t="shared" ref="J107:K107" si="5">J106*H107</f>
        <v>0</v>
      </c>
      <c r="K107" s="77">
        <f t="shared" si="5"/>
        <v>0</v>
      </c>
      <c r="L107" s="25"/>
      <c r="N107" s="31"/>
      <c r="O107" s="23"/>
      <c r="P107" s="21"/>
      <c r="R107" s="20"/>
      <c r="S107" s="31"/>
      <c r="T107" s="22"/>
    </row>
    <row r="108" spans="2:20" ht="15.75" thickTop="1" x14ac:dyDescent="0.25">
      <c r="B108" t="s">
        <v>125</v>
      </c>
      <c r="C108" s="136"/>
      <c r="E108" s="112"/>
      <c r="F108" s="112"/>
      <c r="G108" s="74"/>
      <c r="H108" s="24"/>
      <c r="I108" s="24"/>
      <c r="J108" s="24"/>
      <c r="K108" s="24"/>
      <c r="L108" s="11"/>
    </row>
    <row r="109" spans="2:20" x14ac:dyDescent="0.25">
      <c r="B109" t="s">
        <v>126</v>
      </c>
      <c r="C109" s="88"/>
      <c r="E109" s="94"/>
      <c r="F109" s="94"/>
      <c r="G109" s="74"/>
      <c r="H109" s="24"/>
      <c r="I109" s="24"/>
      <c r="J109" s="24"/>
      <c r="K109" s="24"/>
      <c r="L109" s="11"/>
    </row>
    <row r="110" spans="2:20" x14ac:dyDescent="0.25">
      <c r="B110" t="s">
        <v>127</v>
      </c>
      <c r="C110" s="88"/>
      <c r="E110" s="94"/>
      <c r="F110" s="94"/>
      <c r="G110" s="74"/>
      <c r="H110" s="24"/>
      <c r="I110" s="24"/>
      <c r="J110" s="24"/>
      <c r="K110" s="24"/>
      <c r="L110" s="11"/>
    </row>
    <row r="111" spans="2:20" ht="15.75" thickBot="1" x14ac:dyDescent="0.3">
      <c r="B111" t="s">
        <v>128</v>
      </c>
      <c r="C111" s="137"/>
      <c r="E111" s="113"/>
      <c r="F111" s="113"/>
      <c r="G111" s="74"/>
      <c r="H111" s="77">
        <v>1</v>
      </c>
      <c r="I111" s="77">
        <v>1</v>
      </c>
      <c r="J111" s="77">
        <f t="shared" ref="J111:K112" si="6">J110*H111</f>
        <v>0</v>
      </c>
      <c r="K111" s="77">
        <f t="shared" si="6"/>
        <v>0</v>
      </c>
      <c r="L111" s="11"/>
    </row>
    <row r="112" spans="2:20" ht="15.75" thickTop="1" x14ac:dyDescent="0.25">
      <c r="B112" t="s">
        <v>129</v>
      </c>
      <c r="C112" s="136"/>
      <c r="E112" s="94"/>
      <c r="F112" s="94"/>
      <c r="G112" s="74"/>
      <c r="H112" s="77">
        <v>1</v>
      </c>
      <c r="I112" s="77">
        <v>1</v>
      </c>
      <c r="J112" s="77">
        <f t="shared" si="6"/>
        <v>0</v>
      </c>
      <c r="K112" s="77">
        <f t="shared" si="6"/>
        <v>0</v>
      </c>
      <c r="L112" s="11"/>
    </row>
    <row r="113" spans="2:7" x14ac:dyDescent="0.25">
      <c r="G113" s="26"/>
    </row>
    <row r="114" spans="2:7" x14ac:dyDescent="0.25">
      <c r="B114" s="1" t="s">
        <v>133</v>
      </c>
      <c r="G114" s="26"/>
    </row>
    <row r="115" spans="2:7" x14ac:dyDescent="0.25">
      <c r="B115" s="1" t="s">
        <v>134</v>
      </c>
      <c r="G115" s="26"/>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82" workbookViewId="0">
      <selection activeCell="C100" sqref="C100:K103"/>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6" t="s">
        <v>417</v>
      </c>
      <c r="B1" s="7" t="s">
        <v>34</v>
      </c>
    </row>
    <row r="2" spans="1:3" x14ac:dyDescent="0.25">
      <c r="B2" s="1" t="s">
        <v>50</v>
      </c>
    </row>
    <row r="4" spans="1:3" x14ac:dyDescent="0.25">
      <c r="B4" s="5" t="s">
        <v>51</v>
      </c>
    </row>
    <row r="5" spans="1:3" x14ac:dyDescent="0.25">
      <c r="B5" s="5"/>
    </row>
    <row r="6" spans="1:3" x14ac:dyDescent="0.25">
      <c r="B6" s="12" t="s">
        <v>66</v>
      </c>
      <c r="C6" s="43" t="s">
        <v>415</v>
      </c>
    </row>
    <row r="7" spans="1:3" x14ac:dyDescent="0.25">
      <c r="B7" s="12" t="s">
        <v>35</v>
      </c>
      <c r="C7" s="51" t="s">
        <v>417</v>
      </c>
    </row>
    <row r="8" spans="1:3" x14ac:dyDescent="0.25">
      <c r="B8" s="12" t="s">
        <v>36</v>
      </c>
      <c r="C8" s="2"/>
    </row>
    <row r="9" spans="1:3" x14ac:dyDescent="0.25">
      <c r="B9" s="12" t="s">
        <v>37</v>
      </c>
      <c r="C9" s="2"/>
    </row>
    <row r="13" spans="1:3" x14ac:dyDescent="0.25">
      <c r="B13" t="s">
        <v>67</v>
      </c>
    </row>
    <row r="14" spans="1:3" x14ac:dyDescent="0.25">
      <c r="B14" t="s">
        <v>38</v>
      </c>
      <c r="C14" s="51" t="s">
        <v>153</v>
      </c>
    </row>
    <row r="15" spans="1:3" x14ac:dyDescent="0.25">
      <c r="B15" t="s">
        <v>52</v>
      </c>
    </row>
    <row r="18" spans="2:3" x14ac:dyDescent="0.25">
      <c r="B18" t="s">
        <v>68</v>
      </c>
    </row>
    <row r="19" spans="2:3" x14ac:dyDescent="0.25">
      <c r="B19" t="s">
        <v>158</v>
      </c>
      <c r="C19" s="51"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79"/>
      <c r="E34" s="1" t="s">
        <v>47</v>
      </c>
    </row>
    <row r="35" spans="2:5" x14ac:dyDescent="0.25">
      <c r="B35" t="s">
        <v>69</v>
      </c>
      <c r="C35" s="95">
        <f>'Items B and C'!O15</f>
        <v>96186000</v>
      </c>
      <c r="E35" s="1" t="s">
        <v>48</v>
      </c>
    </row>
    <row r="36" spans="2:5" x14ac:dyDescent="0.25">
      <c r="B36" t="s">
        <v>70</v>
      </c>
      <c r="C36" s="95">
        <f>'Items B and C'!P15</f>
        <v>90368000</v>
      </c>
      <c r="E36" s="1" t="s">
        <v>55</v>
      </c>
    </row>
    <row r="37" spans="2:5" x14ac:dyDescent="0.25">
      <c r="C37" s="18"/>
      <c r="E37" s="1"/>
    </row>
    <row r="38" spans="2:5" x14ac:dyDescent="0.25">
      <c r="C38" s="18"/>
      <c r="E38" s="1"/>
    </row>
    <row r="39" spans="2:5" x14ac:dyDescent="0.25">
      <c r="B39" t="s">
        <v>71</v>
      </c>
      <c r="C39" s="51">
        <v>0</v>
      </c>
      <c r="E39" s="1" t="s">
        <v>49</v>
      </c>
    </row>
    <row r="40" spans="2:5" x14ac:dyDescent="0.25">
      <c r="B40" t="s">
        <v>72</v>
      </c>
      <c r="C40" s="51">
        <v>0</v>
      </c>
      <c r="E40" s="1" t="s">
        <v>56</v>
      </c>
    </row>
    <row r="41" spans="2:5" x14ac:dyDescent="0.25">
      <c r="C41" s="19"/>
    </row>
    <row r="42" spans="2:5" x14ac:dyDescent="0.25">
      <c r="B42" t="s">
        <v>154</v>
      </c>
      <c r="C42" s="19"/>
    </row>
    <row r="43" spans="2:5" x14ac:dyDescent="0.25">
      <c r="B43" t="s">
        <v>57</v>
      </c>
      <c r="C43" s="51">
        <v>0</v>
      </c>
      <c r="E43" s="1" t="s">
        <v>59</v>
      </c>
    </row>
    <row r="44" spans="2:5" x14ac:dyDescent="0.25">
      <c r="B44" t="s">
        <v>62</v>
      </c>
      <c r="C44" s="91">
        <v>0</v>
      </c>
      <c r="E44" s="1" t="s">
        <v>60</v>
      </c>
    </row>
    <row r="45" spans="2:5" x14ac:dyDescent="0.25">
      <c r="B45" t="s">
        <v>63</v>
      </c>
      <c r="C45" s="91">
        <v>0</v>
      </c>
    </row>
    <row r="46" spans="2:5" x14ac:dyDescent="0.25">
      <c r="B46" t="s">
        <v>64</v>
      </c>
      <c r="C46" s="91">
        <v>0</v>
      </c>
      <c r="E46" s="1" t="s">
        <v>58</v>
      </c>
    </row>
    <row r="47" spans="2:5" x14ac:dyDescent="0.25">
      <c r="B47" t="s">
        <v>65</v>
      </c>
      <c r="C47" s="91">
        <v>0</v>
      </c>
    </row>
    <row r="48" spans="2:5" x14ac:dyDescent="0.25">
      <c r="C48" s="19"/>
    </row>
    <row r="49" spans="2:14" x14ac:dyDescent="0.25">
      <c r="C49" s="19"/>
    </row>
    <row r="50" spans="2:14" x14ac:dyDescent="0.25">
      <c r="B50" t="s">
        <v>61</v>
      </c>
      <c r="C50" s="51" t="s">
        <v>153</v>
      </c>
    </row>
    <row r="51" spans="2:14" x14ac:dyDescent="0.25">
      <c r="B51" t="s">
        <v>73</v>
      </c>
      <c r="C51" s="13"/>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92">
        <f>'Items B and C'!AB15</f>
        <v>13908000</v>
      </c>
      <c r="D60" s="78"/>
      <c r="E60" s="92">
        <f>'Items B and C'!AD15</f>
        <v>82277000</v>
      </c>
      <c r="F60" s="92">
        <f>'Items B and C'!AE15</f>
        <v>0</v>
      </c>
      <c r="G60" s="92">
        <f>'Items B and C'!AF15</f>
        <v>0</v>
      </c>
      <c r="N60" s="30"/>
    </row>
    <row r="61" spans="2:14" x14ac:dyDescent="0.25">
      <c r="B61" t="s">
        <v>79</v>
      </c>
      <c r="C61" s="92">
        <f>'Items B and C'!AG15</f>
        <v>17000</v>
      </c>
      <c r="D61" s="78"/>
      <c r="E61" s="92">
        <f>'Items B and C'!AI15</f>
        <v>0</v>
      </c>
      <c r="F61" s="92">
        <f>'Items B and C'!AJ15</f>
        <v>0</v>
      </c>
      <c r="G61" s="92">
        <f>'Items B and C'!AK15</f>
        <v>5800000</v>
      </c>
      <c r="N61" s="30"/>
    </row>
    <row r="64" spans="2:14" x14ac:dyDescent="0.25">
      <c r="B64" t="s">
        <v>88</v>
      </c>
      <c r="E64" s="1" t="s">
        <v>86</v>
      </c>
    </row>
    <row r="65" spans="2:5" x14ac:dyDescent="0.25">
      <c r="B65" t="s">
        <v>85</v>
      </c>
      <c r="C65" s="95">
        <v>100</v>
      </c>
      <c r="E65" s="1" t="s">
        <v>87</v>
      </c>
    </row>
    <row r="66" spans="2:5" x14ac:dyDescent="0.25">
      <c r="B66" t="s">
        <v>84</v>
      </c>
      <c r="C66" s="75"/>
    </row>
    <row r="67" spans="2:5" x14ac:dyDescent="0.25">
      <c r="C67" s="75"/>
    </row>
    <row r="68" spans="2:5" x14ac:dyDescent="0.25">
      <c r="C68" s="75"/>
    </row>
    <row r="69" spans="2:5" x14ac:dyDescent="0.25">
      <c r="B69" t="s">
        <v>89</v>
      </c>
      <c r="C69" s="75"/>
    </row>
    <row r="70" spans="2:5" x14ac:dyDescent="0.25">
      <c r="B70" t="s">
        <v>90</v>
      </c>
      <c r="C70" s="95">
        <v>0</v>
      </c>
    </row>
    <row r="71" spans="2:5" x14ac:dyDescent="0.25">
      <c r="B71" t="s">
        <v>91</v>
      </c>
      <c r="C71" s="95">
        <v>0</v>
      </c>
    </row>
    <row r="72" spans="2:5" x14ac:dyDescent="0.25">
      <c r="B72" t="s">
        <v>92</v>
      </c>
      <c r="C72" s="95">
        <v>0</v>
      </c>
    </row>
    <row r="73" spans="2:5" x14ac:dyDescent="0.25">
      <c r="B73" t="s">
        <v>93</v>
      </c>
      <c r="C73" s="95">
        <v>56</v>
      </c>
      <c r="E73" s="1" t="s">
        <v>103</v>
      </c>
    </row>
    <row r="74" spans="2:5" x14ac:dyDescent="0.25">
      <c r="B74" t="s">
        <v>94</v>
      </c>
      <c r="C74" s="95">
        <v>0</v>
      </c>
      <c r="E74" s="1" t="s">
        <v>104</v>
      </c>
    </row>
    <row r="75" spans="2:5" x14ac:dyDescent="0.25">
      <c r="B75" t="s">
        <v>95</v>
      </c>
      <c r="C75" s="95">
        <v>0</v>
      </c>
      <c r="E75" s="1" t="s">
        <v>105</v>
      </c>
    </row>
    <row r="76" spans="2:5" x14ac:dyDescent="0.25">
      <c r="B76" t="s">
        <v>96</v>
      </c>
      <c r="C76" s="95">
        <v>0</v>
      </c>
      <c r="E76" s="1" t="s">
        <v>106</v>
      </c>
    </row>
    <row r="77" spans="2:5" x14ac:dyDescent="0.25">
      <c r="B77" t="s">
        <v>97</v>
      </c>
      <c r="C77" s="95">
        <v>0</v>
      </c>
    </row>
    <row r="78" spans="2:5" x14ac:dyDescent="0.25">
      <c r="B78" t="s">
        <v>98</v>
      </c>
      <c r="C78" s="95">
        <v>0</v>
      </c>
    </row>
    <row r="79" spans="2:5" x14ac:dyDescent="0.25">
      <c r="B79" t="s">
        <v>101</v>
      </c>
      <c r="C79" s="95">
        <v>0</v>
      </c>
    </row>
    <row r="80" spans="2:5" x14ac:dyDescent="0.25">
      <c r="B80" t="s">
        <v>99</v>
      </c>
      <c r="C80" s="95">
        <v>44</v>
      </c>
    </row>
    <row r="81" spans="2:20" x14ac:dyDescent="0.25">
      <c r="B81" t="s">
        <v>100</v>
      </c>
      <c r="C81" s="95">
        <v>0</v>
      </c>
    </row>
    <row r="82" spans="2:20" x14ac:dyDescent="0.25">
      <c r="B82" t="s">
        <v>102</v>
      </c>
      <c r="C82" s="95">
        <v>0</v>
      </c>
    </row>
    <row r="83" spans="2:20" x14ac:dyDescent="0.25">
      <c r="B83" t="s">
        <v>155</v>
      </c>
      <c r="C83" s="95">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s="28" customFormat="1" x14ac:dyDescent="0.25">
      <c r="H94" t="s">
        <v>348</v>
      </c>
      <c r="I94" s="29" t="s">
        <v>347</v>
      </c>
      <c r="J94" s="29" t="s">
        <v>350</v>
      </c>
      <c r="K94" s="29" t="s">
        <v>349</v>
      </c>
      <c r="M94" s="29"/>
      <c r="N94" s="29"/>
      <c r="O94" s="29"/>
      <c r="P94" s="29"/>
    </row>
    <row r="95" spans="2:20" x14ac:dyDescent="0.25">
      <c r="C95" s="15" t="s">
        <v>130</v>
      </c>
      <c r="E95" s="14" t="s">
        <v>131</v>
      </c>
      <c r="F95" s="14" t="s">
        <v>132</v>
      </c>
      <c r="G95" s="27"/>
      <c r="H95" s="77">
        <v>1</v>
      </c>
      <c r="I95" s="77">
        <v>1</v>
      </c>
      <c r="J95" s="77">
        <f>H95</f>
        <v>1</v>
      </c>
      <c r="K95" s="77">
        <f>I95</f>
        <v>1</v>
      </c>
      <c r="O95" s="23"/>
    </row>
    <row r="96" spans="2:20" x14ac:dyDescent="0.25">
      <c r="B96" t="s">
        <v>113</v>
      </c>
      <c r="C96" s="88">
        <v>44592</v>
      </c>
      <c r="E96" s="94">
        <f t="shared" ref="E96:F98" si="0">ROUND(H96-1,4)</f>
        <v>1.1000000000000001E-3</v>
      </c>
      <c r="F96" s="94">
        <f t="shared" si="0"/>
        <v>8.9999999999999998E-4</v>
      </c>
      <c r="H96" s="24">
        <v>1.0011081474171208</v>
      </c>
      <c r="I96" s="24">
        <v>1.0009361715281919</v>
      </c>
      <c r="J96" s="24">
        <f>J95*H96</f>
        <v>1.0011081474171208</v>
      </c>
      <c r="K96" s="24">
        <f t="shared" ref="K96:K103" si="1">K95*I96</f>
        <v>1.0009361715281919</v>
      </c>
      <c r="L96" s="25"/>
      <c r="N96" s="31"/>
      <c r="O96" s="23"/>
      <c r="P96" s="21"/>
      <c r="R96" s="20"/>
      <c r="S96" s="31"/>
      <c r="T96" s="22"/>
    </row>
    <row r="97" spans="2:20" x14ac:dyDescent="0.25">
      <c r="B97" t="s">
        <v>114</v>
      </c>
      <c r="C97" s="88">
        <v>44620</v>
      </c>
      <c r="E97" s="94">
        <f t="shared" si="0"/>
        <v>1E-3</v>
      </c>
      <c r="F97" s="94">
        <f t="shared" si="0"/>
        <v>8.9999999999999998E-4</v>
      </c>
      <c r="G97" s="74"/>
      <c r="H97" s="24">
        <v>1.0010093021515469</v>
      </c>
      <c r="I97" s="24">
        <v>1.0008783938182135</v>
      </c>
      <c r="J97" s="24">
        <f t="shared" ref="J97:J99" si="2">J96*H97</f>
        <v>1.0021185680242402</v>
      </c>
      <c r="K97" s="24">
        <f t="shared" si="1"/>
        <v>1.0018153876736886</v>
      </c>
      <c r="L97" s="25"/>
      <c r="N97" s="31"/>
      <c r="O97" s="23"/>
      <c r="P97" s="21"/>
      <c r="R97" s="20"/>
      <c r="S97" s="31"/>
      <c r="T97" s="22"/>
    </row>
    <row r="98" spans="2:20" x14ac:dyDescent="0.25">
      <c r="B98" t="s">
        <v>115</v>
      </c>
      <c r="C98" s="88">
        <v>44651</v>
      </c>
      <c r="E98" s="94">
        <f t="shared" si="0"/>
        <v>1.1999999999999999E-3</v>
      </c>
      <c r="F98" s="94">
        <f t="shared" si="0"/>
        <v>1E-3</v>
      </c>
      <c r="G98" s="74"/>
      <c r="H98" s="24">
        <v>1.001223534374609</v>
      </c>
      <c r="I98" s="24">
        <v>1.0009716517079423</v>
      </c>
      <c r="J98" s="24">
        <f t="shared" si="2"/>
        <v>1.0033446945396518</v>
      </c>
      <c r="K98" s="24">
        <f t="shared" si="1"/>
        <v>1.0027888033061647</v>
      </c>
      <c r="L98" s="25"/>
      <c r="N98" s="31"/>
      <c r="O98" s="23"/>
      <c r="P98" s="21"/>
      <c r="R98" s="20"/>
      <c r="S98" s="31"/>
      <c r="T98" s="22"/>
    </row>
    <row r="99" spans="2:20" ht="15.75" thickBot="1" x14ac:dyDescent="0.3">
      <c r="B99" t="s">
        <v>116</v>
      </c>
      <c r="C99" s="137">
        <v>44651</v>
      </c>
      <c r="E99" s="113">
        <f>ROUND((J99/J95)-1,4)</f>
        <v>3.3E-3</v>
      </c>
      <c r="F99" s="113">
        <f>ROUND((K99/K95)-1,4)</f>
        <v>2.8E-3</v>
      </c>
      <c r="G99" s="74"/>
      <c r="H99" s="77">
        <v>1</v>
      </c>
      <c r="I99" s="77">
        <v>1</v>
      </c>
      <c r="J99" s="77">
        <f t="shared" si="2"/>
        <v>1.0033446945396518</v>
      </c>
      <c r="K99" s="77">
        <f t="shared" si="1"/>
        <v>1.0027888033061647</v>
      </c>
      <c r="L99" s="25"/>
      <c r="N99" s="31"/>
      <c r="O99" s="23"/>
      <c r="P99" s="11"/>
      <c r="R99" s="20"/>
      <c r="S99" s="31"/>
      <c r="T99" s="22"/>
    </row>
    <row r="100" spans="2:20" ht="15.75" thickTop="1" x14ac:dyDescent="0.25">
      <c r="B100" t="s">
        <v>117</v>
      </c>
      <c r="C100" s="136">
        <v>44681</v>
      </c>
      <c r="E100" s="94">
        <f t="shared" ref="E100:F102" si="3">ROUND(H100-1,4)</f>
        <v>1.5E-3</v>
      </c>
      <c r="F100" s="94">
        <f t="shared" si="3"/>
        <v>1.2999999999999999E-3</v>
      </c>
      <c r="G100" s="74"/>
      <c r="H100" s="24">
        <v>1.0014801886371849</v>
      </c>
      <c r="I100" s="24">
        <v>1.0012876459209044</v>
      </c>
      <c r="J100" s="24">
        <f>J99*H100</f>
        <v>1.0048298339556891</v>
      </c>
      <c r="K100" s="24">
        <f t="shared" si="1"/>
        <v>1.0040800402182704</v>
      </c>
      <c r="L100" s="25"/>
      <c r="N100" s="31"/>
      <c r="O100" s="23"/>
      <c r="P100" s="11"/>
      <c r="R100" s="20"/>
      <c r="S100" s="31"/>
      <c r="T100" s="22"/>
    </row>
    <row r="101" spans="2:20" x14ac:dyDescent="0.25">
      <c r="B101" t="s">
        <v>118</v>
      </c>
      <c r="C101" s="88">
        <v>44712</v>
      </c>
      <c r="E101" s="94">
        <f t="shared" si="3"/>
        <v>1.9E-3</v>
      </c>
      <c r="F101" s="94">
        <f t="shared" si="3"/>
        <v>1.6000000000000001E-3</v>
      </c>
      <c r="G101" s="74"/>
      <c r="H101" s="24">
        <v>1.0019297418858168</v>
      </c>
      <c r="I101" s="24">
        <v>1.0016433284413724</v>
      </c>
      <c r="J101" s="24">
        <f t="shared" ref="J101:J103" si="4">J100*H101</f>
        <v>1.0067688961743919</v>
      </c>
      <c r="K101" s="24">
        <f t="shared" si="1"/>
        <v>1.0057300735057753</v>
      </c>
      <c r="L101" s="25"/>
      <c r="N101" s="31"/>
      <c r="O101" s="23"/>
      <c r="P101" s="21"/>
      <c r="R101" s="20"/>
      <c r="S101" s="31"/>
      <c r="T101" s="22"/>
    </row>
    <row r="102" spans="2:20" x14ac:dyDescent="0.25">
      <c r="B102" t="s">
        <v>119</v>
      </c>
      <c r="C102" s="88">
        <v>44742</v>
      </c>
      <c r="E102" s="94">
        <f t="shared" si="3"/>
        <v>2E-3</v>
      </c>
      <c r="F102" s="94">
        <f t="shared" si="3"/>
        <v>1.6000000000000001E-3</v>
      </c>
      <c r="G102" s="74"/>
      <c r="H102" s="24">
        <v>1.0019640393194527</v>
      </c>
      <c r="I102" s="24">
        <v>1.0015877067638972</v>
      </c>
      <c r="J102" s="24">
        <f t="shared" si="4"/>
        <v>1.0087462298720804</v>
      </c>
      <c r="K102" s="24">
        <f t="shared" si="1"/>
        <v>1.0073268779461353</v>
      </c>
      <c r="L102" s="25"/>
      <c r="N102" s="31"/>
      <c r="O102" s="23"/>
      <c r="P102" s="11"/>
      <c r="R102" s="20"/>
      <c r="S102" s="31"/>
      <c r="T102" s="22"/>
    </row>
    <row r="103" spans="2:20" ht="15.75" thickBot="1" x14ac:dyDescent="0.3">
      <c r="B103" t="s">
        <v>120</v>
      </c>
      <c r="C103" s="137">
        <v>44742</v>
      </c>
      <c r="E103" s="113">
        <f>ROUND((J103/J99)-1,4)</f>
        <v>5.4000000000000003E-3</v>
      </c>
      <c r="F103" s="113">
        <f>ROUND((K103/K99)-1,4)</f>
        <v>4.4999999999999997E-3</v>
      </c>
      <c r="G103" s="74"/>
      <c r="H103" s="77">
        <v>1</v>
      </c>
      <c r="I103" s="77">
        <v>1</v>
      </c>
      <c r="J103" s="77">
        <f t="shared" si="4"/>
        <v>1.0087462298720804</v>
      </c>
      <c r="K103" s="77">
        <f t="shared" si="1"/>
        <v>1.0073268779461353</v>
      </c>
      <c r="L103" s="25"/>
      <c r="N103" s="31"/>
      <c r="O103" s="23"/>
      <c r="P103" s="11"/>
      <c r="R103" s="20"/>
      <c r="S103" s="31"/>
      <c r="T103" s="22"/>
    </row>
    <row r="104" spans="2:20" ht="15.75" thickTop="1" x14ac:dyDescent="0.25">
      <c r="B104" t="s">
        <v>121</v>
      </c>
      <c r="C104" s="136"/>
      <c r="E104" s="112"/>
      <c r="F104" s="112"/>
      <c r="G104" s="74"/>
      <c r="H104" s="24"/>
      <c r="I104" s="24"/>
      <c r="J104" s="24"/>
      <c r="K104" s="24"/>
      <c r="L104" s="25"/>
      <c r="N104" s="31"/>
      <c r="O104" s="23"/>
      <c r="P104" s="21"/>
      <c r="R104" s="20"/>
      <c r="S104" s="31"/>
      <c r="T104" s="22"/>
    </row>
    <row r="105" spans="2:20" x14ac:dyDescent="0.25">
      <c r="B105" t="s">
        <v>122</v>
      </c>
      <c r="C105" s="88"/>
      <c r="E105" s="94"/>
      <c r="F105" s="94"/>
      <c r="G105" s="74"/>
      <c r="H105" s="24"/>
      <c r="I105" s="24"/>
      <c r="J105" s="24"/>
      <c r="K105" s="24"/>
      <c r="L105" s="25"/>
      <c r="N105" s="31"/>
      <c r="O105" s="23"/>
      <c r="P105" s="11"/>
      <c r="R105" s="20"/>
      <c r="S105" s="31"/>
      <c r="T105" s="22"/>
    </row>
    <row r="106" spans="2:20" x14ac:dyDescent="0.25">
      <c r="B106" t="s">
        <v>123</v>
      </c>
      <c r="C106" s="88"/>
      <c r="E106" s="94"/>
      <c r="F106" s="94"/>
      <c r="G106" s="74"/>
      <c r="H106" s="24"/>
      <c r="I106" s="24"/>
      <c r="J106" s="24"/>
      <c r="K106" s="24"/>
      <c r="L106" s="25"/>
      <c r="N106" s="31"/>
      <c r="O106" s="23"/>
      <c r="P106" s="11"/>
      <c r="R106" s="20"/>
      <c r="S106" s="31"/>
      <c r="T106" s="22"/>
    </row>
    <row r="107" spans="2:20" ht="15.75" thickBot="1" x14ac:dyDescent="0.3">
      <c r="B107" t="s">
        <v>124</v>
      </c>
      <c r="C107" s="137"/>
      <c r="E107" s="113"/>
      <c r="F107" s="113"/>
      <c r="G107" s="74"/>
      <c r="H107" s="77">
        <v>1</v>
      </c>
      <c r="I107" s="77">
        <v>1</v>
      </c>
      <c r="J107" s="77">
        <f t="shared" ref="J107:K107" si="5">J106*H107</f>
        <v>0</v>
      </c>
      <c r="K107" s="77">
        <f t="shared" si="5"/>
        <v>0</v>
      </c>
      <c r="L107" s="25"/>
      <c r="N107" s="31"/>
      <c r="O107" s="23"/>
      <c r="P107" s="21"/>
      <c r="R107" s="20"/>
      <c r="S107" s="31"/>
      <c r="T107" s="22"/>
    </row>
    <row r="108" spans="2:20" ht="15.75" thickTop="1" x14ac:dyDescent="0.25">
      <c r="B108" t="s">
        <v>125</v>
      </c>
      <c r="C108" s="136"/>
      <c r="E108" s="112"/>
      <c r="F108" s="112"/>
      <c r="G108" s="74"/>
      <c r="H108" s="24"/>
      <c r="I108" s="24"/>
      <c r="J108" s="24"/>
      <c r="K108" s="24"/>
      <c r="L108" s="11"/>
    </row>
    <row r="109" spans="2:20" x14ac:dyDescent="0.25">
      <c r="B109" t="s">
        <v>126</v>
      </c>
      <c r="C109" s="88"/>
      <c r="E109" s="94"/>
      <c r="F109" s="94"/>
      <c r="G109" s="74"/>
      <c r="H109" s="24"/>
      <c r="I109" s="24"/>
      <c r="J109" s="24"/>
      <c r="K109" s="24"/>
      <c r="L109" s="11"/>
    </row>
    <row r="110" spans="2:20" x14ac:dyDescent="0.25">
      <c r="B110" t="s">
        <v>127</v>
      </c>
      <c r="C110" s="88"/>
      <c r="E110" s="94"/>
      <c r="F110" s="94"/>
      <c r="G110" s="74"/>
      <c r="H110" s="24"/>
      <c r="I110" s="24"/>
      <c r="J110" s="24"/>
      <c r="K110" s="24"/>
      <c r="L110" s="11"/>
    </row>
    <row r="111" spans="2:20" ht="15.75" thickBot="1" x14ac:dyDescent="0.3">
      <c r="B111" t="s">
        <v>128</v>
      </c>
      <c r="C111" s="137"/>
      <c r="E111" s="113"/>
      <c r="F111" s="113"/>
      <c r="G111" s="74"/>
      <c r="H111" s="77">
        <v>1</v>
      </c>
      <c r="I111" s="77">
        <v>1</v>
      </c>
      <c r="J111" s="77">
        <f t="shared" ref="J111:K112" si="6">J110*H111</f>
        <v>0</v>
      </c>
      <c r="K111" s="77">
        <f t="shared" si="6"/>
        <v>0</v>
      </c>
      <c r="L111" s="11"/>
    </row>
    <row r="112" spans="2:20" ht="15.75" thickTop="1" x14ac:dyDescent="0.25">
      <c r="B112" t="s">
        <v>129</v>
      </c>
      <c r="C112" s="136"/>
      <c r="E112" s="94"/>
      <c r="F112" s="94"/>
      <c r="G112" s="74"/>
      <c r="H112" s="77">
        <v>1</v>
      </c>
      <c r="I112" s="77">
        <v>1</v>
      </c>
      <c r="J112" s="77">
        <f t="shared" si="6"/>
        <v>0</v>
      </c>
      <c r="K112" s="77">
        <f t="shared" si="6"/>
        <v>0</v>
      </c>
      <c r="L112" s="11"/>
    </row>
    <row r="113" spans="2:7" x14ac:dyDescent="0.25">
      <c r="G113" s="26"/>
    </row>
    <row r="114" spans="2:7" x14ac:dyDescent="0.25">
      <c r="B114" s="1" t="s">
        <v>133</v>
      </c>
      <c r="G114" s="26"/>
    </row>
    <row r="115" spans="2:7" x14ac:dyDescent="0.25">
      <c r="B115" s="1" t="s">
        <v>134</v>
      </c>
      <c r="G115" s="26"/>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Questions fo Matt Shepherd</vt:lpstr>
      <vt:lpstr>Item A</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1b - Prv Fnd Prime S1</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Items B and C</vt:lpstr>
      <vt:lpstr>Sec 3 Item A-C Prime QX</vt:lpstr>
      <vt:lpstr>Sec 3 Item D-E Prime QX</vt:lpstr>
      <vt:lpstr>Sec 3 Item A-C Prime Q364</vt:lpstr>
      <vt:lpstr>Sec 3 Item D-E Prime Q364</vt:lpstr>
      <vt:lpstr>Sec 3 Item A-C Prime S1</vt:lpstr>
      <vt:lpstr>Sec 3 Item D-E Prime 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E98385155</cp:lastModifiedBy>
  <dcterms:created xsi:type="dcterms:W3CDTF">2020-03-05T14:24:41Z</dcterms:created>
  <dcterms:modified xsi:type="dcterms:W3CDTF">2022-07-10T18:26:06Z</dcterms:modified>
</cp:coreProperties>
</file>