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7.15.22\"/>
    </mc:Choice>
  </mc:AlternateContent>
  <xr:revisionPtr revIDLastSave="0" documentId="13_ncr:1_{757DA116-2F4A-48E4-BD3B-48459D428B60}" xr6:coauthVersionLast="47" xr6:coauthVersionMax="47" xr10:uidLastSave="{00000000-0000-0000-0000-000000000000}"/>
  <bookViews>
    <workbookView xWindow="32811" yWindow="77" windowWidth="33120" windowHeight="18120" xr2:uid="{00000000-000D-0000-FFFF-FFFF00000000}"/>
  </bookViews>
  <sheets>
    <sheet name="Series Expense Calcs" sheetId="6" r:id="rId1"/>
    <sheet name="Series A1" sheetId="19" r:id="rId2"/>
    <sheet name="Series S1" sheetId="18" r:id="rId3"/>
    <sheet name="Series Q364" sheetId="17" r:id="rId4"/>
    <sheet name="Series QuarterlyX" sheetId="16" r:id="rId5"/>
    <sheet name="Series Quarterly1" sheetId="15" r:id="rId6"/>
    <sheet name="Series MonthlyIG" sheetId="14" r:id="rId7"/>
    <sheet name="Series Custom1" sheetId="13" r:id="rId8"/>
    <sheet name="Series Monthly" sheetId="12" r:id="rId9"/>
  </sheets>
  <externalReferences>
    <externalReference r:id="rId10"/>
  </externalReferenc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" i="16" l="1"/>
  <c r="U10" i="12"/>
  <c r="S10" i="12"/>
  <c r="M46" i="6" s="1"/>
  <c r="R54" i="6"/>
  <c r="Q54" i="6"/>
  <c r="O54" i="6"/>
  <c r="N54" i="6"/>
  <c r="R53" i="6"/>
  <c r="Q53" i="6"/>
  <c r="P53" i="6"/>
  <c r="O53" i="6"/>
  <c r="N53" i="6"/>
  <c r="M53" i="6"/>
  <c r="R52" i="6"/>
  <c r="Q52" i="6"/>
  <c r="P52" i="6"/>
  <c r="O52" i="6"/>
  <c r="N52" i="6"/>
  <c r="M52" i="6"/>
  <c r="R50" i="6"/>
  <c r="Q50" i="6"/>
  <c r="P50" i="6"/>
  <c r="O50" i="6"/>
  <c r="N50" i="6"/>
  <c r="M50" i="6"/>
  <c r="R51" i="6"/>
  <c r="Q51" i="6"/>
  <c r="P51" i="6"/>
  <c r="O51" i="6"/>
  <c r="N51" i="6"/>
  <c r="M51" i="6"/>
  <c r="R48" i="6"/>
  <c r="Q48" i="6"/>
  <c r="P48" i="6"/>
  <c r="O48" i="6"/>
  <c r="N48" i="6"/>
  <c r="M48" i="6"/>
  <c r="R49" i="6"/>
  <c r="Q49" i="6"/>
  <c r="P49" i="6"/>
  <c r="O49" i="6"/>
  <c r="N49" i="6"/>
  <c r="M49" i="6"/>
  <c r="R47" i="6"/>
  <c r="Q47" i="6"/>
  <c r="P47" i="6"/>
  <c r="O47" i="6"/>
  <c r="N47" i="6"/>
  <c r="M47" i="6"/>
  <c r="R46" i="6"/>
  <c r="Q46" i="6"/>
  <c r="P46" i="6"/>
  <c r="O46" i="6"/>
  <c r="N46" i="6"/>
  <c r="X10" i="19"/>
  <c r="V10" i="19"/>
  <c r="U10" i="19"/>
  <c r="T10" i="19"/>
  <c r="S10" i="19"/>
  <c r="L53" i="6"/>
  <c r="L52" i="6"/>
  <c r="L51" i="6"/>
  <c r="L49" i="6"/>
  <c r="L48" i="6"/>
  <c r="L47" i="6"/>
  <c r="L46" i="6"/>
  <c r="L50" i="6"/>
  <c r="R10" i="19"/>
  <c r="X10" i="18"/>
  <c r="V10" i="18"/>
  <c r="U10" i="18"/>
  <c r="T10" i="18"/>
  <c r="S10" i="18"/>
  <c r="R10" i="18"/>
  <c r="X10" i="17"/>
  <c r="V10" i="17"/>
  <c r="U10" i="17"/>
  <c r="T10" i="17"/>
  <c r="S10" i="17"/>
  <c r="R10" i="17"/>
  <c r="X10" i="16"/>
  <c r="U10" i="16"/>
  <c r="T10" i="16"/>
  <c r="S10" i="16"/>
  <c r="R10" i="16"/>
  <c r="X10" i="15"/>
  <c r="V10" i="15"/>
  <c r="U10" i="15"/>
  <c r="T10" i="15"/>
  <c r="S10" i="15"/>
  <c r="R10" i="15"/>
  <c r="X10" i="12"/>
  <c r="X10" i="13"/>
  <c r="X10" i="14"/>
  <c r="S10" i="14"/>
  <c r="V10" i="14"/>
  <c r="U10" i="14"/>
  <c r="T10" i="14"/>
  <c r="R10" i="14"/>
  <c r="V10" i="13"/>
  <c r="U10" i="13"/>
  <c r="T10" i="13"/>
  <c r="S10" i="13"/>
  <c r="R10" i="13"/>
  <c r="V10" i="12"/>
  <c r="T10" i="12"/>
  <c r="R10" i="12"/>
  <c r="E37" i="19"/>
  <c r="AC24" i="6"/>
  <c r="T24" i="6" s="1"/>
  <c r="E38" i="19"/>
  <c r="AC14" i="6" s="1"/>
  <c r="T14" i="6" l="1"/>
  <c r="AC36" i="6"/>
  <c r="AC35" i="6"/>
  <c r="AC34" i="6"/>
  <c r="AC33" i="6"/>
  <c r="AC29" i="6"/>
  <c r="AC28" i="6"/>
  <c r="AC27" i="6"/>
  <c r="AC26" i="6"/>
  <c r="AC25" i="6"/>
  <c r="AC23" i="6"/>
  <c r="AC22" i="6"/>
  <c r="E54" i="19"/>
  <c r="A54" i="19"/>
  <c r="A44" i="19"/>
  <c r="E43" i="19"/>
  <c r="AC19" i="6" s="1"/>
  <c r="E42" i="19"/>
  <c r="AC18" i="6" s="1"/>
  <c r="E41" i="19"/>
  <c r="AC17" i="6" s="1"/>
  <c r="E40" i="19"/>
  <c r="AC16" i="6" s="1"/>
  <c r="E39" i="19"/>
  <c r="AC15" i="6" s="1"/>
  <c r="AC13" i="6"/>
  <c r="E36" i="19"/>
  <c r="AC12" i="6" s="1"/>
  <c r="A35" i="19"/>
  <c r="E28" i="19"/>
  <c r="C27" i="19"/>
  <c r="C26" i="19"/>
  <c r="C25" i="19"/>
  <c r="C24" i="19"/>
  <c r="C23" i="19"/>
  <c r="E19" i="19"/>
  <c r="E30" i="19" s="1"/>
  <c r="A18" i="19"/>
  <c r="A17" i="19"/>
  <c r="A15" i="19"/>
  <c r="A14" i="19"/>
  <c r="E44" i="19" l="1"/>
  <c r="E59" i="19" s="1"/>
  <c r="E61" i="19" s="1"/>
  <c r="H4" i="19" s="1"/>
  <c r="AC8" i="6" l="1"/>
  <c r="H5" i="19"/>
  <c r="AB36" i="6"/>
  <c r="AB35" i="6"/>
  <c r="AB34" i="6"/>
  <c r="AB33" i="6"/>
  <c r="AB29" i="6"/>
  <c r="AB28" i="6"/>
  <c r="AB27" i="6"/>
  <c r="AB26" i="6"/>
  <c r="AB25" i="6"/>
  <c r="AB23" i="6"/>
  <c r="AB13" i="6"/>
  <c r="AB22" i="6"/>
  <c r="E74" i="18"/>
  <c r="A74" i="18"/>
  <c r="A64" i="18"/>
  <c r="E63" i="18"/>
  <c r="AB19" i="6" s="1"/>
  <c r="E62" i="18"/>
  <c r="AB18" i="6" s="1"/>
  <c r="E61" i="18"/>
  <c r="AB17" i="6" s="1"/>
  <c r="E60" i="18"/>
  <c r="AB16" i="6" s="1"/>
  <c r="E59" i="18"/>
  <c r="AB15" i="6" s="1"/>
  <c r="E58" i="18"/>
  <c r="E57" i="18"/>
  <c r="AB12" i="6" s="1"/>
  <c r="A56" i="18"/>
  <c r="E49" i="18"/>
  <c r="C48" i="18"/>
  <c r="C47" i="18"/>
  <c r="C46" i="18"/>
  <c r="C45" i="18"/>
  <c r="C44" i="18"/>
  <c r="E40" i="18"/>
  <c r="E51" i="18" s="1"/>
  <c r="A39" i="18"/>
  <c r="A38" i="18"/>
  <c r="A36" i="18"/>
  <c r="A35" i="18"/>
  <c r="E64" i="18" l="1"/>
  <c r="E79" i="18" s="1"/>
  <c r="E81" i="18" s="1"/>
  <c r="H4" i="18" s="1"/>
  <c r="AB8" i="6" l="1"/>
  <c r="H5" i="18"/>
  <c r="AA36" i="6"/>
  <c r="AA35" i="6"/>
  <c r="AA34" i="6"/>
  <c r="AA33" i="6"/>
  <c r="AA29" i="6"/>
  <c r="AA28" i="6"/>
  <c r="AA27" i="6"/>
  <c r="AA26" i="6"/>
  <c r="AA25" i="6"/>
  <c r="AA23" i="6"/>
  <c r="AA13" i="6"/>
  <c r="AA22" i="6"/>
  <c r="E73" i="17"/>
  <c r="A73" i="17"/>
  <c r="A63" i="17"/>
  <c r="E62" i="17"/>
  <c r="AA19" i="6" s="1"/>
  <c r="E61" i="17"/>
  <c r="AA18" i="6" s="1"/>
  <c r="E60" i="17"/>
  <c r="AA17" i="6" s="1"/>
  <c r="E59" i="17"/>
  <c r="AA16" i="6" s="1"/>
  <c r="E58" i="17"/>
  <c r="AA15" i="6" s="1"/>
  <c r="E57" i="17"/>
  <c r="E56" i="17"/>
  <c r="AA12" i="6" s="1"/>
  <c r="A55" i="17"/>
  <c r="E48" i="17"/>
  <c r="C47" i="17"/>
  <c r="C46" i="17"/>
  <c r="C45" i="17"/>
  <c r="C44" i="17"/>
  <c r="C43" i="17"/>
  <c r="E39" i="17"/>
  <c r="E50" i="17" s="1"/>
  <c r="A38" i="17"/>
  <c r="A37" i="17"/>
  <c r="A35" i="17"/>
  <c r="A34" i="17"/>
  <c r="E63" i="17" l="1"/>
  <c r="E78" i="17" s="1"/>
  <c r="E80" i="17" s="1"/>
  <c r="H4" i="17" s="1"/>
  <c r="AA8" i="6" l="1"/>
  <c r="H5" i="17"/>
  <c r="Z36" i="6"/>
  <c r="Z35" i="6"/>
  <c r="Z34" i="6"/>
  <c r="Z33" i="6"/>
  <c r="Z29" i="6"/>
  <c r="Z28" i="6"/>
  <c r="Z27" i="6"/>
  <c r="Z26" i="6"/>
  <c r="Z25" i="6"/>
  <c r="Z15" i="6"/>
  <c r="Z23" i="6"/>
  <c r="Z22" i="6"/>
  <c r="E90" i="16"/>
  <c r="A90" i="16"/>
  <c r="A80" i="16"/>
  <c r="E79" i="16"/>
  <c r="Z19" i="6" s="1"/>
  <c r="E78" i="16"/>
  <c r="Z18" i="6" s="1"/>
  <c r="E77" i="16"/>
  <c r="Z17" i="6" s="1"/>
  <c r="E76" i="16"/>
  <c r="Z16" i="6" s="1"/>
  <c r="E75" i="16"/>
  <c r="E74" i="16"/>
  <c r="Z13" i="6" s="1"/>
  <c r="E73" i="16"/>
  <c r="Z12" i="6" s="1"/>
  <c r="A72" i="16"/>
  <c r="E65" i="16"/>
  <c r="C64" i="16"/>
  <c r="C63" i="16"/>
  <c r="C62" i="16"/>
  <c r="C61" i="16"/>
  <c r="C60" i="16"/>
  <c r="E56" i="16"/>
  <c r="E67" i="16" s="1"/>
  <c r="A55" i="16"/>
  <c r="A54" i="16"/>
  <c r="A52" i="16"/>
  <c r="A51" i="16"/>
  <c r="E80" i="16" l="1"/>
  <c r="E95" i="16" s="1"/>
  <c r="E97" i="16" s="1"/>
  <c r="H4" i="16" s="1"/>
  <c r="H5" i="16" l="1"/>
  <c r="Z8" i="6"/>
  <c r="Y36" i="6"/>
  <c r="Y35" i="6"/>
  <c r="Y34" i="6"/>
  <c r="Y33" i="6"/>
  <c r="Y29" i="6"/>
  <c r="Y28" i="6"/>
  <c r="Y27" i="6"/>
  <c r="Y26" i="6"/>
  <c r="Y25" i="6"/>
  <c r="Y23" i="6"/>
  <c r="Y13" i="6"/>
  <c r="Y22" i="6"/>
  <c r="E87" i="15"/>
  <c r="A87" i="15"/>
  <c r="A77" i="15"/>
  <c r="E76" i="15"/>
  <c r="Y19" i="6" s="1"/>
  <c r="E75" i="15"/>
  <c r="Y18" i="6" s="1"/>
  <c r="E74" i="15"/>
  <c r="Y17" i="6" s="1"/>
  <c r="E73" i="15"/>
  <c r="Y16" i="6" s="1"/>
  <c r="E72" i="15"/>
  <c r="Y15" i="6" s="1"/>
  <c r="E71" i="15"/>
  <c r="E70" i="15"/>
  <c r="Y12" i="6" s="1"/>
  <c r="A69" i="15"/>
  <c r="E62" i="15"/>
  <c r="C61" i="15"/>
  <c r="C60" i="15"/>
  <c r="C59" i="15"/>
  <c r="C58" i="15"/>
  <c r="C57" i="15"/>
  <c r="E53" i="15"/>
  <c r="E64" i="15" s="1"/>
  <c r="A52" i="15"/>
  <c r="A51" i="15"/>
  <c r="A49" i="15"/>
  <c r="A48" i="15"/>
  <c r="E77" i="15" l="1"/>
  <c r="E92" i="15" s="1"/>
  <c r="E94" i="15" s="1"/>
  <c r="H4" i="15" s="1"/>
  <c r="Y8" i="6" l="1"/>
  <c r="H5" i="15"/>
  <c r="X36" i="6"/>
  <c r="X35" i="6"/>
  <c r="X34" i="6"/>
  <c r="X33" i="6"/>
  <c r="X29" i="6"/>
  <c r="X28" i="6"/>
  <c r="X27" i="6"/>
  <c r="X26" i="6"/>
  <c r="X25" i="6"/>
  <c r="X15" i="6"/>
  <c r="X23" i="6"/>
  <c r="X13" i="6"/>
  <c r="X22" i="6"/>
  <c r="E95" i="14"/>
  <c r="A95" i="14"/>
  <c r="A85" i="14"/>
  <c r="E84" i="14"/>
  <c r="X19" i="6" s="1"/>
  <c r="E83" i="14"/>
  <c r="X18" i="6" s="1"/>
  <c r="E82" i="14"/>
  <c r="X17" i="6" s="1"/>
  <c r="E81" i="14"/>
  <c r="X16" i="6" s="1"/>
  <c r="E80" i="14"/>
  <c r="E79" i="14"/>
  <c r="E78" i="14"/>
  <c r="X12" i="6" s="1"/>
  <c r="A77" i="14"/>
  <c r="E72" i="14"/>
  <c r="E70" i="14"/>
  <c r="C69" i="14"/>
  <c r="C68" i="14"/>
  <c r="C67" i="14"/>
  <c r="C66" i="14"/>
  <c r="C65" i="14"/>
  <c r="E61" i="14"/>
  <c r="A60" i="14"/>
  <c r="A59" i="14"/>
  <c r="A57" i="14"/>
  <c r="A56" i="14"/>
  <c r="E85" i="14" l="1"/>
  <c r="E100" i="14" s="1"/>
  <c r="E102" i="14" s="1"/>
  <c r="H4" i="14" s="1"/>
  <c r="X8" i="6" l="1"/>
  <c r="H5" i="14"/>
  <c r="W36" i="6"/>
  <c r="W35" i="6"/>
  <c r="W34" i="6"/>
  <c r="W33" i="6"/>
  <c r="W29" i="6"/>
  <c r="W28" i="6"/>
  <c r="W27" i="6"/>
  <c r="W26" i="6"/>
  <c r="W25" i="6"/>
  <c r="W23" i="6"/>
  <c r="W22" i="6"/>
  <c r="E95" i="13"/>
  <c r="A95" i="13"/>
  <c r="A85" i="13"/>
  <c r="E84" i="13"/>
  <c r="W19" i="6" s="1"/>
  <c r="E83" i="13"/>
  <c r="W18" i="6" s="1"/>
  <c r="E82" i="13"/>
  <c r="W17" i="6" s="1"/>
  <c r="E81" i="13"/>
  <c r="W16" i="6" s="1"/>
  <c r="E80" i="13"/>
  <c r="W15" i="6" s="1"/>
  <c r="E79" i="13"/>
  <c r="W13" i="6" s="1"/>
  <c r="E78" i="13"/>
  <c r="W12" i="6" s="1"/>
  <c r="A77" i="13"/>
  <c r="E70" i="13"/>
  <c r="C69" i="13"/>
  <c r="C68" i="13"/>
  <c r="C67" i="13"/>
  <c r="C66" i="13"/>
  <c r="C65" i="13"/>
  <c r="E61" i="13"/>
  <c r="E72" i="13" s="1"/>
  <c r="A60" i="13"/>
  <c r="A59" i="13"/>
  <c r="A57" i="13"/>
  <c r="A56" i="13"/>
  <c r="E85" i="13" l="1"/>
  <c r="E100" i="13" s="1"/>
  <c r="E102" i="13" s="1"/>
  <c r="H4" i="13" s="1"/>
  <c r="W8" i="6" l="1"/>
  <c r="H5" i="13"/>
  <c r="V36" i="6"/>
  <c r="V35" i="6"/>
  <c r="V34" i="6"/>
  <c r="V33" i="6"/>
  <c r="V29" i="6"/>
  <c r="V28" i="6"/>
  <c r="V27" i="6"/>
  <c r="V26" i="6"/>
  <c r="V25" i="6"/>
  <c r="V23" i="6"/>
  <c r="V13" i="6"/>
  <c r="V22" i="6"/>
  <c r="E95" i="12"/>
  <c r="A95" i="12"/>
  <c r="A85" i="12"/>
  <c r="E84" i="12"/>
  <c r="V19" i="6" s="1"/>
  <c r="E83" i="12"/>
  <c r="V18" i="6" s="1"/>
  <c r="E82" i="12"/>
  <c r="V17" i="6" s="1"/>
  <c r="E81" i="12"/>
  <c r="V16" i="6" s="1"/>
  <c r="E80" i="12"/>
  <c r="V15" i="6" s="1"/>
  <c r="E79" i="12"/>
  <c r="E78" i="12"/>
  <c r="V12" i="6" s="1"/>
  <c r="A77" i="12"/>
  <c r="E70" i="12"/>
  <c r="C69" i="12"/>
  <c r="C68" i="12"/>
  <c r="C67" i="12"/>
  <c r="C66" i="12"/>
  <c r="C65" i="12"/>
  <c r="E61" i="12"/>
  <c r="E72" i="12" s="1"/>
  <c r="A60" i="12"/>
  <c r="A59" i="12"/>
  <c r="A57" i="12"/>
  <c r="A56" i="12"/>
  <c r="E85" i="12" l="1"/>
  <c r="E100" i="12" s="1"/>
  <c r="E102" i="12" s="1"/>
  <c r="H4" i="12" s="1"/>
  <c r="H5" i="12" l="1"/>
  <c r="V8" i="6"/>
  <c r="T23" i="6" l="1"/>
  <c r="T13" i="6"/>
  <c r="S8" i="6"/>
  <c r="S9" i="6" s="1"/>
  <c r="T15" i="6"/>
  <c r="T16" i="6"/>
  <c r="T17" i="6"/>
  <c r="T18" i="6"/>
  <c r="T19" i="6"/>
  <c r="T22" i="6"/>
  <c r="T25" i="6"/>
  <c r="T26" i="6"/>
  <c r="T27" i="6"/>
  <c r="T28" i="6"/>
  <c r="T29" i="6"/>
  <c r="T33" i="6"/>
  <c r="T34" i="6"/>
  <c r="T35" i="6"/>
  <c r="T36" i="6"/>
  <c r="T12" i="6"/>
  <c r="C10" i="6"/>
  <c r="E25" i="6"/>
  <c r="D10" i="6" l="1"/>
  <c r="E10" i="6" s="1"/>
  <c r="E13" i="6" s="1"/>
  <c r="M42" i="6" s="1"/>
  <c r="M54" i="6" s="1"/>
  <c r="P42" i="6"/>
  <c r="P54" i="6" s="1"/>
  <c r="E28" i="6"/>
  <c r="E11" i="6" l="1"/>
  <c r="E30" i="6"/>
  <c r="L42" i="6" s="1"/>
  <c r="L5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56" authorId="0" shapeId="0" xr:uid="{3B3DC1EE-C8FE-4077-B295-B5B64F7D2F2B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76" authorId="0" shapeId="0" xr:uid="{7A3527D3-E009-4678-8775-93F0BF5FA8A1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75" authorId="0" shapeId="0" xr:uid="{F4AA62AA-1547-409E-9456-67BBBCF15F85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92" authorId="0" shapeId="0" xr:uid="{43A28DBC-0A30-401B-A55E-753A38FC4958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89" authorId="0" shapeId="0" xr:uid="{49DA8BE9-B86E-4597-A8F4-C38ED3887257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97" authorId="0" shapeId="0" xr:uid="{A8579EC2-84A9-405C-B53E-ACD582EFBB65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97" authorId="0" shapeId="0" xr:uid="{37C6A5CA-BDFA-4647-9433-0CE11FFFFF06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MSP</author>
  </authors>
  <commentList>
    <comment ref="E97" authorId="0" shapeId="0" xr:uid="{9F7E532C-EEBA-4834-AC0C-39BB41A70310}">
      <text>
        <r>
          <rPr>
            <b/>
            <sz val="9"/>
            <color indexed="81"/>
            <rFont val="Tahoma"/>
            <family val="2"/>
          </rPr>
          <t>MSP:</t>
        </r>
        <r>
          <rPr>
            <sz val="9"/>
            <color indexed="81"/>
            <rFont val="Tahoma"/>
            <family val="2"/>
          </rPr>
          <t xml:space="preserve">
margin recipt owed to repo counterparties
</t>
        </r>
      </text>
    </comment>
  </commentList>
</comments>
</file>

<file path=xl/sharedStrings.xml><?xml version="1.0" encoding="utf-8"?>
<sst xmlns="http://schemas.openxmlformats.org/spreadsheetml/2006/main" count="911" uniqueCount="356">
  <si>
    <t>ASSETS</t>
  </si>
  <si>
    <t>Description</t>
  </si>
  <si>
    <t>Start Date</t>
  </si>
  <si>
    <t>End Date</t>
  </si>
  <si>
    <t>Invest Amount</t>
  </si>
  <si>
    <t>MAIN ACCOUNTS</t>
  </si>
  <si>
    <t>LIABILITIES</t>
  </si>
  <si>
    <t>Admin</t>
  </si>
  <si>
    <t>Audit and Tax</t>
  </si>
  <si>
    <t>Custody</t>
  </si>
  <si>
    <t>Org Cost Amort</t>
  </si>
  <si>
    <t>Mgmt Fee</t>
  </si>
  <si>
    <t>Amount</t>
  </si>
  <si>
    <t>Total ASSETs Expense Accts</t>
  </si>
  <si>
    <t>NAV Date</t>
  </si>
  <si>
    <t>NAV Date Nav</t>
  </si>
  <si>
    <t>Lucid NAV Calculator</t>
  </si>
  <si>
    <t>DGCXX Equity - Expenses</t>
  </si>
  <si>
    <t>Prev Mgmt Fee Exp Acc'd but unpaid</t>
  </si>
  <si>
    <t>Prev Org Cost Amort Acc'd but unpaid</t>
  </si>
  <si>
    <t>Prev Additional Admin Acc'd but unpaid</t>
  </si>
  <si>
    <t xml:space="preserve">Total SERIES Expense LIABILITIES </t>
  </si>
  <si>
    <t>TOTAL SERIES Expense NAV</t>
  </si>
  <si>
    <t>TOTAL SERIES Expense Assets</t>
  </si>
  <si>
    <t>Total</t>
  </si>
  <si>
    <t>NAV Check</t>
  </si>
  <si>
    <t>Components</t>
  </si>
  <si>
    <t>Diff</t>
  </si>
  <si>
    <t>Exp Accrual checks</t>
  </si>
  <si>
    <t>MMF Accrual checks</t>
  </si>
  <si>
    <t>DVD unpaid Main</t>
  </si>
  <si>
    <t>DVD unpaid Expns</t>
  </si>
  <si>
    <t>DVD unpaid Mgmt</t>
  </si>
  <si>
    <t>DVD unpaid Mrgn</t>
  </si>
  <si>
    <t>Expense Daily Accrual</t>
  </si>
  <si>
    <t>`</t>
  </si>
  <si>
    <t>Mgmt Fee Waiver</t>
  </si>
  <si>
    <t>Master Fund Series Expenses</t>
  </si>
  <si>
    <t>Prev Admin Acc'd but unpaid</t>
  </si>
  <si>
    <t>Prev Custody Acc'd but unpaid</t>
  </si>
  <si>
    <t>Prev Audit and Tax Acc'd but unpaid</t>
  </si>
  <si>
    <t>TOTAL LIABILITIES Accrued since 6/30</t>
  </si>
  <si>
    <t>Additional Admin</t>
  </si>
  <si>
    <t>Prime Fund Series Monthly</t>
  </si>
  <si>
    <t>Period Start NAV</t>
  </si>
  <si>
    <t>Daycount</t>
  </si>
  <si>
    <t>Period Start Date</t>
  </si>
  <si>
    <t>NAV on Date</t>
  </si>
  <si>
    <t>OrigPortion</t>
  </si>
  <si>
    <t>Exp Accrual Start Date</t>
  </si>
  <si>
    <t>Return</t>
  </si>
  <si>
    <t>Next Valuation Date</t>
  </si>
  <si>
    <t>Prime Monthly 76125</t>
  </si>
  <si>
    <t>Prime Monthly 76221</t>
  </si>
  <si>
    <t>Prime Monthly 76233</t>
  </si>
  <si>
    <t>Prime Monthly 76324</t>
  </si>
  <si>
    <t>Prime Monthly 76330</t>
  </si>
  <si>
    <t>Prime Monthly 76351</t>
  </si>
  <si>
    <t>Prime Monthly 76401</t>
  </si>
  <si>
    <t>Prime Monthly 76447</t>
  </si>
  <si>
    <t>Prime Monthly 76484</t>
  </si>
  <si>
    <t>Prime Monthly 76507</t>
  </si>
  <si>
    <t>Prime Monthly 76519</t>
  </si>
  <si>
    <t>Prime Monthly 76587</t>
  </si>
  <si>
    <t>Prime Monthly 76601</t>
  </si>
  <si>
    <t>Prime Monthly 76652</t>
  </si>
  <si>
    <t>Prime Monthly 76667</t>
  </si>
  <si>
    <t>Prime Monthly 76677</t>
  </si>
  <si>
    <t>Prime Monthly 76703</t>
  </si>
  <si>
    <t>Prime Monthly 76708</t>
  </si>
  <si>
    <t>Prime Monthly 76717</t>
  </si>
  <si>
    <t>Prime Monthly 76756</t>
  </si>
  <si>
    <t>Prime Monthly 78495</t>
  </si>
  <si>
    <t>Prime Monthly 76908</t>
  </si>
  <si>
    <t>Prime Monthly 76923</t>
  </si>
  <si>
    <t>Prime Monthly 77063</t>
  </si>
  <si>
    <t>Prime Monthly 77099</t>
  </si>
  <si>
    <t>Prime Monthly 77144</t>
  </si>
  <si>
    <t>Prime Monthly 77156</t>
  </si>
  <si>
    <t>Prime Monthly 77162</t>
  </si>
  <si>
    <t>Prime Monthly 77169</t>
  </si>
  <si>
    <t>Prime Monthly 77235</t>
  </si>
  <si>
    <t>Prime Monthly 77263</t>
  </si>
  <si>
    <t>Prime Monthly 78489</t>
  </si>
  <si>
    <t>Prime Monthly 77398</t>
  </si>
  <si>
    <t>Prime Monthly 77419</t>
  </si>
  <si>
    <t>Prime Monthly 77446</t>
  </si>
  <si>
    <t>Prime Monthly 77499</t>
  </si>
  <si>
    <t>Prime Monthly 77523</t>
  </si>
  <si>
    <t>Prime Monthly 77551</t>
  </si>
  <si>
    <t>Prime Monthly 77579</t>
  </si>
  <si>
    <t>Prime Monthly 77582</t>
  </si>
  <si>
    <t>Prime Monthly 77606</t>
  </si>
  <si>
    <t>Prime Monthly 72189</t>
  </si>
  <si>
    <t>OPEN</t>
  </si>
  <si>
    <t>Prime Monthly 77635</t>
  </si>
  <si>
    <t>CASH</t>
  </si>
  <si>
    <t>DGCXX</t>
  </si>
  <si>
    <t>Main Account</t>
  </si>
  <si>
    <t>Expense Account</t>
  </si>
  <si>
    <t>Commitment Fee</t>
  </si>
  <si>
    <t>Margin account</t>
  </si>
  <si>
    <t>Mgmt Account</t>
  </si>
  <si>
    <t>Total ASSETs Main Account</t>
  </si>
  <si>
    <t>OTHER ACCOUNTS</t>
  </si>
  <si>
    <t>Final CF</t>
  </si>
  <si>
    <t>DGCXX Equity - MMF Expns</t>
  </si>
  <si>
    <t xml:space="preserve">DGCXX Equity - MMF Mgmt </t>
  </si>
  <si>
    <t>CASH - Owed by counterparties</t>
  </si>
  <si>
    <t>CASH - Margin Account</t>
  </si>
  <si>
    <t>DGCXX Equity - Margin Account</t>
  </si>
  <si>
    <t>TOTAL SERIES ASSETS</t>
  </si>
  <si>
    <t>Daily Accruals</t>
  </si>
  <si>
    <t>Previously Accrued Expenses</t>
  </si>
  <si>
    <t>Total to End Date</t>
  </si>
  <si>
    <t>Reserve for amounts owed Counterparties</t>
  </si>
  <si>
    <t>Other Reserves</t>
  </si>
  <si>
    <t>TOTAL LIABILITIES</t>
  </si>
  <si>
    <t>TOTAL NAV</t>
  </si>
  <si>
    <t>Series Monthly</t>
  </si>
  <si>
    <t>Prime Fund Series Custom1</t>
  </si>
  <si>
    <t>Prime Custom1 76126</t>
  </si>
  <si>
    <t>Prime Custom1 76222</t>
  </si>
  <si>
    <t>Prime Custom1 76234</t>
  </si>
  <si>
    <t>Prime Custom1 76325</t>
  </si>
  <si>
    <t>Prime Custom1 76331</t>
  </si>
  <si>
    <t>Prime Custom1 76352</t>
  </si>
  <si>
    <t>Prime Custom1 76402</t>
  </si>
  <si>
    <t>Prime Custom1 76448</t>
  </si>
  <si>
    <t>Prime Custom1 76485</t>
  </si>
  <si>
    <t>Prime Custom1 76508</t>
  </si>
  <si>
    <t>Prime Custom1 76520</t>
  </si>
  <si>
    <t>Prime Custom1 76588</t>
  </si>
  <si>
    <t>Prime Custom1 76602</t>
  </si>
  <si>
    <t>Prime Custom1 76653</t>
  </si>
  <si>
    <t>Prime Custom1 76668</t>
  </si>
  <si>
    <t>Prime Custom1 76678</t>
  </si>
  <si>
    <t>Prime Custom1 76704</t>
  </si>
  <si>
    <t>Prime Custom1 76709</t>
  </si>
  <si>
    <t>Prime Custom1 76718</t>
  </si>
  <si>
    <t>Prime Custom1 76757</t>
  </si>
  <si>
    <t>Prime Custom1 78496</t>
  </si>
  <si>
    <t>Prime Custom1 76909</t>
  </si>
  <si>
    <t>Prime Custom1 76924</t>
  </si>
  <si>
    <t>Prime Custom1 77064</t>
  </si>
  <si>
    <t>Prime Custom1 77100</t>
  </si>
  <si>
    <t>Prime Custom1 77145</t>
  </si>
  <si>
    <t>Prime Custom1 77157</t>
  </si>
  <si>
    <t>Prime Custom1 77163</t>
  </si>
  <si>
    <t>Prime Custom1 77170</t>
  </si>
  <si>
    <t>Prime Custom1 77236</t>
  </si>
  <si>
    <t>Prime Custom1 77264</t>
  </si>
  <si>
    <t>Prime Custom1 78490</t>
  </si>
  <si>
    <t>Prime Custom1 77399</t>
  </si>
  <si>
    <t>Prime Custom1 77420</t>
  </si>
  <si>
    <t>Prime Custom1 77447</t>
  </si>
  <si>
    <t>Prime Custom1 77500</t>
  </si>
  <si>
    <t>Prime Custom1 77524</t>
  </si>
  <si>
    <t>Prime Custom1 77552</t>
  </si>
  <si>
    <t>Prime Custom1 77580</t>
  </si>
  <si>
    <t>Prime Custom1 77583</t>
  </si>
  <si>
    <t>Prime Custom1 77607</t>
  </si>
  <si>
    <t>Prime Custom1 72190</t>
  </si>
  <si>
    <t>Prime Custom1 77636</t>
  </si>
  <si>
    <t>Series Custom1</t>
  </si>
  <si>
    <t>Prime Fund Series MonthlyIG</t>
  </si>
  <si>
    <t>Prime MonthlyIG 76127</t>
  </si>
  <si>
    <t>Prime MonthlyIG 76223</t>
  </si>
  <si>
    <t>Prime MonthlyIG 76235</t>
  </si>
  <si>
    <t>Prime MonthlyIG 76326</t>
  </si>
  <si>
    <t>Prime MonthlyIG 76332</t>
  </si>
  <si>
    <t>Prime MonthlyIG 76353</t>
  </si>
  <si>
    <t>Prime MonthlyIG 76403</t>
  </si>
  <si>
    <t>Prime MonthlyIG 76449</t>
  </si>
  <si>
    <t>Prime MonthlyIG 76486</t>
  </si>
  <si>
    <t>Prime MonthlyIG 76509</t>
  </si>
  <si>
    <t>Prime MonthlyIG 76521</t>
  </si>
  <si>
    <t>Prime MonthlyIG 76589</t>
  </si>
  <si>
    <t>Prime MonthlyIG 76603</t>
  </si>
  <si>
    <t>Prime MonthlyIG 76654</t>
  </si>
  <si>
    <t>Prime MonthlyIG 76669</t>
  </si>
  <si>
    <t>Prime MonthlyIG 76679</t>
  </si>
  <si>
    <t>Prime MonthlyIG 76705</t>
  </si>
  <si>
    <t>Prime MonthlyIG 76710</t>
  </si>
  <si>
    <t>Prime MonthlyIG 76719</t>
  </si>
  <si>
    <t>Prime MonthlyIG 76758</t>
  </si>
  <si>
    <t>Prime MonthlyIG 78497</t>
  </si>
  <si>
    <t>Prime MonthlyIG 76910</t>
  </si>
  <si>
    <t>Prime MonthlyIG 76925</t>
  </si>
  <si>
    <t>Prime MonthlyIG 77065</t>
  </si>
  <si>
    <t>Prime MonthlyIG 77101</t>
  </si>
  <si>
    <t>Prime MonthlyIG 77146</t>
  </si>
  <si>
    <t>Prime MonthlyIG 77158</t>
  </si>
  <si>
    <t>Prime MonthlyIG 77164</t>
  </si>
  <si>
    <t>Prime MonthlyIG 77171</t>
  </si>
  <si>
    <t>Prime MonthlyIG 77237</t>
  </si>
  <si>
    <t>Prime MonthlyIG 77265</t>
  </si>
  <si>
    <t>Prime MonthlyIG 78491</t>
  </si>
  <si>
    <t>Prime MonthlyIG 77400</t>
  </si>
  <si>
    <t>Prime MonthlyIG 77421</t>
  </si>
  <si>
    <t>Prime MonthlyIG 77448</t>
  </si>
  <si>
    <t>Prime MonthlyIG 77501</t>
  </si>
  <si>
    <t>Prime MonthlyIG 77525</t>
  </si>
  <si>
    <t>Prime MonthlyIG 77553</t>
  </si>
  <si>
    <t>Prime MonthlyIG 77581</t>
  </si>
  <si>
    <t>Prime MonthlyIG 77584</t>
  </si>
  <si>
    <t>Prime MonthlyIG 77608</t>
  </si>
  <si>
    <t>Prime MonthlyIG 72191</t>
  </si>
  <si>
    <t>Prime MonthlyIG 77637</t>
  </si>
  <si>
    <t>Series MonthlyIG</t>
  </si>
  <si>
    <t>Prime Fund Series Quarterly1</t>
  </si>
  <si>
    <t>Prime Quarterly1 76239</t>
  </si>
  <si>
    <t>Prime Quarterly1 75583</t>
  </si>
  <si>
    <t>Prime Quarterly1 69771</t>
  </si>
  <si>
    <t>Prime Quarterly1 76468</t>
  </si>
  <si>
    <t>Prime Quarterly1 76505</t>
  </si>
  <si>
    <t>Prime Quarterly1 76510</t>
  </si>
  <si>
    <t>Prime Quarterly1 76525</t>
  </si>
  <si>
    <t>Prime Quarterly1 69974</t>
  </si>
  <si>
    <t>Prime Quarterly1 76670</t>
  </si>
  <si>
    <t>Prime Quarterly1 76706</t>
  </si>
  <si>
    <t>Prime Quarterly1 70088</t>
  </si>
  <si>
    <t>Prime Quarterly1 70104</t>
  </si>
  <si>
    <t>Prime Quarterly1 75109</t>
  </si>
  <si>
    <t>Prime Quarterly1 75586</t>
  </si>
  <si>
    <t>Prime Quarterly1 70223</t>
  </si>
  <si>
    <t>Prime Quarterly1 76911</t>
  </si>
  <si>
    <t>Prime Quarterly1 76938</t>
  </si>
  <si>
    <t>Prime Quarterly1 70516</t>
  </si>
  <si>
    <t>Prime Quarterly1 70570</t>
  </si>
  <si>
    <t>Prime Quarterly1 70573</t>
  </si>
  <si>
    <t>Prime Quarterly1 77165</t>
  </si>
  <si>
    <t>Prime Quarterly1 77172</t>
  </si>
  <si>
    <t>Prime Quarterly1 77243</t>
  </si>
  <si>
    <t>Prime Quarterly1 70646</t>
  </si>
  <si>
    <t>Prime Quarterly1 70704</t>
  </si>
  <si>
    <t>Prime Quarterly1 77449</t>
  </si>
  <si>
    <t>Prime Quarterly1 70923</t>
  </si>
  <si>
    <t>Prime Quarterly1 77535</t>
  </si>
  <si>
    <t>Prime Quarterly1 71030</t>
  </si>
  <si>
    <t>Prime Quarterly1 77756</t>
  </si>
  <si>
    <t>Prime Quarterly1 71068</t>
  </si>
  <si>
    <t>Prime Quarterly1 77612</t>
  </si>
  <si>
    <t>Prime Quarterly1 78460</t>
  </si>
  <si>
    <t>Prime Quarterly1 71138</t>
  </si>
  <si>
    <t>Prime Quarterly1 74458</t>
  </si>
  <si>
    <t>Series Quarterly1</t>
  </si>
  <si>
    <t>Prime Fund Series QuarterlyX</t>
  </si>
  <si>
    <t>Prime QuarterlyX 76240</t>
  </si>
  <si>
    <t>Prime QuarterlyX 75584</t>
  </si>
  <si>
    <t>Prime QuarterlyX 69772</t>
  </si>
  <si>
    <t>Prime QuarterlyX 76469</t>
  </si>
  <si>
    <t>Prime QuarterlyX 76506</t>
  </si>
  <si>
    <t>Prime QuarterlyX 76511</t>
  </si>
  <si>
    <t>Prime QuarterlyX 76526</t>
  </si>
  <si>
    <t>Prime QuarterlyX 69975</t>
  </si>
  <si>
    <t>Prime QuarterlyX 76671</t>
  </si>
  <si>
    <t>Prime QuarterlyX 70084</t>
  </si>
  <si>
    <t>Prime QuarterlyX 70086</t>
  </si>
  <si>
    <t>Prime QuarterlyX 76701</t>
  </si>
  <si>
    <t>Prime QuarterlyX 70089</t>
  </si>
  <si>
    <t>Prime QuarterlyX 70105</t>
  </si>
  <si>
    <t>Prime QuarterlyX 75431</t>
  </si>
  <si>
    <t>Prime QuarterlyX 75436</t>
  </si>
  <si>
    <t>Prime QuarterlyX 70167</t>
  </si>
  <si>
    <t>Prime QuarterlyX 70224</t>
  </si>
  <si>
    <t>Prime QuarterlyX 76912</t>
  </si>
  <si>
    <t>Prime QuarterlyX 76939</t>
  </si>
  <si>
    <t>Prime QuarterlyX 70517</t>
  </si>
  <si>
    <t>Prime QuarterlyX 70571</t>
  </si>
  <si>
    <t>Prime QuarterlyX 70574</t>
  </si>
  <si>
    <t>Prime QuarterlyX 77166</t>
  </si>
  <si>
    <t>Prime QuarterlyX 77173</t>
  </si>
  <si>
    <t>Prime QuarterlyX 77238</t>
  </si>
  <si>
    <t>Prime QuarterlyX 70647</t>
  </si>
  <si>
    <t>Prime QuarterlyX 70705</t>
  </si>
  <si>
    <t>Prime QuarterlyX 77450</t>
  </si>
  <si>
    <t>Prime QuarterlyX 70925</t>
  </si>
  <si>
    <t>Prime QuarterlyX 77536</t>
  </si>
  <si>
    <t>Prime QuarterlyX 71029</t>
  </si>
  <si>
    <t>Prime QuarterlyX 78379</t>
  </si>
  <si>
    <t>Prime QuarterlyX 71067</t>
  </si>
  <si>
    <t>Prime QuarterlyX 77613</t>
  </si>
  <si>
    <t>Prime QuarterlyX 78461</t>
  </si>
  <si>
    <t>Prime QuarterlyX 71134</t>
  </si>
  <si>
    <t>Prime QuarterlyX 74456</t>
  </si>
  <si>
    <t>Series QuarterlyX</t>
  </si>
  <si>
    <t>Prime Fund Series Q364</t>
  </si>
  <si>
    <t>Prime Q364 69774</t>
  </si>
  <si>
    <t>Prime Q364 76513</t>
  </si>
  <si>
    <t>Prime Q364 72958</t>
  </si>
  <si>
    <t>Prime Q364 70085</t>
  </si>
  <si>
    <t>Prime Q364 70087</t>
  </si>
  <si>
    <t>Prime Q364 76702</t>
  </si>
  <si>
    <t>Prime Q364 75435</t>
  </si>
  <si>
    <t>Prime Q364 70168</t>
  </si>
  <si>
    <t>Prime Q364 76914</t>
  </si>
  <si>
    <t>Prime Q364 77168</t>
  </si>
  <si>
    <t>Prime Q364 77183</t>
  </si>
  <si>
    <t>Prime Q364 77239</t>
  </si>
  <si>
    <t>Prime Q364 71757</t>
  </si>
  <si>
    <t>Prime Q364 70957</t>
  </si>
  <si>
    <t>Prime Q364 71656</t>
  </si>
  <si>
    <t>Prime Q364 71354</t>
  </si>
  <si>
    <t>Prime Q364 77557</t>
  </si>
  <si>
    <t>Prime Q364 77578</t>
  </si>
  <si>
    <t>Prime Q364 71572</t>
  </si>
  <si>
    <t>Prime Q364 71135</t>
  </si>
  <si>
    <t>Prime Q364 74457</t>
  </si>
  <si>
    <t>Series Q364</t>
  </si>
  <si>
    <t>Prime Fund Series S1</t>
  </si>
  <si>
    <t>Prime S1 69683</t>
  </si>
  <si>
    <t>Prime S1 61714</t>
  </si>
  <si>
    <t>Prime S1 61978</t>
  </si>
  <si>
    <t>Prime S1 69976</t>
  </si>
  <si>
    <t>Prime S1 70090</t>
  </si>
  <si>
    <t>Prime S1 70106</t>
  </si>
  <si>
    <t>Prime S1 70225</t>
  </si>
  <si>
    <t>Prime S1 70380</t>
  </si>
  <si>
    <t>Prime S1 70518</t>
  </si>
  <si>
    <t>Prime S1 70572</t>
  </si>
  <si>
    <t>Prime S1 70575</t>
  </si>
  <si>
    <t>Prime S1 70648</t>
  </si>
  <si>
    <t>Prime S1 70706</t>
  </si>
  <si>
    <t>Prime S1 70836</t>
  </si>
  <si>
    <t>Prime S1 70926</t>
  </si>
  <si>
    <t>Prime S1 70985</t>
  </si>
  <si>
    <t>Prime S1 71032</t>
  </si>
  <si>
    <t>Prime S1 71070</t>
  </si>
  <si>
    <t>Prime S1 71573</t>
  </si>
  <si>
    <t>Prime S1 71140</t>
  </si>
  <si>
    <t>Prime S1 74460</t>
  </si>
  <si>
    <t>IBKR U9042633</t>
  </si>
  <si>
    <t>Series S1</t>
  </si>
  <si>
    <t>Prime Fund Series A1</t>
  </si>
  <si>
    <t>Prime A1 78550</t>
  </si>
  <si>
    <t>Series A1</t>
  </si>
  <si>
    <t>Hedging and A1 Admin</t>
  </si>
  <si>
    <t>Form PF Stuff</t>
  </si>
  <si>
    <t>NAV</t>
  </si>
  <si>
    <t xml:space="preserve">Owned mmfs </t>
  </si>
  <si>
    <t>Margin Held (mmfs)</t>
  </si>
  <si>
    <t>Cash Held</t>
  </si>
  <si>
    <t>Expenses accrued</t>
  </si>
  <si>
    <t>TBILLS</t>
  </si>
  <si>
    <t>Margin Posted</t>
  </si>
  <si>
    <t>Margin Held</t>
  </si>
  <si>
    <t>Prime M</t>
  </si>
  <si>
    <t>Prime C1</t>
  </si>
  <si>
    <t>Prime Q1</t>
  </si>
  <si>
    <t>Prime MIG</t>
  </si>
  <si>
    <t>Prime Q364</t>
  </si>
  <si>
    <t>Prime QX</t>
  </si>
  <si>
    <t>Prime S1</t>
  </si>
  <si>
    <t>Prime EXP</t>
  </si>
  <si>
    <t>Prime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</si>
</sst>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0.000000%"/>
    <numFmt numFmtId="166" formatCode="0.000%"/>
    <numFmt numFmtId="167" formatCode="0.00000%"/>
    <numFmt numFmtId="168" formatCode="_(* #,##0.00000000_);_(* \(#,##0.00000000\);_(* &quot;-&quot;??_);_(@_)"/>
    <numFmt numFmtId="169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8"/>
      <color indexed="8"/>
      <name val="MS Sans Serif"/>
    </font>
    <font>
      <b/>
      <sz val="8"/>
      <color indexed="8"/>
      <name val="MS Sans Serif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MS Sans Serif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MS Sans Serif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0">
    <xf numFmtId="0" fontId="2" fillId="0" borderId="0" xfId="0" applyFont="1"/>
    <xf numFmtId="0" fontId="2" fillId="2" borderId="0" xfId="0" applyFont="1" applyFill="1" applyBorder="1"/>
    <xf numFmtId="0" fontId="0" fillId="2" borderId="1" xfId="0" applyFill="1" applyBorder="1"/>
    <xf numFmtId="0" fontId="4" fillId="2" borderId="2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0" xfId="0" quotePrefix="1" applyFill="1"/>
    <xf numFmtId="0" fontId="1" fillId="2" borderId="0" xfId="0" applyFont="1" applyFill="1"/>
    <xf numFmtId="15" fontId="0" fillId="2" borderId="0" xfId="0" quotePrefix="1" applyNumberFormat="1" applyFill="1"/>
    <xf numFmtId="0" fontId="6" fillId="2" borderId="0" xfId="0" applyFont="1" applyFill="1"/>
    <xf numFmtId="15" fontId="1" fillId="2" borderId="0" xfId="0" applyNumberFormat="1" applyFont="1" applyFill="1"/>
    <xf numFmtId="43" fontId="1" fillId="2" borderId="0" xfId="1" applyFont="1" applyFill="1"/>
    <xf numFmtId="0" fontId="3" fillId="0" borderId="0" xfId="0" applyFont="1" applyBorder="1" applyAlignment="1">
      <alignment horizontal="center"/>
    </xf>
    <xf numFmtId="0" fontId="1" fillId="2" borderId="4" xfId="0" applyFont="1" applyFill="1" applyBorder="1"/>
    <xf numFmtId="43" fontId="6" fillId="2" borderId="0" xfId="1" applyFont="1" applyFill="1"/>
    <xf numFmtId="0" fontId="1" fillId="2" borderId="4" xfId="0" applyFont="1" applyFill="1" applyBorder="1" applyAlignment="1">
      <alignment horizontal="center"/>
    </xf>
    <xf numFmtId="0" fontId="6" fillId="2" borderId="5" xfId="0" applyFont="1" applyFill="1" applyBorder="1"/>
    <xf numFmtId="43" fontId="6" fillId="2" borderId="9" xfId="1" applyFont="1" applyFill="1" applyBorder="1"/>
    <xf numFmtId="0" fontId="1" fillId="2" borderId="0" xfId="0" applyFont="1" applyFill="1" applyBorder="1" applyAlignment="1">
      <alignment horizontal="center"/>
    </xf>
    <xf numFmtId="43" fontId="1" fillId="2" borderId="0" xfId="1" applyFont="1" applyFill="1" applyBorder="1"/>
    <xf numFmtId="43" fontId="6" fillId="2" borderId="0" xfId="1" applyFont="1" applyFill="1" applyBorder="1"/>
    <xf numFmtId="0" fontId="0" fillId="2" borderId="3" xfId="0" applyFill="1" applyBorder="1"/>
    <xf numFmtId="0" fontId="3" fillId="0" borderId="3" xfId="0" applyFont="1" applyBorder="1" applyAlignment="1">
      <alignment horizontal="center"/>
    </xf>
    <xf numFmtId="0" fontId="1" fillId="2" borderId="3" xfId="0" applyFont="1" applyFill="1" applyBorder="1"/>
    <xf numFmtId="164" fontId="1" fillId="2" borderId="0" xfId="1" applyNumberFormat="1" applyFont="1" applyFill="1"/>
    <xf numFmtId="8" fontId="1" fillId="2" borderId="0" xfId="0" applyNumberFormat="1" applyFont="1" applyFill="1"/>
    <xf numFmtId="0" fontId="6" fillId="2" borderId="1" xfId="0" applyFont="1" applyFill="1" applyBorder="1"/>
    <xf numFmtId="43" fontId="6" fillId="2" borderId="1" xfId="1" applyFont="1" applyFill="1" applyBorder="1"/>
    <xf numFmtId="43" fontId="1" fillId="2" borderId="1" xfId="1" applyFont="1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43" fontId="2" fillId="2" borderId="0" xfId="0" applyNumberFormat="1" applyFont="1" applyFill="1" applyBorder="1"/>
    <xf numFmtId="43" fontId="6" fillId="2" borderId="5" xfId="1" applyFont="1" applyFill="1" applyBorder="1"/>
    <xf numFmtId="8" fontId="1" fillId="2" borderId="0" xfId="0" applyNumberFormat="1" applyFont="1" applyFill="1" applyBorder="1"/>
    <xf numFmtId="0" fontId="6" fillId="2" borderId="0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43" fontId="1" fillId="2" borderId="0" xfId="4" applyFill="1"/>
    <xf numFmtId="0" fontId="6" fillId="2" borderId="4" xfId="0" applyFont="1" applyFill="1" applyBorder="1"/>
    <xf numFmtId="43" fontId="2" fillId="2" borderId="0" xfId="0" applyNumberFormat="1" applyFont="1" applyFill="1"/>
    <xf numFmtId="43" fontId="2" fillId="2" borderId="0" xfId="1" applyFont="1" applyFill="1" applyBorder="1"/>
    <xf numFmtId="0" fontId="2" fillId="2" borderId="0" xfId="0" applyFont="1" applyFill="1"/>
    <xf numFmtId="0" fontId="2" fillId="3" borderId="3" xfId="0" applyFont="1" applyFill="1" applyBorder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43" fontId="1" fillId="3" borderId="0" xfId="4" applyFill="1"/>
    <xf numFmtId="0" fontId="0" fillId="3" borderId="11" xfId="0" applyFill="1" applyBorder="1"/>
    <xf numFmtId="0" fontId="0" fillId="3" borderId="12" xfId="0" applyFill="1" applyBorder="1"/>
    <xf numFmtId="0" fontId="1" fillId="3" borderId="0" xfId="0" applyFont="1" applyFill="1" applyBorder="1"/>
    <xf numFmtId="43" fontId="1" fillId="3" borderId="0" xfId="4" applyFill="1" applyBorder="1"/>
    <xf numFmtId="0" fontId="2" fillId="3" borderId="0" xfId="0" applyFont="1" applyFill="1" applyBorder="1"/>
    <xf numFmtId="43" fontId="1" fillId="3" borderId="4" xfId="4" applyFill="1" applyBorder="1"/>
    <xf numFmtId="0" fontId="1" fillId="3" borderId="0" xfId="0" applyFont="1" applyFill="1" applyBorder="1" applyAlignment="1">
      <alignment horizontal="center"/>
    </xf>
    <xf numFmtId="43" fontId="1" fillId="3" borderId="0" xfId="1" applyFont="1" applyFill="1" applyBorder="1"/>
    <xf numFmtId="43" fontId="1" fillId="3" borderId="0" xfId="0" applyNumberFormat="1" applyFont="1" applyFill="1" applyBorder="1"/>
    <xf numFmtId="0" fontId="2" fillId="3" borderId="13" xfId="0" applyFont="1" applyFill="1" applyBorder="1"/>
    <xf numFmtId="0" fontId="2" fillId="3" borderId="4" xfId="0" applyFont="1" applyFill="1" applyBorder="1"/>
    <xf numFmtId="0" fontId="8" fillId="0" borderId="0" xfId="3" applyFont="1" applyFill="1" applyBorder="1"/>
    <xf numFmtId="0" fontId="9" fillId="0" borderId="0" xfId="3" applyFont="1" applyFill="1" applyBorder="1"/>
    <xf numFmtId="0" fontId="1" fillId="0" borderId="0" xfId="3" applyFill="1" applyBorder="1"/>
    <xf numFmtId="0" fontId="2" fillId="0" borderId="0" xfId="3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7" fontId="1" fillId="3" borderId="0" xfId="0" applyNumberFormat="1" applyFont="1" applyFill="1" applyBorder="1"/>
    <xf numFmtId="7" fontId="1" fillId="2" borderId="0" xfId="4" applyNumberFormat="1" applyFill="1"/>
    <xf numFmtId="7" fontId="1" fillId="2" borderId="4" xfId="4" applyNumberFormat="1" applyFill="1" applyBorder="1"/>
    <xf numFmtId="7" fontId="1" fillId="3" borderId="0" xfId="1" applyNumberFormat="1" applyFont="1" applyFill="1" applyBorder="1"/>
    <xf numFmtId="0" fontId="0" fillId="2" borderId="14" xfId="0" applyFill="1" applyBorder="1"/>
    <xf numFmtId="43" fontId="0" fillId="2" borderId="15" xfId="4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0" fillId="2" borderId="16" xfId="0" applyFill="1" applyBorder="1"/>
    <xf numFmtId="43" fontId="6" fillId="2" borderId="17" xfId="0" applyNumberFormat="1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1" fillId="2" borderId="0" xfId="0" quotePrefix="1" applyFont="1" applyFill="1"/>
    <xf numFmtId="166" fontId="6" fillId="2" borderId="19" xfId="6" applyNumberFormat="1" applyFont="1" applyFill="1" applyBorder="1"/>
    <xf numFmtId="0" fontId="6" fillId="2" borderId="20" xfId="0" applyFont="1" applyFill="1" applyBorder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8" fontId="1" fillId="2" borderId="0" xfId="4" applyNumberFormat="1" applyFont="1" applyFill="1"/>
    <xf numFmtId="8" fontId="1" fillId="2" borderId="0" xfId="4" applyNumberFormat="1" applyFont="1" applyFill="1" applyBorder="1"/>
    <xf numFmtId="43" fontId="1" fillId="2" borderId="0" xfId="4" applyFont="1" applyFill="1"/>
    <xf numFmtId="43" fontId="1" fillId="2" borderId="3" xfId="4" applyFont="1" applyFill="1" applyBorder="1"/>
    <xf numFmtId="19" fontId="1" fillId="2" borderId="0" xfId="0" applyNumberFormat="1" applyFont="1" applyFill="1"/>
    <xf numFmtId="14" fontId="1" fillId="2" borderId="0" xfId="0" applyNumberFormat="1" applyFont="1" applyFill="1"/>
    <xf numFmtId="7" fontId="1" fillId="2" borderId="0" xfId="0" applyNumberFormat="1" applyFont="1" applyFill="1"/>
    <xf numFmtId="7" fontId="1" fillId="4" borderId="0" xfId="4" applyNumberFormat="1" applyFont="1" applyFill="1"/>
    <xf numFmtId="7" fontId="1" fillId="2" borderId="4" xfId="0" applyNumberFormat="1" applyFont="1" applyFill="1" applyBorder="1"/>
    <xf numFmtId="8" fontId="1" fillId="4" borderId="4" xfId="4" applyNumberFormat="1" applyFont="1" applyFill="1" applyBorder="1"/>
    <xf numFmtId="43" fontId="1" fillId="5" borderId="0" xfId="4" applyFont="1" applyFill="1"/>
    <xf numFmtId="43" fontId="6" fillId="2" borderId="0" xfId="4" applyFont="1" applyFill="1"/>
    <xf numFmtId="0" fontId="6" fillId="2" borderId="3" xfId="0" applyFont="1" applyFill="1" applyBorder="1"/>
    <xf numFmtId="43" fontId="1" fillId="2" borderId="0" xfId="0" applyNumberFormat="1" applyFont="1" applyFill="1"/>
    <xf numFmtId="43" fontId="6" fillId="2" borderId="9" xfId="4" applyFont="1" applyFill="1" applyBorder="1"/>
    <xf numFmtId="43" fontId="6" fillId="2" borderId="1" xfId="4" applyFont="1" applyFill="1" applyBorder="1"/>
    <xf numFmtId="43" fontId="1" fillId="2" borderId="1" xfId="4" applyFont="1" applyFill="1" applyBorder="1"/>
    <xf numFmtId="43" fontId="1" fillId="2" borderId="1" xfId="0" applyNumberFormat="1" applyFont="1" applyFill="1" applyBorder="1"/>
    <xf numFmtId="43" fontId="6" fillId="2" borderId="0" xfId="4" applyFont="1" applyFill="1" applyBorder="1"/>
    <xf numFmtId="7" fontId="1" fillId="6" borderId="0" xfId="5" applyNumberFormat="1" applyFont="1" applyFill="1"/>
    <xf numFmtId="44" fontId="0" fillId="2" borderId="0" xfId="5" applyFont="1" applyFill="1"/>
    <xf numFmtId="7" fontId="0" fillId="2" borderId="0" xfId="0" applyNumberFormat="1" applyFill="1"/>
    <xf numFmtId="43" fontId="0" fillId="2" borderId="0" xfId="4" applyFont="1" applyFill="1"/>
    <xf numFmtId="44" fontId="1" fillId="2" borderId="0" xfId="0" applyNumberFormat="1" applyFont="1" applyFill="1"/>
    <xf numFmtId="167" fontId="1" fillId="2" borderId="0" xfId="6" applyNumberFormat="1" applyFont="1" applyFill="1"/>
    <xf numFmtId="166" fontId="1" fillId="2" borderId="0" xfId="6" applyNumberFormat="1" applyFont="1" applyFill="1"/>
    <xf numFmtId="0" fontId="6" fillId="2" borderId="12" xfId="0" applyFont="1" applyFill="1" applyBorder="1"/>
    <xf numFmtId="0" fontId="1" fillId="2" borderId="12" xfId="0" applyFont="1" applyFill="1" applyBorder="1"/>
    <xf numFmtId="43" fontId="6" fillId="2" borderId="12" xfId="4" applyFont="1" applyFill="1" applyBorder="1"/>
    <xf numFmtId="0" fontId="1" fillId="2" borderId="4" xfId="0" applyFont="1" applyFill="1" applyBorder="1" applyAlignment="1">
      <alignment horizontal="left"/>
    </xf>
    <xf numFmtId="43" fontId="1" fillId="2" borderId="4" xfId="4" applyFont="1" applyFill="1" applyBorder="1"/>
    <xf numFmtId="44" fontId="1" fillId="6" borderId="0" xfId="5" applyFont="1" applyFill="1"/>
    <xf numFmtId="7" fontId="1" fillId="0" borderId="0" xfId="4" applyNumberFormat="1" applyFont="1" applyFill="1"/>
    <xf numFmtId="2" fontId="1" fillId="2" borderId="0" xfId="0" applyNumberFormat="1" applyFont="1" applyFill="1"/>
    <xf numFmtId="44" fontId="0" fillId="2" borderId="0" xfId="0" applyNumberFormat="1" applyFill="1"/>
    <xf numFmtId="43" fontId="6" fillId="2" borderId="0" xfId="0" applyNumberFormat="1" applyFont="1" applyFill="1"/>
    <xf numFmtId="8" fontId="6" fillId="6" borderId="0" xfId="4" applyNumberFormat="1" applyFont="1" applyFill="1"/>
    <xf numFmtId="7" fontId="1" fillId="2" borderId="0" xfId="4" applyNumberFormat="1" applyFont="1" applyFill="1"/>
    <xf numFmtId="43" fontId="6" fillId="2" borderId="5" xfId="4" applyFont="1" applyFill="1" applyBorder="1"/>
    <xf numFmtId="164" fontId="1" fillId="2" borderId="0" xfId="4" applyNumberFormat="1" applyFont="1" applyFill="1"/>
    <xf numFmtId="165" fontId="1" fillId="2" borderId="0" xfId="6" applyNumberFormat="1" applyFont="1" applyFill="1"/>
    <xf numFmtId="0" fontId="6" fillId="2" borderId="0" xfId="0" applyFont="1" applyFill="1" applyAlignment="1">
      <alignment horizontal="right"/>
    </xf>
    <xf numFmtId="43" fontId="2" fillId="3" borderId="0" xfId="0" applyNumberFormat="1" applyFont="1" applyFill="1" applyBorder="1"/>
    <xf numFmtId="43" fontId="1" fillId="3" borderId="0" xfId="4" applyFont="1" applyFill="1" applyBorder="1"/>
    <xf numFmtId="7" fontId="1" fillId="3" borderId="0" xfId="0" applyNumberFormat="1" applyFont="1" applyFill="1"/>
    <xf numFmtId="7" fontId="1" fillId="3" borderId="0" xfId="4" applyNumberFormat="1" applyFont="1" applyFill="1" applyBorder="1"/>
    <xf numFmtId="10" fontId="6" fillId="2" borderId="0" xfId="0" applyNumberFormat="1" applyFont="1" applyFill="1"/>
    <xf numFmtId="168" fontId="6" fillId="2" borderId="0" xfId="1" applyNumberFormat="1" applyFont="1" applyFill="1"/>
    <xf numFmtId="164" fontId="6" fillId="2" borderId="19" xfId="6" applyNumberFormat="1" applyFont="1" applyFill="1" applyBorder="1"/>
    <xf numFmtId="0" fontId="12" fillId="0" borderId="0" xfId="0" applyFont="1"/>
    <xf numFmtId="0" fontId="3" fillId="0" borderId="0" xfId="0" applyFont="1"/>
    <xf numFmtId="0" fontId="13" fillId="0" borderId="11" xfId="0" applyFont="1" applyBorder="1"/>
    <xf numFmtId="0" fontId="13" fillId="0" borderId="12" xfId="0" applyFont="1" applyBorder="1"/>
    <xf numFmtId="0" fontId="13" fillId="0" borderId="21" xfId="0" applyFont="1" applyBorder="1"/>
    <xf numFmtId="169" fontId="13" fillId="0" borderId="13" xfId="4" applyNumberFormat="1" applyFont="1" applyBorder="1"/>
    <xf numFmtId="169" fontId="13" fillId="0" borderId="4" xfId="4" applyNumberFormat="1" applyFont="1" applyBorder="1"/>
    <xf numFmtId="169" fontId="13" fillId="0" borderId="22" xfId="4" applyNumberFormat="1" applyFont="1" applyBorder="1"/>
    <xf numFmtId="0" fontId="13" fillId="0" borderId="0" xfId="0" applyFont="1"/>
    <xf numFmtId="169" fontId="13" fillId="0" borderId="0" xfId="4" applyNumberFormat="1" applyFont="1" applyBorder="1"/>
    <xf numFmtId="0" fontId="0" fillId="0" borderId="0" xfId="0" applyAlignment="1">
      <alignment horizontal="right"/>
    </xf>
    <xf numFmtId="169" fontId="13" fillId="2" borderId="23" xfId="4" applyNumberFormat="1" applyFont="1" applyFill="1" applyBorder="1"/>
    <xf numFmtId="169" fontId="13" fillId="2" borderId="24" xfId="4" applyNumberFormat="1" applyFont="1" applyFill="1" applyBorder="1"/>
    <xf numFmtId="169" fontId="13" fillId="2" borderId="25" xfId="4" applyNumberFormat="1" applyFont="1" applyFill="1" applyBorder="1"/>
    <xf numFmtId="169" fontId="13" fillId="2" borderId="26" xfId="4" applyNumberFormat="1" applyFont="1" applyFill="1" applyBorder="1"/>
    <xf numFmtId="169" fontId="13" fillId="2" borderId="27" xfId="4" applyNumberFormat="1" applyFont="1" applyFill="1" applyBorder="1"/>
    <xf numFmtId="169" fontId="13" fillId="2" borderId="0" xfId="4" applyNumberFormat="1" applyFont="1" applyFill="1" applyBorder="1"/>
    <xf numFmtId="169" fontId="13" fillId="2" borderId="3" xfId="4" applyNumberFormat="1" applyFont="1" applyFill="1" applyBorder="1"/>
    <xf numFmtId="169" fontId="13" fillId="2" borderId="28" xfId="4" applyNumberFormat="1" applyFont="1" applyFill="1" applyBorder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169" fontId="13" fillId="2" borderId="29" xfId="0" applyNumberFormat="1" applyFont="1" applyFill="1" applyBorder="1"/>
    <xf numFmtId="169" fontId="13" fillId="2" borderId="1" xfId="0" applyNumberFormat="1" applyFont="1" applyFill="1" applyBorder="1"/>
    <xf numFmtId="169" fontId="13" fillId="2" borderId="10" xfId="0" applyNumberFormat="1" applyFont="1" applyFill="1" applyBorder="1"/>
    <xf numFmtId="0" fontId="2" fillId="0" borderId="30" xfId="0" applyFont="1" applyBorder="1"/>
    <xf numFmtId="0" fontId="6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7">
    <cellStyle name="Comma" xfId="1" builtinId="3"/>
    <cellStyle name="Comma 2" xfId="4" xr:uid="{1AE08256-1F34-4ACA-9C33-7C8E70977BA1}"/>
    <cellStyle name="Currency 2" xfId="5" xr:uid="{B560269F-3270-4908-ABF7-40941DBF3A97}"/>
    <cellStyle name="Normal" xfId="0" builtinId="0"/>
    <cellStyle name="Normal 2" xfId="2" xr:uid="{2D4EC046-8C8F-4268-9754-88904D76088B}"/>
    <cellStyle name="Normal 3" xfId="3" xr:uid="{F39ADE39-8704-4159-9B89-4E663CD39633}"/>
    <cellStyle name="Percent 2" xfId="6" xr:uid="{C09FB721-2281-4C33-9262-4A7BCCDAF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647700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0CE9F-92EE-4FA1-9313-3780D421F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17731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5237C0-1196-4D89-AFCD-6CAF099CC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6E8ED8-8832-4932-AFC5-3AB385EA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6E5697-B49E-4305-90B4-47A68C79A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42FDDB-2F53-4306-9C2B-B883C820F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EA6D9-10C9-471F-AFC8-5B0169B97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8C66F-77AD-4326-8A15-BB09B3CB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E177C5-6B46-4F12-8F12-421DE08D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334962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F0DD3F-4D57-430E-911F-EA6C46D25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841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ndates/Funds/Fund%20Reporting/Form%20PF%20working%20files/4.15.22/Prime_03.31.22_%20Final%20for%20Form%20P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ies Expense Calcs"/>
      <sheetName val="Series S1"/>
      <sheetName val="Series Q364"/>
      <sheetName val="Series QuarterlyX"/>
      <sheetName val="Series Quarterly1"/>
      <sheetName val="Series MonthlyIG"/>
      <sheetName val="Series Custom1"/>
      <sheetName val="Series Monthly"/>
    </sheetNames>
    <sheetDataSet>
      <sheetData sheetId="0"/>
      <sheetData sheetId="1"/>
      <sheetData sheetId="2"/>
      <sheetData sheetId="3">
        <row r="10">
          <cell r="R10">
            <v>227140574.57000002</v>
          </cell>
          <cell r="S10">
            <v>43726028.869999997</v>
          </cell>
          <cell r="T10">
            <v>2831857.8823999991</v>
          </cell>
          <cell r="U10">
            <v>0</v>
          </cell>
          <cell r="V10">
            <v>33013.47</v>
          </cell>
          <cell r="W10">
            <v>0</v>
          </cell>
          <cell r="X10">
            <v>0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F6A8-3EAE-4009-8001-C486119050FA}">
  <sheetPr codeName="Sheet3"/>
  <dimension ref="A1:BF106"/>
  <sheetViews>
    <sheetView showGridLines="0" tabSelected="1" topLeftCell="A2" zoomScale="80" zoomScaleNormal="80" workbookViewId="0">
      <selection activeCell="I20" sqref="I20"/>
    </sheetView>
  </sheetViews>
  <sheetFormatPr defaultColWidth="9.15234375" defaultRowHeight="15" customHeight="1" x14ac:dyDescent="0.35"/>
  <cols>
    <col min="1" max="1" width="19.15234375" style="1" customWidth="1"/>
    <col min="2" max="2" width="14.69140625" style="1" customWidth="1"/>
    <col min="3" max="3" width="12.53515625" style="1" customWidth="1"/>
    <col min="4" max="4" width="15.15234375" style="1" bestFit="1" customWidth="1"/>
    <col min="5" max="5" width="18.84375" style="1" bestFit="1" customWidth="1"/>
    <col min="6" max="7" width="3.69140625" style="1" customWidth="1"/>
    <col min="8" max="8" width="13.3046875" style="1" customWidth="1"/>
    <col min="9" max="9" width="10" style="1" customWidth="1"/>
    <col min="10" max="10" width="7" style="1" bestFit="1" customWidth="1"/>
    <col min="11" max="11" width="10.765625" style="1" bestFit="1" customWidth="1"/>
    <col min="12" max="12" width="13.3828125" style="1" bestFit="1" customWidth="1"/>
    <col min="13" max="13" width="11.3046875" style="1" bestFit="1" customWidth="1"/>
    <col min="14" max="14" width="15.765625" style="1" bestFit="1" customWidth="1"/>
    <col min="15" max="15" width="9.15234375" style="1" bestFit="1" customWidth="1"/>
    <col min="16" max="16" width="15.23046875" style="1" bestFit="1" customWidth="1"/>
    <col min="17" max="17" width="6.3046875" style="1" bestFit="1" customWidth="1"/>
    <col min="18" max="18" width="11.84375" style="1" bestFit="1" customWidth="1"/>
    <col min="19" max="19" width="22.3828125" style="1" customWidth="1"/>
    <col min="20" max="20" width="12" style="1" bestFit="1" customWidth="1"/>
    <col min="21" max="21" width="13.84375" style="1" customWidth="1"/>
    <col min="22" max="22" width="15.84375" style="1" customWidth="1"/>
    <col min="23" max="23" width="13.69140625" style="1" customWidth="1"/>
    <col min="24" max="24" width="15" style="1" customWidth="1"/>
    <col min="25" max="25" width="15.3828125" style="1" customWidth="1"/>
    <col min="26" max="26" width="14.3046875" style="1" customWidth="1"/>
    <col min="27" max="27" width="17" style="1" customWidth="1"/>
    <col min="28" max="28" width="18.3828125" style="1" customWidth="1"/>
    <col min="29" max="29" width="26.3046875" style="1" customWidth="1"/>
    <col min="30" max="16384" width="9.15234375" style="1"/>
  </cols>
  <sheetData>
    <row r="1" spans="1:58" ht="49.5" customHeight="1" thickBo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58" ht="24" thickTop="1" thickBot="1" x14ac:dyDescent="0.65">
      <c r="A2" s="3" t="s">
        <v>16</v>
      </c>
      <c r="B2" s="4"/>
      <c r="C2" s="4"/>
      <c r="D2" s="3" t="s">
        <v>37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8" ht="15" customHeight="1" thickTop="1" x14ac:dyDescent="0.35">
      <c r="A3" s="7" t="s">
        <v>14</v>
      </c>
      <c r="B3" s="10">
        <v>44742</v>
      </c>
      <c r="C3" s="5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58" ht="15" customHeight="1" x14ac:dyDescent="0.35">
      <c r="A4" s="7"/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7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58" ht="15" customHeight="1" x14ac:dyDescent="0.35">
      <c r="A5" s="7"/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ht="15" customHeight="1" x14ac:dyDescent="0.35">
      <c r="A6" s="7"/>
      <c r="B6" s="8"/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5"/>
      <c r="O6" s="5"/>
      <c r="P6" s="5"/>
      <c r="Q6" s="47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</row>
    <row r="7" spans="1:58" ht="15" customHeight="1" x14ac:dyDescent="0.35">
      <c r="A7" s="16" t="s">
        <v>0</v>
      </c>
      <c r="F7" s="12"/>
      <c r="G7" s="22"/>
      <c r="H7" s="7"/>
      <c r="I7" s="7"/>
      <c r="J7" s="7"/>
      <c r="K7" s="7"/>
      <c r="L7" s="7"/>
      <c r="M7" s="7"/>
      <c r="Q7" s="42"/>
      <c r="R7" s="49" t="s">
        <v>25</v>
      </c>
      <c r="S7" s="50">
        <v>2023344016.7812192</v>
      </c>
      <c r="T7" s="49" t="s">
        <v>24</v>
      </c>
      <c r="U7" s="49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</row>
    <row r="8" spans="1:58" ht="15" customHeight="1" x14ac:dyDescent="0.35">
      <c r="B8" s="157" t="s">
        <v>5</v>
      </c>
      <c r="C8" s="158"/>
      <c r="D8" s="158"/>
      <c r="E8" s="159"/>
      <c r="F8" s="7"/>
      <c r="G8" s="23"/>
      <c r="H8" s="7"/>
      <c r="I8" s="7"/>
      <c r="J8" s="7"/>
      <c r="K8" s="7"/>
      <c r="L8" s="7"/>
      <c r="M8" s="7"/>
      <c r="Q8" s="42"/>
      <c r="R8" s="49"/>
      <c r="S8" s="52">
        <f>SUM(U8:BC8)</f>
        <v>2023344016.1938319</v>
      </c>
      <c r="T8" s="49" t="s">
        <v>26</v>
      </c>
      <c r="U8" s="49"/>
      <c r="V8" s="125">
        <f>'Series Monthly'!H4</f>
        <v>836726925.7475307</v>
      </c>
      <c r="W8" s="125">
        <f>'Series Custom1'!H4</f>
        <v>71937829.833973214</v>
      </c>
      <c r="X8" s="125">
        <f>'Series MonthlyIG'!H4</f>
        <v>279484870.00862753</v>
      </c>
      <c r="Y8" s="125">
        <f>'Series Quarterly1'!H4</f>
        <v>319560246.39569998</v>
      </c>
      <c r="Z8" s="125">
        <f>'Series QuarterlyX'!H4</f>
        <v>252879552.64934707</v>
      </c>
      <c r="AA8" s="125">
        <f>'Series Q364'!H4</f>
        <v>90367675.02776286</v>
      </c>
      <c r="AB8" s="125">
        <f>'Series S1'!H4</f>
        <v>97103197.150890589</v>
      </c>
      <c r="AC8" s="125">
        <f>'Series A1'!H4</f>
        <v>75283719.379999995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</row>
    <row r="9" spans="1:58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18"/>
      <c r="G9" s="23"/>
      <c r="H9" s="7"/>
      <c r="I9" s="7"/>
      <c r="J9" s="7"/>
      <c r="K9" s="7"/>
      <c r="L9" s="7"/>
      <c r="M9" s="7"/>
      <c r="Q9" s="42"/>
      <c r="R9" s="49"/>
      <c r="S9" s="50">
        <f>S7-S8</f>
        <v>0.5873873233795166</v>
      </c>
      <c r="T9" s="49"/>
      <c r="U9" s="49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</row>
    <row r="10" spans="1:58" ht="15" customHeight="1" x14ac:dyDescent="0.35">
      <c r="A10" s="7" t="s">
        <v>17</v>
      </c>
      <c r="C10" s="10">
        <f>B3</f>
        <v>44742</v>
      </c>
      <c r="D10" s="11">
        <f>+E25</f>
        <v>216784</v>
      </c>
      <c r="E10" s="11">
        <f t="shared" ref="E10" si="0">D10</f>
        <v>216784</v>
      </c>
      <c r="G10" s="23"/>
      <c r="H10" s="7"/>
      <c r="I10" s="7"/>
      <c r="J10" s="7"/>
      <c r="K10" s="7"/>
      <c r="L10" s="7"/>
      <c r="M10" s="7"/>
      <c r="Q10" s="42"/>
      <c r="R10" s="49"/>
      <c r="S10" s="49"/>
      <c r="T10" s="49"/>
      <c r="U10" s="49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</row>
    <row r="11" spans="1:58" ht="15" customHeight="1" x14ac:dyDescent="0.35">
      <c r="A11" s="9" t="s">
        <v>13</v>
      </c>
      <c r="B11" s="9"/>
      <c r="C11" s="9"/>
      <c r="E11" s="14">
        <f>SUM(E10:E10)</f>
        <v>216784</v>
      </c>
      <c r="F11" s="11"/>
      <c r="G11" s="23"/>
      <c r="H11" s="7"/>
      <c r="I11" s="7"/>
      <c r="J11" s="7"/>
      <c r="K11" s="7"/>
      <c r="L11" s="7"/>
      <c r="M11" s="7"/>
      <c r="Q11" s="42"/>
      <c r="R11" s="49" t="s">
        <v>28</v>
      </c>
      <c r="S11" s="53" t="s">
        <v>24</v>
      </c>
      <c r="T11" s="53" t="s">
        <v>27</v>
      </c>
      <c r="U11" s="53"/>
      <c r="V11" s="53" t="s">
        <v>119</v>
      </c>
      <c r="W11" s="53" t="s">
        <v>164</v>
      </c>
      <c r="X11" s="53" t="s">
        <v>209</v>
      </c>
      <c r="Y11" s="53" t="s">
        <v>246</v>
      </c>
      <c r="Z11" s="53" t="s">
        <v>286</v>
      </c>
      <c r="AA11" s="53" t="s">
        <v>309</v>
      </c>
      <c r="AB11" s="53" t="s">
        <v>333</v>
      </c>
      <c r="AC11" s="53" t="s">
        <v>336</v>
      </c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</row>
    <row r="12" spans="1:58" ht="15" customHeight="1" thickBot="1" x14ac:dyDescent="0.4">
      <c r="A12" s="9"/>
      <c r="B12" s="9"/>
      <c r="C12" s="9"/>
      <c r="D12" s="9"/>
      <c r="E12" s="14"/>
      <c r="F12" s="11"/>
      <c r="G12" s="23"/>
      <c r="H12" s="7"/>
      <c r="I12" s="7"/>
      <c r="J12" s="7"/>
      <c r="K12" s="7"/>
      <c r="L12" s="7"/>
      <c r="M12" s="7"/>
      <c r="Q12" s="42"/>
      <c r="R12" s="49" t="s">
        <v>11</v>
      </c>
      <c r="S12" s="54">
        <v>0</v>
      </c>
      <c r="T12" s="65">
        <f>+S12-SUM(U12:AX12)</f>
        <v>0</v>
      </c>
      <c r="U12" s="55"/>
      <c r="V12" s="55">
        <f>'Series Monthly'!E78</f>
        <v>0</v>
      </c>
      <c r="W12" s="55">
        <f>'Series Custom1'!E78</f>
        <v>0</v>
      </c>
      <c r="X12" s="55">
        <f>'Series MonthlyIG'!E78</f>
        <v>0</v>
      </c>
      <c r="Y12" s="55">
        <f>'Series Quarterly1'!E70</f>
        <v>0</v>
      </c>
      <c r="Z12" s="55">
        <f>'Series QuarterlyX'!E73</f>
        <v>0</v>
      </c>
      <c r="AA12" s="55">
        <f>'Series Q364'!E56</f>
        <v>0</v>
      </c>
      <c r="AB12" s="55">
        <f>'Series S1'!E57</f>
        <v>0</v>
      </c>
      <c r="AC12" s="55">
        <f>'Series A1'!E36</f>
        <v>0</v>
      </c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</row>
    <row r="13" spans="1:58" ht="15" customHeight="1" thickBot="1" x14ac:dyDescent="0.4">
      <c r="A13" s="9" t="s">
        <v>23</v>
      </c>
      <c r="B13" s="9"/>
      <c r="C13" s="9"/>
      <c r="D13" s="9"/>
      <c r="E13" s="17">
        <f>E10</f>
        <v>216784</v>
      </c>
      <c r="F13" s="11"/>
      <c r="G13" s="23"/>
      <c r="H13" s="7"/>
      <c r="I13" s="7"/>
      <c r="J13" s="7"/>
      <c r="K13" s="7"/>
      <c r="L13" s="7"/>
      <c r="M13" s="7"/>
      <c r="Q13" s="42"/>
      <c r="R13" s="49" t="s">
        <v>36</v>
      </c>
      <c r="S13" s="54">
        <v>2072.7000000000003</v>
      </c>
      <c r="T13" s="65">
        <f>+S13-SUM(U13:AX13)</f>
        <v>0</v>
      </c>
      <c r="U13" s="55"/>
      <c r="V13" s="55">
        <f>'Series Monthly'!E79</f>
        <v>0</v>
      </c>
      <c r="W13" s="55">
        <f>'Series Custom1'!E79</f>
        <v>0</v>
      </c>
      <c r="X13" s="55">
        <f>'Series MonthlyIG'!E79</f>
        <v>0</v>
      </c>
      <c r="Y13" s="55">
        <f>'Series Quarterly1'!E71</f>
        <v>0</v>
      </c>
      <c r="Z13" s="55">
        <f>'Series QuarterlyX'!E74</f>
        <v>0</v>
      </c>
      <c r="AA13" s="55">
        <f>'Series Q364'!E57</f>
        <v>0</v>
      </c>
      <c r="AB13" s="55">
        <f>'Series S1'!E58</f>
        <v>0</v>
      </c>
      <c r="AC13" s="55">
        <f>'Series A1'!E37</f>
        <v>2072.7000000000003</v>
      </c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</row>
    <row r="14" spans="1:58" ht="15" customHeight="1" thickBot="1" x14ac:dyDescent="0.4">
      <c r="A14" s="26"/>
      <c r="B14" s="26"/>
      <c r="C14" s="26"/>
      <c r="D14" s="26"/>
      <c r="E14" s="27"/>
      <c r="F14" s="28"/>
      <c r="G14" s="29"/>
      <c r="H14" s="30"/>
      <c r="I14" s="30"/>
      <c r="J14" s="30"/>
      <c r="K14" s="30"/>
      <c r="L14" s="30"/>
      <c r="M14" s="7"/>
      <c r="Q14" s="42"/>
      <c r="R14" s="43" t="s">
        <v>337</v>
      </c>
      <c r="S14" s="126">
        <v>21074.699999999997</v>
      </c>
      <c r="T14" s="127">
        <f>+S14-SUM(U14:AX14)</f>
        <v>0</v>
      </c>
      <c r="U14" s="55"/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f>'Series A1'!E38</f>
        <v>21074.699999999997</v>
      </c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</row>
    <row r="15" spans="1:58" ht="15" customHeight="1" thickTop="1" x14ac:dyDescent="0.35">
      <c r="A15" s="9"/>
      <c r="B15" s="9"/>
      <c r="C15" s="9"/>
      <c r="D15" s="9"/>
      <c r="E15" s="20"/>
      <c r="F15" s="11"/>
      <c r="G15" s="23"/>
      <c r="H15" s="7"/>
      <c r="I15" s="7"/>
      <c r="J15" s="7"/>
      <c r="K15" s="7"/>
      <c r="L15" s="7"/>
      <c r="M15" s="7"/>
      <c r="P15" s="40"/>
      <c r="Q15" s="42"/>
      <c r="R15" s="49" t="s">
        <v>7</v>
      </c>
      <c r="S15" s="54">
        <v>0</v>
      </c>
      <c r="T15" s="65">
        <f t="shared" ref="T15:T36" si="1">+S15-SUM(U15:AX15)</f>
        <v>0</v>
      </c>
      <c r="U15" s="55"/>
      <c r="V15" s="55">
        <f>'Series Monthly'!E80</f>
        <v>0</v>
      </c>
      <c r="W15" s="55">
        <f>'Series Custom1'!E80</f>
        <v>0</v>
      </c>
      <c r="X15" s="55">
        <f>'Series MonthlyIG'!E80</f>
        <v>0</v>
      </c>
      <c r="Y15" s="55">
        <f>'Series Quarterly1'!E72</f>
        <v>0</v>
      </c>
      <c r="Z15" s="55">
        <f>'Series QuarterlyX'!E75</f>
        <v>0</v>
      </c>
      <c r="AA15" s="55">
        <f>'Series Q364'!E58</f>
        <v>0</v>
      </c>
      <c r="AB15" s="55">
        <f>'Series S1'!E59</f>
        <v>0</v>
      </c>
      <c r="AC15" s="55">
        <f>'Series A1'!E39</f>
        <v>0</v>
      </c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</row>
    <row r="16" spans="1:58" ht="15" customHeight="1" x14ac:dyDescent="0.35">
      <c r="A16" s="16" t="s">
        <v>6</v>
      </c>
      <c r="B16" s="9"/>
      <c r="C16" s="9"/>
      <c r="D16" s="9"/>
      <c r="E16" s="20"/>
      <c r="F16" s="11"/>
      <c r="G16" s="23"/>
      <c r="H16" s="7"/>
      <c r="I16" s="7"/>
      <c r="J16" s="7"/>
      <c r="K16" s="7"/>
      <c r="L16" s="7"/>
      <c r="M16" s="7"/>
      <c r="P16" s="40"/>
      <c r="Q16" s="42"/>
      <c r="R16" s="49" t="s">
        <v>9</v>
      </c>
      <c r="S16" s="54">
        <v>0</v>
      </c>
      <c r="T16" s="65">
        <f t="shared" si="1"/>
        <v>0</v>
      </c>
      <c r="U16" s="55"/>
      <c r="V16" s="55">
        <f>'Series Monthly'!E81</f>
        <v>0</v>
      </c>
      <c r="W16" s="55">
        <f>'Series Custom1'!E81</f>
        <v>0</v>
      </c>
      <c r="X16" s="55">
        <f>'Series MonthlyIG'!E81</f>
        <v>0</v>
      </c>
      <c r="Y16" s="55">
        <f>'Series Quarterly1'!E73</f>
        <v>0</v>
      </c>
      <c r="Z16" s="55">
        <f>'Series QuarterlyX'!E76</f>
        <v>0</v>
      </c>
      <c r="AA16" s="55">
        <f>'Series Q364'!E59</f>
        <v>0</v>
      </c>
      <c r="AB16" s="55">
        <f>'Series S1'!E60</f>
        <v>0</v>
      </c>
      <c r="AC16" s="55">
        <f>'Series A1'!E40</f>
        <v>0</v>
      </c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</row>
    <row r="17" spans="1:58" ht="15" customHeight="1" x14ac:dyDescent="0.35">
      <c r="A17" s="7"/>
      <c r="B17" s="7"/>
      <c r="C17" s="7"/>
      <c r="D17" s="7"/>
      <c r="E17" s="11"/>
      <c r="F17" s="11"/>
      <c r="G17" s="23"/>
      <c r="I17" s="7"/>
      <c r="J17"/>
      <c r="K17"/>
      <c r="L17"/>
      <c r="M17"/>
      <c r="Q17" s="42"/>
      <c r="R17" s="49" t="s">
        <v>8</v>
      </c>
      <c r="S17" s="54">
        <v>0</v>
      </c>
      <c r="T17" s="65">
        <f t="shared" si="1"/>
        <v>0</v>
      </c>
      <c r="U17" s="55"/>
      <c r="V17" s="55">
        <f>'Series Monthly'!E82</f>
        <v>0</v>
      </c>
      <c r="W17" s="55">
        <f>'Series Custom1'!E82</f>
        <v>0</v>
      </c>
      <c r="X17" s="55">
        <f>'Series MonthlyIG'!E82</f>
        <v>0</v>
      </c>
      <c r="Y17" s="55">
        <f>'Series Quarterly1'!E74</f>
        <v>0</v>
      </c>
      <c r="Z17" s="55">
        <f>'Series QuarterlyX'!E77</f>
        <v>0</v>
      </c>
      <c r="AA17" s="55">
        <f>'Series Q364'!E60</f>
        <v>0</v>
      </c>
      <c r="AB17" s="55">
        <f>'Series S1'!E61</f>
        <v>0</v>
      </c>
      <c r="AC17" s="55">
        <f>'Series A1'!E41</f>
        <v>0</v>
      </c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</row>
    <row r="18" spans="1:58" ht="15" customHeight="1" x14ac:dyDescent="0.35">
      <c r="A18" s="15" t="s">
        <v>1</v>
      </c>
      <c r="B18" s="15"/>
      <c r="C18" s="15"/>
      <c r="D18" s="15"/>
      <c r="E18" s="15" t="s">
        <v>12</v>
      </c>
      <c r="F18" s="11"/>
      <c r="G18" s="23"/>
      <c r="I18" s="7"/>
      <c r="J18"/>
      <c r="K18"/>
      <c r="L18"/>
      <c r="M18"/>
      <c r="N18"/>
      <c r="P18" s="32"/>
      <c r="Q18" s="42"/>
      <c r="R18" s="49" t="s">
        <v>10</v>
      </c>
      <c r="S18" s="54">
        <v>0</v>
      </c>
      <c r="T18" s="65">
        <f t="shared" si="1"/>
        <v>0</v>
      </c>
      <c r="U18" s="55"/>
      <c r="V18" s="55">
        <f>'Series Monthly'!E83</f>
        <v>0</v>
      </c>
      <c r="W18" s="55">
        <f>'Series Custom1'!E83</f>
        <v>0</v>
      </c>
      <c r="X18" s="55">
        <f>'Series MonthlyIG'!E83</f>
        <v>0</v>
      </c>
      <c r="Y18" s="55">
        <f>'Series Quarterly1'!E75</f>
        <v>0</v>
      </c>
      <c r="Z18" s="55">
        <f>'Series QuarterlyX'!E78</f>
        <v>0</v>
      </c>
      <c r="AA18" s="55">
        <f>'Series Q364'!E61</f>
        <v>0</v>
      </c>
      <c r="AB18" s="55">
        <f>'Series S1'!E62</f>
        <v>0</v>
      </c>
      <c r="AC18" s="55">
        <f>'Series A1'!E42</f>
        <v>0</v>
      </c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</row>
    <row r="19" spans="1:58" ht="15" customHeight="1" x14ac:dyDescent="0.35">
      <c r="A19" s="7" t="s">
        <v>18</v>
      </c>
      <c r="B19" s="9"/>
      <c r="C19" s="9"/>
      <c r="D19" s="9"/>
      <c r="E19" s="37">
        <v>0</v>
      </c>
      <c r="F19" s="11"/>
      <c r="G19" s="23"/>
      <c r="I19" s="7"/>
      <c r="J19"/>
      <c r="K19"/>
      <c r="L19"/>
      <c r="M19"/>
      <c r="N19"/>
      <c r="O19" s="41"/>
      <c r="Q19" s="42"/>
      <c r="R19" s="49" t="s">
        <v>42</v>
      </c>
      <c r="S19" s="54">
        <v>0</v>
      </c>
      <c r="T19" s="65">
        <f t="shared" si="1"/>
        <v>0</v>
      </c>
      <c r="U19" s="55"/>
      <c r="V19" s="55">
        <f>'Series Monthly'!E84</f>
        <v>0</v>
      </c>
      <c r="W19" s="55">
        <f>'Series Custom1'!E84</f>
        <v>0</v>
      </c>
      <c r="X19" s="55">
        <f>'Series MonthlyIG'!E84</f>
        <v>0</v>
      </c>
      <c r="Y19" s="55">
        <f>'Series Quarterly1'!E76</f>
        <v>0</v>
      </c>
      <c r="Z19" s="55">
        <f>'Series QuarterlyX'!E79</f>
        <v>0</v>
      </c>
      <c r="AA19" s="55">
        <f>'Series Q364'!E62</f>
        <v>0</v>
      </c>
      <c r="AB19" s="55">
        <f>'Series S1'!E63</f>
        <v>0</v>
      </c>
      <c r="AC19" s="55">
        <f>'Series A1'!E43</f>
        <v>0</v>
      </c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</row>
    <row r="20" spans="1:58" ht="15" customHeight="1" x14ac:dyDescent="0.35">
      <c r="A20" s="7" t="s">
        <v>38</v>
      </c>
      <c r="B20" s="9"/>
      <c r="C20" s="9"/>
      <c r="D20" s="9"/>
      <c r="E20" s="66">
        <v>51473.46</v>
      </c>
      <c r="F20" s="11"/>
      <c r="G20" s="23"/>
      <c r="I20" s="7"/>
      <c r="J20"/>
      <c r="K20"/>
      <c r="L20"/>
      <c r="M20"/>
      <c r="N20"/>
      <c r="O20" s="41"/>
      <c r="P20" s="41"/>
      <c r="Q20" s="42"/>
      <c r="R20" s="43"/>
      <c r="S20" s="44"/>
      <c r="T20" s="65"/>
      <c r="U20" s="43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</row>
    <row r="21" spans="1:58" ht="15" customHeight="1" x14ac:dyDescent="0.35">
      <c r="A21" s="7" t="s">
        <v>39</v>
      </c>
      <c r="B21" s="9"/>
      <c r="C21" s="9"/>
      <c r="D21" s="9"/>
      <c r="E21" s="66">
        <v>59179.59</v>
      </c>
      <c r="F21" s="11"/>
      <c r="G21" s="23"/>
      <c r="I21" s="7"/>
      <c r="J21"/>
      <c r="K21"/>
      <c r="L21"/>
      <c r="M21"/>
      <c r="N21"/>
      <c r="O21" s="39"/>
      <c r="P21" s="41"/>
      <c r="Q21" s="42"/>
      <c r="R21" s="43" t="s">
        <v>34</v>
      </c>
      <c r="S21" s="45" t="s">
        <v>24</v>
      </c>
      <c r="T21" s="65"/>
      <c r="U21" s="53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</row>
    <row r="22" spans="1:58" ht="15" customHeight="1" x14ac:dyDescent="0.35">
      <c r="A22" s="7" t="s">
        <v>40</v>
      </c>
      <c r="B22" s="9"/>
      <c r="C22" s="9"/>
      <c r="D22" s="9"/>
      <c r="E22" s="66">
        <v>97931.39</v>
      </c>
      <c r="F22" s="11"/>
      <c r="G22" s="23"/>
      <c r="J22"/>
      <c r="K22"/>
      <c r="L22"/>
      <c r="M22"/>
      <c r="N22"/>
      <c r="O22" s="39"/>
      <c r="P22" s="41"/>
      <c r="Q22" s="42"/>
      <c r="R22" s="49" t="s">
        <v>11</v>
      </c>
      <c r="S22" s="68">
        <v>20079.349999999999</v>
      </c>
      <c r="T22" s="65">
        <f t="shared" si="1"/>
        <v>0</v>
      </c>
      <c r="U22" s="46"/>
      <c r="V22" s="65">
        <f>'Series Monthly'!B78</f>
        <v>6385.85</v>
      </c>
      <c r="W22" s="65">
        <f>'Series Custom1'!B78</f>
        <v>549.02</v>
      </c>
      <c r="X22" s="65">
        <f>'Series MonthlyIG'!B78</f>
        <v>2695.21</v>
      </c>
      <c r="Y22" s="65">
        <f>'Series Quarterly1'!B70</f>
        <v>3959.94</v>
      </c>
      <c r="Z22" s="65">
        <f>'Series QuarterlyX'!B73</f>
        <v>3131.91</v>
      </c>
      <c r="AA22" s="65">
        <f>'Series Q364'!B56</f>
        <v>1118.75</v>
      </c>
      <c r="AB22" s="65">
        <f>'Series S1'!B57</f>
        <v>1202.22</v>
      </c>
      <c r="AC22" s="65">
        <f>'Series A1'!B36</f>
        <v>1036.45</v>
      </c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</row>
    <row r="23" spans="1:58" ht="15" customHeight="1" x14ac:dyDescent="0.35">
      <c r="A23" s="7" t="s">
        <v>19</v>
      </c>
      <c r="B23" s="9"/>
      <c r="C23" s="9"/>
      <c r="D23" s="9"/>
      <c r="E23" s="66">
        <v>-8313.0400000000009</v>
      </c>
      <c r="F23" s="11"/>
      <c r="G23" s="23"/>
      <c r="H23" s="7"/>
      <c r="I23" s="7"/>
      <c r="J23"/>
      <c r="K23"/>
      <c r="L23"/>
      <c r="M23"/>
      <c r="N23"/>
      <c r="O23" s="41"/>
      <c r="P23" s="41"/>
      <c r="Q23" s="42"/>
      <c r="R23" s="49" t="s">
        <v>36</v>
      </c>
      <c r="S23" s="68">
        <v>98.7</v>
      </c>
      <c r="T23" s="65">
        <f t="shared" ref="T23" si="2">+S23-SUM(U23:AX23)</f>
        <v>0</v>
      </c>
      <c r="U23" s="46"/>
      <c r="V23" s="65">
        <f>'Series Monthly'!B79</f>
        <v>0</v>
      </c>
      <c r="W23" s="65">
        <f>'Series Custom1'!B79</f>
        <v>0</v>
      </c>
      <c r="X23" s="65">
        <f>'Series MonthlyIG'!B79</f>
        <v>0</v>
      </c>
      <c r="Y23" s="65">
        <f>'Series Quarterly1'!B71</f>
        <v>0</v>
      </c>
      <c r="Z23" s="65">
        <f>'Series QuarterlyX'!B74</f>
        <v>0</v>
      </c>
      <c r="AA23" s="65">
        <f>'Series Q364'!B57</f>
        <v>0</v>
      </c>
      <c r="AB23" s="65">
        <f>'Series S1'!B58</f>
        <v>0</v>
      </c>
      <c r="AC23" s="65">
        <f>'Series A1'!B37</f>
        <v>98.7</v>
      </c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</row>
    <row r="24" spans="1:58" ht="15" customHeight="1" x14ac:dyDescent="0.35">
      <c r="A24" s="13" t="s">
        <v>20</v>
      </c>
      <c r="B24" s="38"/>
      <c r="C24" s="38"/>
      <c r="D24" s="38"/>
      <c r="E24" s="67">
        <v>16512.599999999999</v>
      </c>
      <c r="F24" s="19"/>
      <c r="G24" s="23"/>
      <c r="H24" s="7"/>
      <c r="I24" s="7"/>
      <c r="J24"/>
      <c r="K24"/>
      <c r="L24"/>
      <c r="M24"/>
      <c r="N24"/>
      <c r="O24" s="41"/>
      <c r="P24" s="41"/>
      <c r="Q24" s="42"/>
      <c r="R24" s="43" t="s">
        <v>337</v>
      </c>
      <c r="S24" s="128">
        <v>1003.5571428571427</v>
      </c>
      <c r="T24" s="127">
        <f>+S24-SUM(U24:AX24)</f>
        <v>0</v>
      </c>
      <c r="U24" s="46"/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f>'Series A1'!B38</f>
        <v>1003.5571428571427</v>
      </c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</row>
    <row r="25" spans="1:58" ht="15" customHeight="1" x14ac:dyDescent="0.35">
      <c r="A25" s="9" t="s">
        <v>41</v>
      </c>
      <c r="B25" s="7"/>
      <c r="C25" s="7"/>
      <c r="D25" s="7"/>
      <c r="E25" s="14">
        <f>SUM(E19:E24)</f>
        <v>216784</v>
      </c>
      <c r="F25" s="14"/>
      <c r="G25" s="23"/>
      <c r="H25" s="7"/>
      <c r="I25" s="7"/>
      <c r="J25"/>
      <c r="K25"/>
      <c r="L25"/>
      <c r="M25"/>
      <c r="N25"/>
      <c r="O25" s="41"/>
      <c r="P25" s="41"/>
      <c r="Q25" s="42"/>
      <c r="R25" s="43" t="s">
        <v>7</v>
      </c>
      <c r="S25" s="68">
        <v>1560.25</v>
      </c>
      <c r="T25" s="65">
        <f t="shared" si="1"/>
        <v>0</v>
      </c>
      <c r="U25" s="46"/>
      <c r="V25" s="65">
        <f>'Series Monthly'!B80</f>
        <v>645.24</v>
      </c>
      <c r="W25" s="65">
        <f>'Series Custom1'!B80</f>
        <v>55.47</v>
      </c>
      <c r="X25" s="65">
        <f>'Series MonthlyIG'!B80</f>
        <v>194.99</v>
      </c>
      <c r="Y25" s="65">
        <f>'Series Quarterly1'!B72</f>
        <v>246.44</v>
      </c>
      <c r="Z25" s="65">
        <f>'Series QuarterlyX'!B75</f>
        <v>69.67</v>
      </c>
      <c r="AA25" s="65">
        <f>'Series Q364'!B58</f>
        <v>215.51</v>
      </c>
      <c r="AB25" s="65">
        <f>'Series S1'!B59</f>
        <v>74.91</v>
      </c>
      <c r="AC25" s="65">
        <f>'Series A1'!B39</f>
        <v>58.02</v>
      </c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</row>
    <row r="26" spans="1:58" ht="15" customHeight="1" x14ac:dyDescent="0.35">
      <c r="B26" s="7"/>
      <c r="C26" s="7"/>
      <c r="D26" s="7"/>
      <c r="E26" s="11"/>
      <c r="F26" s="11"/>
      <c r="G26" s="23"/>
      <c r="H26" s="7"/>
      <c r="I26" s="7"/>
      <c r="J26"/>
      <c r="K26"/>
      <c r="L26"/>
      <c r="M26"/>
      <c r="N26"/>
      <c r="O26" s="41"/>
      <c r="P26" s="41"/>
      <c r="Q26" s="42"/>
      <c r="R26" s="43" t="s">
        <v>9</v>
      </c>
      <c r="S26" s="68">
        <v>505.36</v>
      </c>
      <c r="T26" s="65">
        <f t="shared" si="1"/>
        <v>0</v>
      </c>
      <c r="U26" s="46"/>
      <c r="V26" s="65">
        <f>'Series Monthly'!B81</f>
        <v>208.99</v>
      </c>
      <c r="W26" s="65">
        <f>'Series Custom1'!B81</f>
        <v>17.97</v>
      </c>
      <c r="X26" s="65">
        <f>'Series MonthlyIG'!B81</f>
        <v>63.16</v>
      </c>
      <c r="Y26" s="65">
        <f>'Series Quarterly1'!B73</f>
        <v>79.819999999999993</v>
      </c>
      <c r="Z26" s="65">
        <f>'Series QuarterlyX'!B76</f>
        <v>22.57</v>
      </c>
      <c r="AA26" s="65">
        <f>'Series Q364'!B59</f>
        <v>69.8</v>
      </c>
      <c r="AB26" s="65">
        <f>'Series S1'!B60</f>
        <v>24.26</v>
      </c>
      <c r="AC26" s="65">
        <f>'Series A1'!B40</f>
        <v>18.79</v>
      </c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</row>
    <row r="27" spans="1:58" ht="15" customHeight="1" x14ac:dyDescent="0.35">
      <c r="B27" s="7"/>
      <c r="C27" s="7"/>
      <c r="D27" s="7"/>
      <c r="E27" s="11"/>
      <c r="F27" s="11"/>
      <c r="G27" s="23"/>
      <c r="H27" s="7"/>
      <c r="I27" s="7"/>
      <c r="J27"/>
      <c r="K27"/>
      <c r="L27"/>
      <c r="M27"/>
      <c r="N27"/>
      <c r="O27" s="41"/>
      <c r="P27" s="41"/>
      <c r="Q27" s="42"/>
      <c r="R27" s="43" t="s">
        <v>8</v>
      </c>
      <c r="S27" s="68">
        <v>298.86</v>
      </c>
      <c r="T27" s="65">
        <f t="shared" si="1"/>
        <v>0</v>
      </c>
      <c r="U27" s="46"/>
      <c r="V27" s="65">
        <f>'Series Monthly'!B82</f>
        <v>123.59</v>
      </c>
      <c r="W27" s="65">
        <f>'Series Custom1'!B82</f>
        <v>10.63</v>
      </c>
      <c r="X27" s="65">
        <f>'Series MonthlyIG'!B82</f>
        <v>37.35</v>
      </c>
      <c r="Y27" s="65">
        <f>'Series Quarterly1'!B74</f>
        <v>47.2</v>
      </c>
      <c r="Z27" s="65">
        <f>'Series QuarterlyX'!B77</f>
        <v>13.35</v>
      </c>
      <c r="AA27" s="65">
        <f>'Series Q364'!B60</f>
        <v>41.28</v>
      </c>
      <c r="AB27" s="65">
        <f>'Series S1'!B61</f>
        <v>14.35</v>
      </c>
      <c r="AC27" s="65">
        <f>'Series A1'!B41</f>
        <v>11.11</v>
      </c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</row>
    <row r="28" spans="1:58" ht="15" customHeight="1" x14ac:dyDescent="0.35">
      <c r="A28" s="9" t="s">
        <v>21</v>
      </c>
      <c r="B28" s="7"/>
      <c r="C28" s="7"/>
      <c r="D28" s="7"/>
      <c r="E28" s="33">
        <f>E25</f>
        <v>216784</v>
      </c>
      <c r="F28" s="11"/>
      <c r="G28" s="23"/>
      <c r="H28" s="7"/>
      <c r="I28" s="7"/>
      <c r="J28"/>
      <c r="K28"/>
      <c r="L28"/>
      <c r="M28"/>
      <c r="N28"/>
      <c r="O28" s="41"/>
      <c r="P28" s="41"/>
      <c r="Q28" s="42"/>
      <c r="R28" s="43" t="s">
        <v>10</v>
      </c>
      <c r="S28" s="68">
        <v>17.82</v>
      </c>
      <c r="T28" s="65">
        <f t="shared" si="1"/>
        <v>0</v>
      </c>
      <c r="U28" s="46"/>
      <c r="V28" s="65">
        <f>'Series Monthly'!B83</f>
        <v>7.37</v>
      </c>
      <c r="W28" s="65">
        <f>'Series Custom1'!B83</f>
        <v>0.63</v>
      </c>
      <c r="X28" s="65">
        <f>'Series MonthlyIG'!B83</f>
        <v>2.23</v>
      </c>
      <c r="Y28" s="65">
        <f>'Series Quarterly1'!B75</f>
        <v>2.81</v>
      </c>
      <c r="Z28" s="65">
        <f>'Series QuarterlyX'!B78</f>
        <v>0.8</v>
      </c>
      <c r="AA28" s="65">
        <f>'Series Q364'!B61</f>
        <v>2.46</v>
      </c>
      <c r="AB28" s="65">
        <f>'Series S1'!B62</f>
        <v>0.86</v>
      </c>
      <c r="AC28" s="65">
        <f>'Series A1'!B42</f>
        <v>0.66</v>
      </c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</row>
    <row r="29" spans="1:58" ht="15" customHeight="1" thickBot="1" x14ac:dyDescent="0.4">
      <c r="A29" s="9"/>
      <c r="B29" s="7"/>
      <c r="C29" s="7"/>
      <c r="D29" s="7"/>
      <c r="E29" s="11"/>
      <c r="F29" s="11"/>
      <c r="G29" s="23"/>
      <c r="H29" s="7"/>
      <c r="I29" s="7"/>
      <c r="J29"/>
      <c r="K29"/>
      <c r="L29"/>
      <c r="M29"/>
      <c r="N29"/>
      <c r="P29" s="41"/>
      <c r="Q29" s="42"/>
      <c r="R29" s="43" t="s">
        <v>42</v>
      </c>
      <c r="S29" s="68">
        <v>19.989999999999998</v>
      </c>
      <c r="T29" s="65">
        <f t="shared" si="1"/>
        <v>0</v>
      </c>
      <c r="U29" s="46"/>
      <c r="V29" s="65">
        <f>'Series Monthly'!B84</f>
        <v>8.27</v>
      </c>
      <c r="W29" s="65">
        <f>'Series Custom1'!B84</f>
        <v>0.71</v>
      </c>
      <c r="X29" s="65">
        <f>'Series MonthlyIG'!B84</f>
        <v>2.5</v>
      </c>
      <c r="Y29" s="65">
        <f>'Series Quarterly1'!B76</f>
        <v>3.16</v>
      </c>
      <c r="Z29" s="65">
        <f>'Series QuarterlyX'!B79</f>
        <v>0.89</v>
      </c>
      <c r="AA29" s="65">
        <f>'Series Q364'!B62</f>
        <v>2.76</v>
      </c>
      <c r="AB29" s="65">
        <f>'Series S1'!B63</f>
        <v>0.96</v>
      </c>
      <c r="AC29" s="65">
        <f>'Series A1'!B43</f>
        <v>0.74</v>
      </c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</row>
    <row r="30" spans="1:58" ht="15" customHeight="1" thickBot="1" x14ac:dyDescent="0.4">
      <c r="A30" s="9" t="s">
        <v>22</v>
      </c>
      <c r="B30" s="7"/>
      <c r="C30" s="7"/>
      <c r="D30" s="7"/>
      <c r="E30" s="17">
        <f>E13-E28</f>
        <v>0</v>
      </c>
      <c r="F30" s="20"/>
      <c r="G30" s="23"/>
      <c r="H30" s="7"/>
      <c r="I30" s="7"/>
      <c r="J30"/>
      <c r="K30"/>
      <c r="L30"/>
      <c r="M30"/>
      <c r="N30"/>
      <c r="P30" s="41"/>
      <c r="Q30" s="42"/>
      <c r="R30" s="43"/>
      <c r="S30" s="46"/>
      <c r="T30" s="65"/>
      <c r="U30" s="43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</row>
    <row r="31" spans="1:58" ht="15" customHeight="1" x14ac:dyDescent="0.35">
      <c r="A31" s="9"/>
      <c r="B31" s="7"/>
      <c r="C31" s="7"/>
      <c r="D31" s="7"/>
      <c r="E31" s="11"/>
      <c r="F31" s="11"/>
      <c r="G31" s="23"/>
      <c r="H31" s="7"/>
      <c r="I31" s="7"/>
      <c r="J31"/>
      <c r="K31"/>
      <c r="L31"/>
      <c r="M31"/>
      <c r="N31"/>
      <c r="Q31" s="42"/>
      <c r="R31" s="49"/>
      <c r="S31" s="51"/>
      <c r="T31" s="65"/>
      <c r="U31" s="49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</row>
    <row r="32" spans="1:58" ht="15" customHeight="1" x14ac:dyDescent="0.35">
      <c r="A32" s="7"/>
      <c r="B32" s="7"/>
      <c r="C32" s="7"/>
      <c r="D32" s="7"/>
      <c r="E32" s="24"/>
      <c r="F32" s="11"/>
      <c r="G32" s="23"/>
      <c r="H32" s="7"/>
      <c r="I32" s="7"/>
      <c r="J32" s="7"/>
      <c r="N32"/>
      <c r="Q32" s="42"/>
      <c r="R32" s="49" t="s">
        <v>29</v>
      </c>
      <c r="S32" s="53" t="s">
        <v>24</v>
      </c>
      <c r="T32" s="65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</row>
    <row r="33" spans="1:58" ht="15" customHeight="1" x14ac:dyDescent="0.35">
      <c r="A33" s="7"/>
      <c r="B33" s="7"/>
      <c r="C33" s="7"/>
      <c r="D33" s="7"/>
      <c r="E33" s="24"/>
      <c r="F33" s="11"/>
      <c r="G33" s="23"/>
      <c r="H33" s="7"/>
      <c r="I33" s="7"/>
      <c r="J33" s="7"/>
      <c r="N33"/>
      <c r="Q33" s="42"/>
      <c r="R33" s="49" t="s">
        <v>30</v>
      </c>
      <c r="S33" s="68">
        <v>97862.17</v>
      </c>
      <c r="T33" s="65">
        <f t="shared" si="1"/>
        <v>4.0000000008149073E-2</v>
      </c>
      <c r="U33" s="54"/>
      <c r="V33" s="65">
        <f>'Series Monthly'!D56</f>
        <v>49727.77</v>
      </c>
      <c r="W33" s="65">
        <f>'Series Custom1'!D56</f>
        <v>4278.74</v>
      </c>
      <c r="X33" s="65">
        <f>'Series MonthlyIG'!D56</f>
        <v>7774</v>
      </c>
      <c r="Y33" s="65">
        <f>'Series Quarterly1'!D48</f>
        <v>21065.69</v>
      </c>
      <c r="Z33" s="65">
        <f>'Series QuarterlyX'!D51</f>
        <v>4810.0600000000004</v>
      </c>
      <c r="AA33" s="65">
        <f>'Series Q364'!D34</f>
        <v>1468.61</v>
      </c>
      <c r="AB33" s="65">
        <f>'Series S1'!D35</f>
        <v>8755.68</v>
      </c>
      <c r="AC33" s="65">
        <f>'Series A1'!D14</f>
        <v>-18.420000000000002</v>
      </c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</row>
    <row r="34" spans="1:58" ht="15" customHeight="1" x14ac:dyDescent="0.35">
      <c r="A34" s="7"/>
      <c r="B34" s="7"/>
      <c r="C34" s="7"/>
      <c r="D34" s="7" t="s">
        <v>35</v>
      </c>
      <c r="E34" s="11"/>
      <c r="F34" s="11"/>
      <c r="G34" s="7"/>
      <c r="H34" s="7"/>
      <c r="I34" s="7"/>
      <c r="J34" s="7"/>
      <c r="Q34" s="42"/>
      <c r="R34" s="49" t="s">
        <v>31</v>
      </c>
      <c r="S34" s="68">
        <v>158.46</v>
      </c>
      <c r="T34" s="65">
        <f t="shared" si="1"/>
        <v>1.0000000000019327E-2</v>
      </c>
      <c r="U34" s="54"/>
      <c r="V34" s="65">
        <f>'Series Monthly'!D57</f>
        <v>65.55</v>
      </c>
      <c r="W34" s="65">
        <f>'Series Custom1'!D57</f>
        <v>5.63</v>
      </c>
      <c r="X34" s="65">
        <f>'Series MonthlyIG'!D57</f>
        <v>21.9</v>
      </c>
      <c r="Y34" s="65">
        <f>'Series Quarterly1'!D49</f>
        <v>25.02</v>
      </c>
      <c r="Z34" s="65">
        <f>'Series QuarterlyX'!D52</f>
        <v>19.79</v>
      </c>
      <c r="AA34" s="65">
        <f>'Series Q364'!D35</f>
        <v>7.07</v>
      </c>
      <c r="AB34" s="65">
        <f>'Series S1'!D36</f>
        <v>7.61</v>
      </c>
      <c r="AC34" s="65">
        <f>'Series A1'!D15</f>
        <v>5.88</v>
      </c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</row>
    <row r="35" spans="1:58" ht="15" customHeight="1" x14ac:dyDescent="0.35">
      <c r="A35" s="31"/>
      <c r="B35" s="31"/>
      <c r="C35" s="31"/>
      <c r="D35" s="7"/>
      <c r="E35" s="11"/>
      <c r="F35" s="11"/>
      <c r="G35" s="7"/>
      <c r="H35" s="7"/>
      <c r="I35" s="7"/>
      <c r="J35" s="7"/>
      <c r="Q35" s="42"/>
      <c r="R35" s="49" t="s">
        <v>33</v>
      </c>
      <c r="S35" s="68">
        <v>34945.75</v>
      </c>
      <c r="T35" s="65">
        <f t="shared" si="1"/>
        <v>9.9999999947613105E-3</v>
      </c>
      <c r="U35" s="54"/>
      <c r="V35" s="65">
        <f>'Series Monthly'!D59</f>
        <v>13320.59</v>
      </c>
      <c r="W35" s="65">
        <f>'Series Custom1'!D59</f>
        <v>1140.42</v>
      </c>
      <c r="X35" s="65">
        <f>'Series MonthlyIG'!D59</f>
        <v>4454.12</v>
      </c>
      <c r="Y35" s="65">
        <f>'Series Quarterly1'!D51</f>
        <v>5099.34</v>
      </c>
      <c r="Z35" s="65">
        <f>'Series QuarterlyX'!D54</f>
        <v>5292.46</v>
      </c>
      <c r="AA35" s="65">
        <f>'Series Q364'!D37</f>
        <v>4651.3</v>
      </c>
      <c r="AB35" s="65">
        <f>'Series S1'!D38</f>
        <v>987.51</v>
      </c>
      <c r="AC35" s="65">
        <f>'Series A1'!D17</f>
        <v>0</v>
      </c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</row>
    <row r="36" spans="1:58" ht="15" customHeight="1" x14ac:dyDescent="0.35">
      <c r="A36" s="31"/>
      <c r="B36" s="31"/>
      <c r="C36" s="31"/>
      <c r="D36" s="7"/>
      <c r="E36" s="11"/>
      <c r="F36" s="11"/>
      <c r="G36" s="7"/>
      <c r="H36" s="7"/>
      <c r="I36" s="7"/>
      <c r="J36" s="7"/>
      <c r="K36" s="7"/>
      <c r="L36" s="7"/>
      <c r="M36" s="7"/>
      <c r="Q36" s="42"/>
      <c r="R36" s="49" t="s">
        <v>32</v>
      </c>
      <c r="S36" s="68">
        <v>106.73</v>
      </c>
      <c r="T36" s="65">
        <f t="shared" si="1"/>
        <v>3.0000000000015348E-2</v>
      </c>
      <c r="U36" s="54"/>
      <c r="V36" s="65">
        <f>'Series Monthly'!D60</f>
        <v>0</v>
      </c>
      <c r="W36" s="65">
        <f>'Series Custom1'!D60</f>
        <v>0</v>
      </c>
      <c r="X36" s="65">
        <f>'Series MonthlyIG'!D60</f>
        <v>0</v>
      </c>
      <c r="Y36" s="65">
        <f>'Series Quarterly1'!D52</f>
        <v>0</v>
      </c>
      <c r="Z36" s="65">
        <f>'Series QuarterlyX'!D55</f>
        <v>0</v>
      </c>
      <c r="AA36" s="65">
        <f>'Series Q364'!D38</f>
        <v>0</v>
      </c>
      <c r="AB36" s="65">
        <f>'Series S1'!D39</f>
        <v>87.66</v>
      </c>
      <c r="AC36" s="65">
        <f>'Series A1'!D18</f>
        <v>19.04</v>
      </c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</row>
    <row r="37" spans="1:58" ht="15" customHeight="1" x14ac:dyDescent="0.35">
      <c r="A37" s="31"/>
      <c r="B37" s="31"/>
      <c r="C37" s="31"/>
      <c r="E37" s="32"/>
      <c r="F37" s="11"/>
      <c r="G37" s="7"/>
      <c r="H37" s="7"/>
      <c r="I37" s="7"/>
      <c r="J37" s="7"/>
      <c r="K37"/>
      <c r="L37"/>
      <c r="M37"/>
      <c r="Q37" s="56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</row>
    <row r="38" spans="1:58" ht="15" customHeight="1" x14ac:dyDescent="0.35">
      <c r="A38" s="31"/>
      <c r="B38" s="34"/>
      <c r="C38" s="31"/>
      <c r="D38" s="7"/>
      <c r="E38" s="11"/>
      <c r="F38" s="11"/>
      <c r="G38" s="7"/>
      <c r="H38" s="7"/>
      <c r="I38" s="7"/>
      <c r="J38" s="7"/>
      <c r="K38"/>
      <c r="L38"/>
      <c r="M38"/>
    </row>
    <row r="39" spans="1:58" ht="15" customHeight="1" x14ac:dyDescent="0.35">
      <c r="A39" s="31"/>
      <c r="B39" s="34"/>
      <c r="C39" s="31"/>
      <c r="D39" s="7"/>
      <c r="E39" s="11"/>
      <c r="F39" s="11"/>
      <c r="G39" s="7"/>
      <c r="H39" s="7"/>
      <c r="I39" s="7"/>
      <c r="J39" s="7"/>
      <c r="K39"/>
      <c r="L39"/>
      <c r="M39"/>
      <c r="N39"/>
      <c r="O39"/>
      <c r="T39" s="32"/>
      <c r="U39" s="32"/>
    </row>
    <row r="40" spans="1:58" ht="15" customHeight="1" x14ac:dyDescent="0.35">
      <c r="A40" s="31"/>
      <c r="B40" s="34"/>
      <c r="C40" s="31"/>
      <c r="D40" s="7"/>
      <c r="E40" s="11"/>
      <c r="F40" s="11"/>
      <c r="G40" s="7"/>
      <c r="H40" s="7"/>
      <c r="I40" s="7"/>
      <c r="J40" s="7"/>
      <c r="K40"/>
      <c r="L40" s="132" t="s">
        <v>338</v>
      </c>
      <c r="M40" s="133"/>
      <c r="N40"/>
      <c r="O40"/>
      <c r="P40"/>
      <c r="Q40"/>
      <c r="R40"/>
      <c r="T40" s="32"/>
      <c r="U40" s="32"/>
    </row>
    <row r="41" spans="1:58" ht="15" customHeight="1" x14ac:dyDescent="0.35">
      <c r="A41" s="31"/>
      <c r="B41" s="34"/>
      <c r="C41" s="31"/>
      <c r="D41" s="7"/>
      <c r="E41" s="11"/>
      <c r="F41" s="11"/>
      <c r="G41" s="7"/>
      <c r="H41" s="7"/>
      <c r="I41" s="7"/>
      <c r="J41" s="7"/>
      <c r="K41"/>
      <c r="L41" s="140" t="s">
        <v>339</v>
      </c>
      <c r="M41" s="140" t="s">
        <v>340</v>
      </c>
      <c r="N41" s="140" t="s">
        <v>341</v>
      </c>
      <c r="O41" s="140" t="s">
        <v>342</v>
      </c>
      <c r="P41" s="140" t="s">
        <v>343</v>
      </c>
      <c r="Q41" s="140" t="s">
        <v>344</v>
      </c>
      <c r="R41" s="140" t="s">
        <v>345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1:58" ht="15" customHeight="1" x14ac:dyDescent="0.35">
      <c r="A42" s="35"/>
      <c r="B42" s="34"/>
      <c r="C42" s="31"/>
      <c r="D42" s="7"/>
      <c r="E42" s="11"/>
      <c r="F42" s="11"/>
      <c r="G42" s="7"/>
      <c r="H42" s="7"/>
      <c r="I42" s="7"/>
      <c r="J42" s="7"/>
      <c r="K42"/>
      <c r="L42" s="141">
        <f>E30</f>
        <v>0</v>
      </c>
      <c r="M42" s="141">
        <f>E13</f>
        <v>216784</v>
      </c>
      <c r="N42" s="41"/>
      <c r="O42" s="41"/>
      <c r="P42" s="141">
        <f>E25</f>
        <v>216784</v>
      </c>
      <c r="Q42" s="141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1:58" ht="15" customHeight="1" x14ac:dyDescent="0.35">
      <c r="A43" s="31"/>
      <c r="B43" s="34"/>
      <c r="C43" s="31"/>
      <c r="D43" s="7"/>
      <c r="E43" s="11"/>
      <c r="F43" s="11"/>
      <c r="G43" s="7"/>
      <c r="H43" s="7"/>
      <c r="I43" s="7"/>
      <c r="J43" s="7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 spans="1:58" ht="15" customHeight="1" x14ac:dyDescent="0.35">
      <c r="A44" s="31"/>
      <c r="B44" s="34"/>
      <c r="C44" s="31"/>
      <c r="D44" s="7"/>
      <c r="E44" s="11"/>
      <c r="F44" s="11"/>
      <c r="G44" s="7"/>
      <c r="H44" s="7"/>
      <c r="I44" s="7"/>
      <c r="J44" s="7"/>
      <c r="K44"/>
      <c r="L44" s="132" t="s">
        <v>338</v>
      </c>
      <c r="M44" s="133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 spans="1:58" ht="15" customHeight="1" thickBot="1" x14ac:dyDescent="0.4">
      <c r="A45" s="31"/>
      <c r="B45" s="34"/>
      <c r="C45" s="31"/>
      <c r="D45" s="7"/>
      <c r="E45" s="11"/>
      <c r="F45" s="11"/>
      <c r="G45" s="7"/>
      <c r="H45" s="7"/>
      <c r="I45" s="7"/>
      <c r="J45" s="7"/>
      <c r="K45"/>
      <c r="L45" s="140" t="s">
        <v>339</v>
      </c>
      <c r="M45" s="140" t="s">
        <v>340</v>
      </c>
      <c r="N45" s="140" t="s">
        <v>341</v>
      </c>
      <c r="O45" s="140" t="s">
        <v>342</v>
      </c>
      <c r="P45" s="140" t="s">
        <v>343</v>
      </c>
      <c r="Q45" s="140" t="s">
        <v>344</v>
      </c>
      <c r="R45" s="140" t="s">
        <v>345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 spans="1:58" ht="15" customHeight="1" x14ac:dyDescent="0.35">
      <c r="A46" s="31"/>
      <c r="B46" s="34"/>
      <c r="C46" s="31"/>
      <c r="D46" s="7"/>
      <c r="E46" s="11"/>
      <c r="F46" s="11"/>
      <c r="G46" s="7"/>
      <c r="H46" s="7"/>
      <c r="I46" s="7"/>
      <c r="J46" s="7"/>
      <c r="K46" s="142" t="s">
        <v>347</v>
      </c>
      <c r="L46" s="143">
        <f>'Series Monthly'!R10</f>
        <v>836726925.7475307</v>
      </c>
      <c r="M46" s="144">
        <f>'Series Monthly'!S10</f>
        <v>64748208.700000003</v>
      </c>
      <c r="N46" s="144">
        <f>'Series Monthly'!T10</f>
        <v>17868562.448130906</v>
      </c>
      <c r="O46" s="144">
        <f>'Series Monthly'!U10</f>
        <v>3802014.75</v>
      </c>
      <c r="P46" s="144">
        <f>'Series Monthly'!V10</f>
        <v>101775.87000000001</v>
      </c>
      <c r="Q46" s="145">
        <f>'Series Monthly'!W10</f>
        <v>0</v>
      </c>
      <c r="R46" s="146">
        <f>'Series Monthly'!X10</f>
        <v>38785.14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</row>
    <row r="47" spans="1:58" ht="15" customHeight="1" x14ac:dyDescent="0.35">
      <c r="A47" s="31"/>
      <c r="B47" s="34"/>
      <c r="C47" s="31"/>
      <c r="D47" s="7"/>
      <c r="E47" s="11"/>
      <c r="F47" s="11"/>
      <c r="G47" s="7"/>
      <c r="H47" s="7"/>
      <c r="I47" s="7"/>
      <c r="J47" s="7"/>
      <c r="K47" s="142" t="s">
        <v>348</v>
      </c>
      <c r="L47" s="147">
        <f>'Series Custom1'!R10</f>
        <v>71937829.833973214</v>
      </c>
      <c r="M47" s="148">
        <f>'Series Custom1'!S10</f>
        <v>5567131.4500000002</v>
      </c>
      <c r="N47" s="148">
        <f>'Series Custom1'!T10</f>
        <v>1536047.7662732007</v>
      </c>
      <c r="O47" s="148">
        <f>'Series Custom1'!U10</f>
        <v>326896.31</v>
      </c>
      <c r="P47" s="148">
        <f>'Series Custom1'!V10</f>
        <v>8750.07</v>
      </c>
      <c r="Q47" s="149">
        <f>'Series Custom1'!W10</f>
        <v>0</v>
      </c>
      <c r="R47" s="150">
        <f>'Series Custom1'!X10</f>
        <v>3334.86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ht="15" customHeight="1" x14ac:dyDescent="0.35">
      <c r="A48" s="31"/>
      <c r="B48" s="34"/>
      <c r="C48" s="31"/>
      <c r="D48" s="7"/>
      <c r="E48" s="11"/>
      <c r="F48" s="11"/>
      <c r="G48" s="7"/>
      <c r="H48" s="7"/>
      <c r="I48" s="7"/>
      <c r="J48" s="7"/>
      <c r="K48" s="142" t="s">
        <v>350</v>
      </c>
      <c r="L48" s="147">
        <f>'Series MonthlyIG'!R10</f>
        <v>279484870.00862753</v>
      </c>
      <c r="M48" s="148">
        <f>'Series MonthlyIG'!S10</f>
        <v>9030152.9900000002</v>
      </c>
      <c r="N48" s="148">
        <f>'Series MonthlyIG'!T10</f>
        <v>5940259.1025274787</v>
      </c>
      <c r="O48" s="148">
        <f>'Series MonthlyIG'!U10</f>
        <v>126696.31</v>
      </c>
      <c r="P48" s="148">
        <f>'Series MonthlyIG'!V10</f>
        <v>40644.450000000004</v>
      </c>
      <c r="Q48" s="149">
        <f>'Series MonthlyIG'!W10</f>
        <v>0</v>
      </c>
      <c r="R48" s="150">
        <f>'Series MonthlyIG'!X10</f>
        <v>9880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ht="15" customHeight="1" x14ac:dyDescent="0.35">
      <c r="A49" s="31"/>
      <c r="B49" s="34"/>
      <c r="C49" s="31"/>
      <c r="D49" s="7"/>
      <c r="E49" s="11"/>
      <c r="F49" s="11"/>
      <c r="G49" s="7"/>
      <c r="H49" s="7"/>
      <c r="I49" s="7"/>
      <c r="J49" s="7"/>
      <c r="K49" s="142" t="s">
        <v>349</v>
      </c>
      <c r="L49" s="147">
        <f>'Series Quarterly1'!R10</f>
        <v>319560246.39569998</v>
      </c>
      <c r="M49" s="148">
        <f>'Series Quarterly1'!S10</f>
        <v>30907168.350000001</v>
      </c>
      <c r="N49" s="148">
        <f>'Series Quarterly1'!T10</f>
        <v>6889593.1830999898</v>
      </c>
      <c r="O49" s="148">
        <f>'Series Quarterly1'!U10</f>
        <v>3472141.27</v>
      </c>
      <c r="P49" s="148">
        <f>'Series Quarterly1'!V10</f>
        <v>62255.55</v>
      </c>
      <c r="Q49" s="149">
        <f>'Series Quarterly1'!W10</f>
        <v>0</v>
      </c>
      <c r="R49" s="150">
        <f>'Series Quarterly1'!X10</f>
        <v>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customHeight="1" x14ac:dyDescent="0.35">
      <c r="A50" s="31"/>
      <c r="B50" s="34"/>
      <c r="C50" s="31"/>
      <c r="D50" s="7"/>
      <c r="E50" s="11"/>
      <c r="F50" s="11"/>
      <c r="G50" s="7"/>
      <c r="H50" s="7"/>
      <c r="I50" s="7"/>
      <c r="J50" s="7"/>
      <c r="K50" s="142" t="s">
        <v>352</v>
      </c>
      <c r="L50" s="147">
        <f>'[1]Series QuarterlyX'!R$10</f>
        <v>227140574.57000002</v>
      </c>
      <c r="M50" s="148">
        <f>'[1]Series QuarterlyX'!S$10</f>
        <v>43726028.869999997</v>
      </c>
      <c r="N50" s="148">
        <f>'[1]Series QuarterlyX'!T$10</f>
        <v>2831857.8823999991</v>
      </c>
      <c r="O50" s="148">
        <f>'[1]Series QuarterlyX'!U$10</f>
        <v>0</v>
      </c>
      <c r="P50" s="148">
        <f>'[1]Series QuarterlyX'!V$10</f>
        <v>33013.47</v>
      </c>
      <c r="Q50" s="149">
        <f>'[1]Series QuarterlyX'!W$10</f>
        <v>0</v>
      </c>
      <c r="R50" s="150">
        <f>'[1]Series QuarterlyX'!X$10</f>
        <v>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15" customHeight="1" x14ac:dyDescent="0.35">
      <c r="A51" s="31"/>
      <c r="B51" s="34"/>
      <c r="C51" s="31"/>
      <c r="D51" s="7"/>
      <c r="E51" s="7"/>
      <c r="F51" s="7"/>
      <c r="G51" s="7"/>
      <c r="H51" s="7"/>
      <c r="I51" s="7"/>
      <c r="J51" s="7"/>
      <c r="K51" s="142" t="s">
        <v>351</v>
      </c>
      <c r="L51" s="147">
        <f>'Series Q364'!R10</f>
        <v>90367675.02776286</v>
      </c>
      <c r="M51" s="148">
        <f>'Series Q364'!S10</f>
        <v>8108088.8200000003</v>
      </c>
      <c r="N51" s="148">
        <f>'Series Q364'!T10</f>
        <v>5800362.9882628629</v>
      </c>
      <c r="O51" s="148">
        <f>'Series Q364'!U10</f>
        <v>1011826.31</v>
      </c>
      <c r="P51" s="148">
        <f>'Series Q364'!V10</f>
        <v>17496.57</v>
      </c>
      <c r="Q51" s="149">
        <f>'Series Q364'!W10</f>
        <v>0</v>
      </c>
      <c r="R51" s="150">
        <f>'Series Q364'!X10</f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customHeight="1" x14ac:dyDescent="0.35">
      <c r="A52" s="31"/>
      <c r="B52" s="34"/>
      <c r="C52" s="31"/>
      <c r="D52" s="7"/>
      <c r="E52" s="7"/>
      <c r="F52" s="7"/>
      <c r="G52" s="7"/>
      <c r="H52" s="7"/>
      <c r="I52" s="7"/>
      <c r="J52" s="7"/>
      <c r="K52" s="151" t="s">
        <v>353</v>
      </c>
      <c r="L52" s="147">
        <f>'Series S1'!R10</f>
        <v>97103197.150890589</v>
      </c>
      <c r="M52" s="148">
        <f>'Series S1'!S10</f>
        <v>11985652.15</v>
      </c>
      <c r="N52" s="148">
        <f>'Series S1'!T10</f>
        <v>1432432.26899057</v>
      </c>
      <c r="O52" s="148">
        <f>'Series S1'!U10</f>
        <v>1332411.5900000001</v>
      </c>
      <c r="P52" s="148">
        <f>'Series S1'!V10</f>
        <v>149117.84999999998</v>
      </c>
      <c r="Q52" s="149">
        <f>'Series S1'!W10</f>
        <v>0</v>
      </c>
      <c r="R52" s="150">
        <f>'Series S1'!X10</f>
        <v>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 spans="1:58" ht="15" customHeight="1" x14ac:dyDescent="0.35">
      <c r="A53" s="31"/>
      <c r="B53" s="34"/>
      <c r="C53" s="31"/>
      <c r="D53" s="7"/>
      <c r="E53" s="7"/>
      <c r="F53" s="7"/>
      <c r="G53" s="7"/>
      <c r="H53" s="7"/>
      <c r="I53" s="7"/>
      <c r="J53" s="7"/>
      <c r="K53" s="151" t="s">
        <v>355</v>
      </c>
      <c r="L53" s="147">
        <f>'Series A1'!R10</f>
        <v>75283719.379999995</v>
      </c>
      <c r="M53" s="148">
        <f>'Series A1'!S10</f>
        <v>357646.32</v>
      </c>
      <c r="N53" s="148">
        <f>'Series A1'!T10</f>
        <v>0</v>
      </c>
      <c r="O53" s="148">
        <f>'Series A1'!U10</f>
        <v>0</v>
      </c>
      <c r="P53" s="148">
        <f>'Series A1'!V10</f>
        <v>52858.75</v>
      </c>
      <c r="Q53" s="149">
        <f>'Series A1'!W10</f>
        <v>0</v>
      </c>
      <c r="R53" s="150">
        <f>'Series A1'!X10</f>
        <v>0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1:58" ht="15" customHeight="1" thickBot="1" x14ac:dyDescent="0.4">
      <c r="A54" s="31"/>
      <c r="B54" s="34"/>
      <c r="C54" s="31"/>
      <c r="D54" s="7"/>
      <c r="E54" s="7"/>
      <c r="F54" s="7"/>
      <c r="G54" s="7"/>
      <c r="H54" s="7"/>
      <c r="I54" s="7"/>
      <c r="J54" s="7"/>
      <c r="K54" s="152" t="s">
        <v>354</v>
      </c>
      <c r="L54" s="153">
        <f>L42</f>
        <v>0</v>
      </c>
      <c r="M54" s="154">
        <f t="shared" ref="M54:R54" si="3">M42</f>
        <v>216784</v>
      </c>
      <c r="N54" s="154">
        <f t="shared" si="3"/>
        <v>0</v>
      </c>
      <c r="O54" s="154">
        <f t="shared" si="3"/>
        <v>0</v>
      </c>
      <c r="P54" s="154">
        <f t="shared" si="3"/>
        <v>216784</v>
      </c>
      <c r="Q54" s="155">
        <f t="shared" si="3"/>
        <v>0</v>
      </c>
      <c r="R54" s="156">
        <f t="shared" si="3"/>
        <v>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 spans="1:58" ht="15" customHeight="1" thickTop="1" x14ac:dyDescent="0.35">
      <c r="A55" s="31"/>
      <c r="B55" s="34"/>
      <c r="C55" s="31"/>
      <c r="D55" s="7"/>
      <c r="E55" s="7"/>
      <c r="F55" s="7"/>
      <c r="G55" s="7"/>
      <c r="H55" s="7"/>
      <c r="I55" s="7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1:58" ht="15" customHeight="1" x14ac:dyDescent="0.35">
      <c r="A56" s="31"/>
      <c r="B56" s="34"/>
      <c r="C56" s="31"/>
      <c r="D56" s="7"/>
      <c r="E56" s="7"/>
      <c r="F56" s="7"/>
      <c r="G56" s="7"/>
      <c r="H56" s="7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8" ht="15" customHeight="1" x14ac:dyDescent="0.35">
      <c r="A57" s="31"/>
      <c r="B57" s="34"/>
      <c r="C57" s="31"/>
      <c r="D57" s="7"/>
      <c r="E57" s="7"/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 spans="1:58" ht="15" customHeight="1" x14ac:dyDescent="0.35">
      <c r="A58" s="31"/>
      <c r="B58" s="34"/>
      <c r="C58" s="31"/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pans="1:58" ht="15" customHeight="1" x14ac:dyDescent="0.35">
      <c r="A59" s="31"/>
      <c r="B59" s="34"/>
      <c r="C59" s="31"/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 spans="1:58" ht="15" customHeight="1" x14ac:dyDescent="0.35">
      <c r="A60" s="31"/>
      <c r="B60" s="34"/>
      <c r="C60" s="31"/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pans="1:58" ht="15" customHeight="1" x14ac:dyDescent="0.35">
      <c r="A61" s="31"/>
      <c r="B61" s="34"/>
      <c r="C61" s="31"/>
      <c r="D61" s="7"/>
      <c r="E61" s="7"/>
      <c r="F61" s="7"/>
      <c r="G61" s="7"/>
      <c r="H61" s="7"/>
      <c r="I61" s="7"/>
      <c r="J61" s="7"/>
      <c r="K61" s="7"/>
      <c r="L61" s="7"/>
      <c r="M61" s="7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 spans="1:58" ht="15" customHeight="1" x14ac:dyDescent="0.35">
      <c r="A62" s="31"/>
      <c r="B62" s="34"/>
      <c r="C62" s="31"/>
      <c r="D62" s="7"/>
      <c r="E62" s="7"/>
      <c r="F62" s="7"/>
      <c r="G62" s="7"/>
      <c r="H62" s="7"/>
      <c r="I62" s="7"/>
      <c r="J62" s="7"/>
      <c r="K62" s="7"/>
      <c r="L62" s="7"/>
      <c r="M62" s="7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1:58" ht="15" customHeight="1" x14ac:dyDescent="0.35">
      <c r="A63" s="31"/>
      <c r="B63" s="34"/>
      <c r="C63" s="31"/>
      <c r="D63" s="7"/>
      <c r="E63" s="7"/>
      <c r="F63" s="7"/>
      <c r="G63" s="7"/>
      <c r="H63" s="7"/>
      <c r="I63" s="7"/>
      <c r="J63" s="7"/>
      <c r="K63" s="7"/>
      <c r="L63" s="7"/>
      <c r="M63" s="7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 spans="1:58" ht="15" customHeight="1" x14ac:dyDescent="0.35">
      <c r="A64" s="31"/>
      <c r="B64" s="34"/>
      <c r="C64" s="31"/>
      <c r="D64" s="7"/>
      <c r="E64" s="7"/>
      <c r="F64" s="7"/>
      <c r="G64" s="7"/>
      <c r="H64" s="7"/>
      <c r="I64" s="7"/>
      <c r="J64" s="7"/>
      <c r="K64" s="7"/>
      <c r="L64" s="7"/>
      <c r="M64" s="7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 spans="1:13" ht="15" customHeight="1" x14ac:dyDescent="0.35">
      <c r="A65" s="31"/>
      <c r="B65" s="34"/>
      <c r="C65" s="31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ht="15" customHeight="1" x14ac:dyDescent="0.35">
      <c r="A66" s="31"/>
      <c r="B66" s="34"/>
      <c r="C66" s="31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ht="15" customHeight="1" x14ac:dyDescent="0.35">
      <c r="A67" s="31"/>
      <c r="B67" s="34"/>
      <c r="C67" s="31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ht="15" customHeight="1" x14ac:dyDescent="0.35">
      <c r="A68" s="31"/>
      <c r="B68" s="34"/>
      <c r="C68" s="31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5" customHeight="1" x14ac:dyDescent="0.35">
      <c r="A69" s="31"/>
      <c r="B69" s="34"/>
      <c r="C69" s="31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ht="15" customHeight="1" x14ac:dyDescent="0.35">
      <c r="A70" s="31"/>
      <c r="B70" s="34"/>
      <c r="C70" s="31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15" customHeight="1" x14ac:dyDescent="0.35">
      <c r="A71" s="31"/>
      <c r="B71" s="34"/>
      <c r="C71" s="31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15" customHeight="1" x14ac:dyDescent="0.35">
      <c r="A72" s="31"/>
      <c r="B72" s="34"/>
      <c r="C72" s="31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15" customHeight="1" x14ac:dyDescent="0.35">
      <c r="A73" s="7"/>
      <c r="B73" s="2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ht="15" customHeight="1" x14ac:dyDescent="0.35">
      <c r="A74" s="7"/>
      <c r="B74" s="2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ht="15" customHeight="1" x14ac:dyDescent="0.35">
      <c r="A75" s="7"/>
      <c r="B75" s="2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ht="15" customHeight="1" x14ac:dyDescent="0.35">
      <c r="A76" s="7"/>
      <c r="B76" s="2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5" customHeight="1" x14ac:dyDescent="0.35">
      <c r="A77" s="7"/>
      <c r="B77" s="2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ht="15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5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ht="15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ht="15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ht="15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ht="15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ht="15" customHeight="1" x14ac:dyDescent="0.35">
      <c r="K84" s="7"/>
    </row>
    <row r="85" spans="1:13" ht="15" customHeight="1" x14ac:dyDescent="0.35">
      <c r="K85" s="7"/>
    </row>
    <row r="86" spans="1:13" ht="15" customHeight="1" x14ac:dyDescent="0.35">
      <c r="K86" s="7"/>
    </row>
    <row r="87" spans="1:13" ht="15" customHeight="1" x14ac:dyDescent="0.35">
      <c r="K87" s="7"/>
    </row>
    <row r="88" spans="1:13" ht="15" customHeight="1" x14ac:dyDescent="0.35">
      <c r="K88" s="7"/>
    </row>
    <row r="89" spans="1:13" ht="15" customHeight="1" x14ac:dyDescent="0.35">
      <c r="K89" s="7"/>
    </row>
    <row r="90" spans="1:13" ht="15" customHeight="1" x14ac:dyDescent="0.35">
      <c r="K90" s="7"/>
    </row>
    <row r="91" spans="1:13" ht="15" customHeight="1" x14ac:dyDescent="0.35">
      <c r="K91" s="7"/>
    </row>
    <row r="92" spans="1:13" ht="15" customHeight="1" x14ac:dyDescent="0.35">
      <c r="K92" s="7"/>
    </row>
    <row r="93" spans="1:13" ht="15" customHeight="1" x14ac:dyDescent="0.35">
      <c r="K93" s="7"/>
    </row>
    <row r="94" spans="1:13" ht="15" customHeight="1" x14ac:dyDescent="0.35">
      <c r="K94" s="7"/>
    </row>
    <row r="95" spans="1:13" ht="15" customHeight="1" x14ac:dyDescent="0.35">
      <c r="K95" s="7"/>
    </row>
    <row r="96" spans="1:13" ht="15" customHeight="1" x14ac:dyDescent="0.35">
      <c r="K96" s="7"/>
    </row>
    <row r="97" spans="11:11" ht="15" customHeight="1" x14ac:dyDescent="0.35">
      <c r="K97" s="7"/>
    </row>
    <row r="98" spans="11:11" ht="15" customHeight="1" x14ac:dyDescent="0.35">
      <c r="K98" s="7"/>
    </row>
    <row r="99" spans="11:11" ht="15" customHeight="1" x14ac:dyDescent="0.35">
      <c r="K99" s="7"/>
    </row>
    <row r="100" spans="11:11" ht="15" customHeight="1" x14ac:dyDescent="0.35">
      <c r="K100" s="7"/>
    </row>
    <row r="101" spans="11:11" ht="15" customHeight="1" x14ac:dyDescent="0.35">
      <c r="K101" s="7"/>
    </row>
    <row r="102" spans="11:11" ht="15" customHeight="1" x14ac:dyDescent="0.35">
      <c r="K102" s="7"/>
    </row>
    <row r="103" spans="11:11" ht="15" customHeight="1" x14ac:dyDescent="0.35">
      <c r="K103" s="7"/>
    </row>
    <row r="104" spans="11:11" ht="15" customHeight="1" x14ac:dyDescent="0.35">
      <c r="K104" s="7"/>
    </row>
    <row r="105" spans="11:11" ht="15" customHeight="1" x14ac:dyDescent="0.35">
      <c r="K105" s="7"/>
    </row>
    <row r="106" spans="11:11" ht="15" customHeight="1" x14ac:dyDescent="0.35">
      <c r="K106" s="7"/>
    </row>
  </sheetData>
  <mergeCells count="1">
    <mergeCell ref="B8: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E7C7-FC13-4F91-B698-81C92ADF08C9}">
  <dimension ref="A1:BE504"/>
  <sheetViews>
    <sheetView showGridLines="0" zoomScale="80" zoomScaleNormal="80" workbookViewId="0"/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9.765625" style="61" bestFit="1" customWidth="1"/>
    <col min="21" max="21" width="8.5351562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334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75000000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44691</v>
      </c>
      <c r="C4" s="5"/>
      <c r="D4" s="5"/>
      <c r="E4" s="5"/>
      <c r="F4" s="5"/>
      <c r="G4" s="5"/>
      <c r="H4" s="74">
        <f>+E61</f>
        <v>75283719.379999995</v>
      </c>
      <c r="I4" s="75" t="s">
        <v>47</v>
      </c>
      <c r="J4" s="5"/>
      <c r="K4" s="76" t="s">
        <v>48</v>
      </c>
      <c r="L4" s="77">
        <v>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131">
        <f>(H4*L4/H3-1)*L3/(B3-B4)</f>
        <v>2.6703000470587438E-2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44742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346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335</v>
      </c>
      <c r="B10" s="10">
        <v>44742</v>
      </c>
      <c r="C10" s="10">
        <v>45425</v>
      </c>
      <c r="D10" s="83">
        <v>75000000.010000005</v>
      </c>
      <c r="E10" s="84">
        <v>75000000.010000005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75283719.379999995</v>
      </c>
      <c r="S10" s="138">
        <f>SUM(D12,D24)</f>
        <v>357646.32</v>
      </c>
      <c r="T10" s="138">
        <f>D27+D26</f>
        <v>0</v>
      </c>
      <c r="U10" s="138">
        <f>D11</f>
        <v>0</v>
      </c>
      <c r="V10" s="138">
        <f>E44+E54-E38</f>
        <v>52858.75</v>
      </c>
      <c r="W10" s="137">
        <v>0</v>
      </c>
      <c r="X10" s="139">
        <f>D25</f>
        <v>0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96</v>
      </c>
      <c r="B11" s="10">
        <v>44742</v>
      </c>
      <c r="C11" s="10">
        <v>44742</v>
      </c>
      <c r="D11" s="83">
        <v>0</v>
      </c>
      <c r="E11" s="84">
        <v>0</v>
      </c>
      <c r="F11" s="85"/>
      <c r="G11" s="8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97</v>
      </c>
      <c r="B12" s="88">
        <v>44742</v>
      </c>
      <c r="C12" s="10">
        <v>44742</v>
      </c>
      <c r="D12" s="83">
        <v>306860.27</v>
      </c>
      <c r="E12" s="83">
        <v>306860.27</v>
      </c>
      <c r="F12" s="85"/>
      <c r="G12" s="2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/>
      <c r="B13" s="7"/>
      <c r="C13" s="7"/>
      <c r="D13" s="7"/>
      <c r="E13" s="85"/>
      <c r="F13" s="85"/>
      <c r="G13" s="2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tr">
        <f>"MMF Unpaid Int Due to "&amp;MONTH($B$3)&amp;"/"&amp;DAY($B$3)</f>
        <v>MMF Unpaid Int Due to 6/30</v>
      </c>
      <c r="B14" s="7"/>
      <c r="C14" s="7" t="s">
        <v>98</v>
      </c>
      <c r="D14" s="89">
        <v>-18.420000000000002</v>
      </c>
      <c r="E14" s="90">
        <v>-18.420000000000002</v>
      </c>
      <c r="F14" s="85"/>
      <c r="G14" s="2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tr">
        <f>"MMF Unpaid Int Due to "&amp;MONTH($B$3)&amp;"/"&amp;DAY($B$3)</f>
        <v>MMF Unpaid Int Due to 6/30</v>
      </c>
      <c r="B15" s="7"/>
      <c r="C15" s="7" t="s">
        <v>99</v>
      </c>
      <c r="D15" s="89">
        <v>5.88</v>
      </c>
      <c r="E15" s="90">
        <v>5.88</v>
      </c>
      <c r="F15" s="85"/>
      <c r="G15" s="2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100</v>
      </c>
      <c r="B16" s="7"/>
      <c r="C16" s="7" t="s">
        <v>100</v>
      </c>
      <c r="D16" s="89">
        <v>0</v>
      </c>
      <c r="E16" s="90">
        <v>0</v>
      </c>
      <c r="F16" s="85"/>
      <c r="G16" s="2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tr">
        <f>"MMF Unpaid Int Due to "&amp;MONTH($B$3)&amp;"/"&amp;DAY($B$3)</f>
        <v>MMF Unpaid Int Due to 6/30</v>
      </c>
      <c r="B17" s="7"/>
      <c r="C17" s="7" t="s">
        <v>101</v>
      </c>
      <c r="D17" s="89">
        <v>0</v>
      </c>
      <c r="E17" s="90">
        <v>0</v>
      </c>
      <c r="F17" s="85"/>
      <c r="G17" s="2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13" t="str">
        <f>"MMF Unpaid Int Due to "&amp;MONTH($B$3)&amp;"/"&amp;DAY($B$3)</f>
        <v>MMF Unpaid Int Due to 6/30</v>
      </c>
      <c r="B18" s="13"/>
      <c r="C18" s="13" t="s">
        <v>102</v>
      </c>
      <c r="D18" s="91">
        <v>19.04</v>
      </c>
      <c r="E18" s="92">
        <v>19.04</v>
      </c>
      <c r="F18" s="85"/>
      <c r="G18" s="23"/>
      <c r="H18" s="13"/>
      <c r="I18" s="7"/>
      <c r="J18" s="7"/>
      <c r="K18" s="7"/>
      <c r="L18" s="93"/>
      <c r="M18" s="7"/>
      <c r="N18" s="7"/>
      <c r="O18" s="7"/>
      <c r="P18" s="7"/>
      <c r="Q18" s="7"/>
      <c r="R18" s="7"/>
      <c r="S18" s="25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9" t="s">
        <v>103</v>
      </c>
      <c r="B19" s="9"/>
      <c r="C19" s="9"/>
      <c r="D19" s="9"/>
      <c r="E19" s="94">
        <f>SUM(E10:E18)</f>
        <v>75306866.780000001</v>
      </c>
      <c r="F19" s="94"/>
      <c r="G19" s="95"/>
      <c r="H19" s="9"/>
      <c r="I19" s="9"/>
      <c r="J19" s="9"/>
      <c r="K19" s="9"/>
      <c r="L19" s="94"/>
      <c r="M19" s="9"/>
      <c r="N19" s="9"/>
      <c r="O19" s="7"/>
      <c r="P19" s="7"/>
      <c r="Q19" s="7"/>
      <c r="R19" s="7"/>
      <c r="S19" s="25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9"/>
      <c r="B20" s="9"/>
      <c r="C20" s="9"/>
      <c r="D20" s="9"/>
      <c r="E20" s="94"/>
      <c r="F20" s="94"/>
      <c r="G20" s="95"/>
      <c r="H20" s="9"/>
      <c r="I20" s="9"/>
      <c r="J20" s="9"/>
      <c r="K20" s="9"/>
      <c r="L20" s="94"/>
      <c r="M20" s="9"/>
      <c r="N20" s="9"/>
      <c r="O20" s="7"/>
      <c r="P20" s="7"/>
      <c r="Q20" s="7"/>
      <c r="R20" s="7"/>
      <c r="S20" s="25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9"/>
      <c r="B21" s="157" t="s">
        <v>104</v>
      </c>
      <c r="C21" s="158"/>
      <c r="D21" s="158"/>
      <c r="E21" s="159"/>
      <c r="F21" s="94"/>
      <c r="G21" s="95"/>
      <c r="H21" s="9"/>
      <c r="I21" s="9"/>
      <c r="J21" s="9"/>
      <c r="K21" s="9"/>
      <c r="L21" s="94"/>
      <c r="M21" s="9"/>
      <c r="N21" s="9"/>
      <c r="O21" s="7"/>
      <c r="P21" s="7"/>
      <c r="Q21" s="7"/>
      <c r="R21" s="7"/>
      <c r="S21" s="25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15" t="s">
        <v>1</v>
      </c>
      <c r="B22" s="15" t="s">
        <v>2</v>
      </c>
      <c r="C22" s="15" t="s">
        <v>3</v>
      </c>
      <c r="D22" s="15" t="s">
        <v>12</v>
      </c>
      <c r="E22" s="15" t="s">
        <v>105</v>
      </c>
      <c r="F22" s="41"/>
      <c r="G22" s="23"/>
      <c r="H22" s="41"/>
      <c r="I22" s="41"/>
      <c r="J22" s="41"/>
      <c r="K22" s="41"/>
      <c r="L22" s="41"/>
      <c r="M22" s="7"/>
      <c r="N22" s="7"/>
      <c r="O22" s="7"/>
      <c r="P22" s="7"/>
      <c r="Q22" s="7"/>
      <c r="R22" s="7"/>
      <c r="S22" s="25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106</v>
      </c>
      <c r="B23" s="41"/>
      <c r="C23" s="10">
        <f>$B$3</f>
        <v>44742</v>
      </c>
      <c r="D23" s="83">
        <v>0</v>
      </c>
      <c r="E23" s="83">
        <v>0</v>
      </c>
      <c r="F23" s="41"/>
      <c r="G23" s="23"/>
      <c r="H23" s="39"/>
      <c r="I23" s="41"/>
      <c r="J23" s="41"/>
      <c r="K23" s="41"/>
      <c r="L23" s="41"/>
      <c r="M23" s="7"/>
      <c r="N23" s="7"/>
      <c r="O23" s="7"/>
      <c r="P23" s="7"/>
      <c r="Q23" s="7"/>
      <c r="R23" s="7"/>
      <c r="S23" s="25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107</v>
      </c>
      <c r="B24" s="41"/>
      <c r="C24" s="10">
        <f>$B$3</f>
        <v>44742</v>
      </c>
      <c r="D24" s="83">
        <v>50786.05</v>
      </c>
      <c r="E24" s="83">
        <v>50786.05</v>
      </c>
      <c r="F24" s="41"/>
      <c r="G24" s="23"/>
      <c r="H24" s="39"/>
      <c r="I24" s="41"/>
      <c r="J24" s="41"/>
      <c r="K24" s="41"/>
      <c r="L24" s="41"/>
      <c r="M24" s="7"/>
      <c r="N24" s="7"/>
      <c r="O24" s="7"/>
      <c r="P24" s="7"/>
      <c r="Q24" s="7"/>
      <c r="R24" s="7"/>
      <c r="S24" s="25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108</v>
      </c>
      <c r="B25" s="41"/>
      <c r="C25" s="10">
        <f>$B$3</f>
        <v>44742</v>
      </c>
      <c r="D25" s="83">
        <v>0</v>
      </c>
      <c r="E25" s="83">
        <v>0</v>
      </c>
      <c r="F25" s="41"/>
      <c r="G25" s="23"/>
      <c r="H25" s="39"/>
      <c r="I25" s="41"/>
      <c r="J25" s="41"/>
      <c r="K25" s="41"/>
      <c r="L25" s="41"/>
      <c r="M25" s="7"/>
      <c r="N25" s="7"/>
      <c r="O25" s="7"/>
      <c r="P25" s="7"/>
      <c r="Q25" s="7"/>
      <c r="R25" s="7"/>
      <c r="S25" s="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109</v>
      </c>
      <c r="B26" s="41"/>
      <c r="C26" s="10">
        <f>$B$3</f>
        <v>44742</v>
      </c>
      <c r="D26" s="83">
        <v>0</v>
      </c>
      <c r="E26" s="83">
        <v>0</v>
      </c>
      <c r="F26" s="41"/>
      <c r="G26" s="23"/>
      <c r="H26" s="39"/>
      <c r="I26" s="41"/>
      <c r="J26" s="41"/>
      <c r="K26" s="41"/>
      <c r="L26" s="41"/>
      <c r="M26" s="7"/>
      <c r="N26" s="7"/>
      <c r="O26" s="7"/>
      <c r="P26" s="7"/>
      <c r="Q26" s="7"/>
      <c r="R26" s="7"/>
      <c r="S26" s="25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110</v>
      </c>
      <c r="B27" s="41"/>
      <c r="C27" s="10">
        <f>$B$3</f>
        <v>44742</v>
      </c>
      <c r="D27" s="83">
        <v>0</v>
      </c>
      <c r="E27" s="83">
        <v>0</v>
      </c>
      <c r="F27" s="41"/>
      <c r="G27" s="23"/>
      <c r="H27" s="39"/>
      <c r="I27" s="41"/>
      <c r="J27" s="41"/>
      <c r="K27" s="41"/>
      <c r="L27" s="41"/>
      <c r="M27" s="7"/>
      <c r="N27" s="7"/>
      <c r="O27" s="7"/>
      <c r="P27" s="7"/>
      <c r="Q27" s="7"/>
      <c r="R27" s="7"/>
      <c r="S27" s="25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9" t="s">
        <v>13</v>
      </c>
      <c r="B28" s="9"/>
      <c r="C28" s="9"/>
      <c r="D28" s="9"/>
      <c r="E28" s="94">
        <f>SUM(E23:E27)</f>
        <v>50786.05</v>
      </c>
      <c r="F28" s="85"/>
      <c r="G28" s="23"/>
      <c r="H28" s="7"/>
      <c r="I28" s="7"/>
      <c r="J28" s="7"/>
      <c r="K28" s="7"/>
      <c r="L28" s="96"/>
      <c r="M28" s="7"/>
      <c r="N28" s="7"/>
      <c r="O28" s="7"/>
      <c r="P28" s="7"/>
      <c r="Q28" s="7"/>
      <c r="R28" s="7"/>
      <c r="S28" s="7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thickBot="1" x14ac:dyDescent="0.4">
      <c r="A29" s="9"/>
      <c r="B29" s="9"/>
      <c r="C29" s="9"/>
      <c r="D29" s="9"/>
      <c r="E29" s="94"/>
      <c r="F29" s="85"/>
      <c r="G29" s="23"/>
      <c r="H29" s="7"/>
      <c r="I29" s="7"/>
      <c r="J29" s="7"/>
      <c r="K29" s="7"/>
      <c r="L29" s="96"/>
      <c r="M29" s="7"/>
      <c r="N29" s="7"/>
      <c r="O29" s="7"/>
      <c r="P29" s="7"/>
      <c r="Q29" s="7"/>
      <c r="R29" s="7"/>
      <c r="S29" s="7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thickBot="1" x14ac:dyDescent="0.4">
      <c r="A30" s="9" t="s">
        <v>111</v>
      </c>
      <c r="B30" s="9"/>
      <c r="C30" s="9"/>
      <c r="D30" s="9"/>
      <c r="E30" s="97">
        <f>E19+E28</f>
        <v>75357652.829999998</v>
      </c>
      <c r="F30" s="85"/>
      <c r="G30" s="23"/>
      <c r="H30" s="9"/>
      <c r="I30" s="9"/>
      <c r="J30" s="9"/>
      <c r="K30" s="9"/>
      <c r="L30" s="97"/>
      <c r="M30" s="7"/>
      <c r="N30" s="7"/>
      <c r="O30" s="7"/>
      <c r="P30" s="7"/>
      <c r="Q30" s="7"/>
      <c r="R30" s="7"/>
      <c r="S30" s="7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thickBot="1" x14ac:dyDescent="0.4">
      <c r="A31" s="26"/>
      <c r="B31" s="26"/>
      <c r="C31" s="26"/>
      <c r="D31" s="26"/>
      <c r="E31" s="98"/>
      <c r="F31" s="99"/>
      <c r="G31" s="29"/>
      <c r="H31" s="30"/>
      <c r="I31" s="30"/>
      <c r="J31" s="30"/>
      <c r="K31" s="30"/>
      <c r="L31" s="100"/>
      <c r="M31" s="30"/>
      <c r="N31" s="30"/>
      <c r="O31" s="30"/>
      <c r="P31" s="30"/>
      <c r="Q31" s="30"/>
      <c r="R31" s="30"/>
      <c r="S31" s="30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thickTop="1" x14ac:dyDescent="0.35">
      <c r="A32" s="9"/>
      <c r="B32" s="9"/>
      <c r="C32" s="9"/>
      <c r="D32" s="9"/>
      <c r="E32" s="101"/>
      <c r="F32" s="85"/>
      <c r="G32" s="23"/>
      <c r="H32" s="7"/>
      <c r="I32" s="7"/>
      <c r="J32" s="7"/>
      <c r="K32" s="7"/>
      <c r="L32" s="96"/>
      <c r="M32" s="7"/>
      <c r="N32" s="7"/>
      <c r="O32" s="7"/>
      <c r="P32" s="7"/>
      <c r="Q32" s="7"/>
      <c r="R32" s="7"/>
      <c r="S32" s="7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16" t="s">
        <v>6</v>
      </c>
      <c r="B33" s="9"/>
      <c r="C33" s="129"/>
      <c r="D33" s="130"/>
      <c r="E33" s="101"/>
      <c r="F33" s="85"/>
      <c r="G33" s="23"/>
      <c r="H33" s="1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9"/>
      <c r="B34" s="9"/>
      <c r="C34" s="9"/>
      <c r="D34" s="9"/>
      <c r="E34" s="101"/>
      <c r="F34" s="85"/>
      <c r="G34" s="23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15" t="str">
        <f>"Accruals since "&amp;MONTH(B5)&amp;"/"&amp;DAY(B5)</f>
        <v>Accruals since 6/30</v>
      </c>
      <c r="B35" s="13" t="s">
        <v>112</v>
      </c>
      <c r="C35" s="15"/>
      <c r="D35" s="15"/>
      <c r="E35" s="15" t="s">
        <v>12</v>
      </c>
      <c r="F35" s="85"/>
      <c r="G35" s="2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">
        <v>11</v>
      </c>
      <c r="B36" s="102">
        <v>1036.45</v>
      </c>
      <c r="C36" s="9"/>
      <c r="D36" s="9"/>
      <c r="E36" s="85">
        <f>+B36*($B$3-$B$5)</f>
        <v>0</v>
      </c>
      <c r="F36" s="85"/>
      <c r="G36" s="23"/>
      <c r="H36" s="7"/>
      <c r="I36" s="7"/>
      <c r="J36" s="41"/>
      <c r="K36" s="7"/>
      <c r="L36" s="103"/>
      <c r="M36" s="7"/>
      <c r="N36" s="7"/>
      <c r="O36" s="7"/>
      <c r="P36" s="7"/>
      <c r="Q36" s="7"/>
      <c r="R36" s="7"/>
      <c r="S36" s="7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">
        <v>36</v>
      </c>
      <c r="B37" s="102">
        <v>98.7</v>
      </c>
      <c r="C37" s="88">
        <v>44721</v>
      </c>
      <c r="D37" s="9"/>
      <c r="E37" s="85">
        <f>+B37*($B$3-$C$37)</f>
        <v>2072.7000000000003</v>
      </c>
      <c r="F37" s="85"/>
      <c r="G37" s="23"/>
      <c r="H37" s="7"/>
      <c r="I37" s="7"/>
      <c r="J37" s="41"/>
      <c r="K37" s="7"/>
      <c r="L37" s="103"/>
      <c r="M37" s="7"/>
      <c r="N37" s="7"/>
      <c r="O37" s="7"/>
      <c r="P37" s="7"/>
      <c r="Q37" s="7"/>
      <c r="R37" s="7"/>
      <c r="S37" s="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7" t="s">
        <v>337</v>
      </c>
      <c r="B38" s="102">
        <v>1003.5571428571427</v>
      </c>
      <c r="C38" s="88">
        <v>44721</v>
      </c>
      <c r="D38" s="9"/>
      <c r="E38" s="85">
        <f>+B38*($B$3-$C$38)</f>
        <v>21074.699999999997</v>
      </c>
      <c r="F38" s="85"/>
      <c r="G38" s="23"/>
      <c r="H38" s="7"/>
      <c r="I38" s="7"/>
      <c r="J38" s="41"/>
      <c r="K38" s="7"/>
      <c r="L38" s="103"/>
      <c r="M38" s="7"/>
      <c r="N38" s="7"/>
      <c r="O38" s="7"/>
      <c r="P38" s="7"/>
      <c r="Q38" s="7"/>
      <c r="R38" s="7"/>
      <c r="S38" s="7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7" t="s">
        <v>7</v>
      </c>
      <c r="B39" s="104">
        <v>58.02</v>
      </c>
      <c r="C39" s="9"/>
      <c r="D39" s="9"/>
      <c r="E39" s="85">
        <f t="shared" ref="E39:E43" si="0">+B39*($B$3-$B$5)</f>
        <v>0</v>
      </c>
      <c r="F39" s="85"/>
      <c r="G39" s="23"/>
      <c r="H39" s="7"/>
      <c r="I39" s="96"/>
      <c r="J39" s="39"/>
      <c r="K39" s="103"/>
      <c r="L39" s="105"/>
      <c r="M39" s="106"/>
      <c r="N39" s="7"/>
      <c r="O39" s="7"/>
      <c r="P39" s="7"/>
      <c r="Q39" s="7"/>
      <c r="R39" s="7"/>
      <c r="S39" s="7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7" t="s">
        <v>9</v>
      </c>
      <c r="B40" s="104">
        <v>18.79</v>
      </c>
      <c r="C40" s="9"/>
      <c r="D40" s="9"/>
      <c r="E40" s="85">
        <f t="shared" si="0"/>
        <v>0</v>
      </c>
      <c r="F40" s="85"/>
      <c r="G40" s="23"/>
      <c r="H40" s="7"/>
      <c r="I40" s="96"/>
      <c r="J40" s="39"/>
      <c r="K40" s="103"/>
      <c r="L40" s="103"/>
      <c r="M40" s="107"/>
      <c r="N40" s="7"/>
      <c r="O40" s="7"/>
      <c r="P40" s="7"/>
      <c r="Q40" s="7"/>
      <c r="R40" s="7"/>
      <c r="S40" s="7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7" t="s">
        <v>8</v>
      </c>
      <c r="B41" s="104">
        <v>11.11</v>
      </c>
      <c r="C41" s="9"/>
      <c r="D41" s="9"/>
      <c r="E41" s="85">
        <f t="shared" si="0"/>
        <v>0</v>
      </c>
      <c r="F41" s="85"/>
      <c r="G41" s="23"/>
      <c r="H41" s="7"/>
      <c r="I41" s="96"/>
      <c r="J41" s="39"/>
      <c r="K41" s="103"/>
      <c r="L41" s="103"/>
      <c r="M41" s="107"/>
      <c r="N41" s="7"/>
      <c r="O41" s="7"/>
      <c r="P41" s="7"/>
      <c r="Q41" s="7"/>
      <c r="R41" s="7"/>
      <c r="S41" s="7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7" t="s">
        <v>10</v>
      </c>
      <c r="B42" s="104">
        <v>0.66</v>
      </c>
      <c r="C42" s="9"/>
      <c r="D42" s="9"/>
      <c r="E42" s="85">
        <f t="shared" si="0"/>
        <v>0</v>
      </c>
      <c r="F42" s="85"/>
      <c r="G42" s="23"/>
      <c r="H42" s="7"/>
      <c r="I42" s="96"/>
      <c r="J42" s="39"/>
      <c r="K42" s="103"/>
      <c r="L42" s="103"/>
      <c r="M42" s="108"/>
      <c r="N42" s="7"/>
      <c r="O42" s="7"/>
      <c r="P42" s="7"/>
      <c r="Q42" s="7"/>
      <c r="R42" s="7"/>
      <c r="S42" s="7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7" t="s">
        <v>42</v>
      </c>
      <c r="B43" s="104">
        <v>0.74</v>
      </c>
      <c r="C43" s="9"/>
      <c r="D43" s="9"/>
      <c r="E43" s="85">
        <f t="shared" si="0"/>
        <v>0</v>
      </c>
      <c r="F43" s="85"/>
      <c r="G43" s="23"/>
      <c r="H43" s="7"/>
      <c r="I43" s="96"/>
      <c r="J43" s="39"/>
      <c r="K43" s="103"/>
      <c r="L43" s="103"/>
      <c r="M43" s="108"/>
      <c r="N43" s="7"/>
      <c r="O43" s="7"/>
      <c r="P43" s="7"/>
      <c r="Q43" s="7"/>
      <c r="R43" s="7"/>
      <c r="S43" s="7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109" t="str">
        <f>"TOTAL Liabilities Accrued since "&amp;MONTH(B5)&amp;"/"&amp;DAY(B5)</f>
        <v>TOTAL Liabilities Accrued since 6/30</v>
      </c>
      <c r="B44" s="110"/>
      <c r="C44" s="110"/>
      <c r="D44" s="110"/>
      <c r="E44" s="111">
        <f>SUM(E36:E43)</f>
        <v>23147.399999999998</v>
      </c>
      <c r="F44" s="85"/>
      <c r="G44" s="23"/>
      <c r="H44" s="7"/>
      <c r="I44" s="7"/>
      <c r="J44" s="39"/>
      <c r="K44" s="7"/>
      <c r="L44" s="103"/>
      <c r="M44" s="106"/>
      <c r="N44" s="7"/>
      <c r="O44" s="7"/>
      <c r="P44" s="7"/>
      <c r="Q44" s="7"/>
      <c r="R44" s="41"/>
      <c r="S44" s="7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/>
      <c r="B45" s="7"/>
      <c r="C45" s="7"/>
      <c r="D45" s="7"/>
      <c r="E45" s="85"/>
      <c r="F45" s="85"/>
      <c r="G45" s="23"/>
      <c r="H45" s="7"/>
      <c r="I45" s="7"/>
      <c r="J45" s="7"/>
      <c r="K45" s="7"/>
      <c r="L45" s="106"/>
      <c r="M45" s="7"/>
      <c r="N45" s="7"/>
      <c r="O45" s="7"/>
      <c r="P45" s="7"/>
      <c r="Q45" s="7"/>
      <c r="R45" s="41"/>
      <c r="S45" s="7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112" t="s">
        <v>113</v>
      </c>
      <c r="B46" s="13"/>
      <c r="C46" s="13"/>
      <c r="D46" s="13"/>
      <c r="E46" s="113" t="s">
        <v>114</v>
      </c>
      <c r="F46" s="85"/>
      <c r="G46" s="23"/>
      <c r="H46" s="7"/>
      <c r="I46" s="96"/>
      <c r="J46" s="7"/>
      <c r="K46" s="7"/>
      <c r="L46" s="7"/>
      <c r="M46" s="7"/>
      <c r="N46" s="7"/>
      <c r="O46" s="7"/>
      <c r="P46" s="7"/>
      <c r="Q46" s="7"/>
      <c r="R46" s="41"/>
      <c r="S46" s="7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 t="s">
        <v>11</v>
      </c>
      <c r="B47" s="114">
        <v>0</v>
      </c>
      <c r="C47" s="7"/>
      <c r="D47" s="7"/>
      <c r="E47" s="115">
        <v>50786.05</v>
      </c>
      <c r="F47" s="85"/>
      <c r="G47" s="23"/>
      <c r="H47" s="41"/>
      <c r="I47" s="7"/>
      <c r="J47" s="7"/>
      <c r="K47" s="116"/>
      <c r="L47" s="41"/>
      <c r="M47" s="7"/>
      <c r="N47" s="7"/>
      <c r="O47" s="7"/>
      <c r="P47" s="7"/>
      <c r="Q47" s="7"/>
      <c r="R47" s="41"/>
      <c r="S47" s="7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7" t="s">
        <v>36</v>
      </c>
      <c r="B48" s="114">
        <v>0</v>
      </c>
      <c r="C48" s="7"/>
      <c r="D48" s="7"/>
      <c r="E48" s="115">
        <v>0</v>
      </c>
      <c r="F48" s="85"/>
      <c r="G48" s="23"/>
      <c r="H48" s="41"/>
      <c r="I48" s="7"/>
      <c r="J48" s="7"/>
      <c r="K48" s="116"/>
      <c r="L48" s="41"/>
      <c r="M48" s="7"/>
      <c r="N48" s="7"/>
      <c r="O48" s="7"/>
      <c r="P48" s="7"/>
      <c r="Q48" s="7"/>
      <c r="R48" s="41"/>
      <c r="S48" s="7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x14ac:dyDescent="0.35">
      <c r="A49" s="7" t="s">
        <v>7</v>
      </c>
      <c r="B49" s="117">
        <v>0</v>
      </c>
      <c r="C49" s="7"/>
      <c r="D49" s="7"/>
      <c r="E49" s="115">
        <v>0</v>
      </c>
      <c r="F49" s="85"/>
      <c r="G49" s="23"/>
      <c r="H49" s="118"/>
      <c r="I49" s="96"/>
      <c r="J49" s="7"/>
      <c r="K49" s="116"/>
      <c r="L49" s="41"/>
      <c r="M49" s="7"/>
      <c r="N49" s="7"/>
      <c r="O49" s="7"/>
      <c r="P49" s="7"/>
      <c r="Q49" s="7"/>
      <c r="R49" s="41"/>
      <c r="S49" s="7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x14ac:dyDescent="0.35">
      <c r="A50" s="7" t="s">
        <v>9</v>
      </c>
      <c r="B50" s="117">
        <v>0</v>
      </c>
      <c r="C50" s="7"/>
      <c r="D50" s="7"/>
      <c r="E50" s="115">
        <v>0</v>
      </c>
      <c r="F50" s="85"/>
      <c r="G50" s="23"/>
      <c r="H50" s="41"/>
      <c r="I50" s="96"/>
      <c r="J50" s="7"/>
      <c r="K50" s="116"/>
      <c r="L50" s="41"/>
      <c r="M50" s="7"/>
      <c r="N50" s="7"/>
      <c r="O50" s="7"/>
      <c r="P50" s="7"/>
      <c r="Q50" s="7"/>
      <c r="R50" s="41"/>
      <c r="S50" s="7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x14ac:dyDescent="0.35">
      <c r="A51" s="7" t="s">
        <v>8</v>
      </c>
      <c r="B51" s="117">
        <v>0</v>
      </c>
      <c r="C51" s="7"/>
      <c r="D51" s="7"/>
      <c r="E51" s="115">
        <v>0</v>
      </c>
      <c r="F51" s="85"/>
      <c r="G51" s="23"/>
      <c r="H51" s="7"/>
      <c r="I51" s="96"/>
      <c r="J51" s="7"/>
      <c r="K51" s="116"/>
      <c r="L51" s="41"/>
      <c r="M51" s="7"/>
      <c r="N51" s="7"/>
      <c r="O51" s="7"/>
      <c r="P51" s="7"/>
      <c r="Q51" s="7"/>
      <c r="R51" s="41"/>
      <c r="S51" s="7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x14ac:dyDescent="0.35">
      <c r="A52" s="7" t="s">
        <v>10</v>
      </c>
      <c r="B52" s="117">
        <v>0</v>
      </c>
      <c r="C52" s="7"/>
      <c r="D52" s="7"/>
      <c r="E52" s="115">
        <v>0</v>
      </c>
      <c r="F52" s="85"/>
      <c r="G52" s="23"/>
      <c r="H52" s="41"/>
      <c r="I52" s="96"/>
      <c r="J52" s="7"/>
      <c r="K52" s="116"/>
      <c r="L52" s="7"/>
      <c r="M52" s="7"/>
      <c r="N52" s="7"/>
      <c r="O52" s="7"/>
      <c r="P52" s="7"/>
      <c r="Q52" s="7"/>
      <c r="R52" s="41"/>
      <c r="S52" s="7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x14ac:dyDescent="0.35">
      <c r="A53" s="7" t="s">
        <v>42</v>
      </c>
      <c r="B53" s="117">
        <v>0</v>
      </c>
      <c r="C53" s="7"/>
      <c r="D53" s="7"/>
      <c r="E53" s="115">
        <v>0</v>
      </c>
      <c r="F53" s="85"/>
      <c r="G53" s="23"/>
      <c r="H53" s="41"/>
      <c r="I53" s="96"/>
      <c r="J53" s="7"/>
      <c r="K53" s="116"/>
      <c r="L53" s="7"/>
      <c r="M53" s="7"/>
      <c r="N53" s="7"/>
      <c r="O53" s="7"/>
      <c r="P53" s="7"/>
      <c r="Q53" s="7"/>
      <c r="R53" s="41"/>
      <c r="S53" s="7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109" t="str">
        <f>"TOTAL Liabilities Accrued as of "&amp;MONTH(B5)&amp;"/"&amp;DAY(B5)</f>
        <v>TOTAL Liabilities Accrued as of 6/30</v>
      </c>
      <c r="B54" s="110"/>
      <c r="C54" s="110"/>
      <c r="D54" s="110"/>
      <c r="E54" s="111">
        <f>SUM(E47:E53)</f>
        <v>50786.05</v>
      </c>
      <c r="F54" s="94"/>
      <c r="G54" s="23"/>
      <c r="H54" s="41"/>
      <c r="I54" s="41"/>
      <c r="J54" s="39"/>
      <c r="K54" s="7"/>
      <c r="L54" s="7"/>
      <c r="M54" s="7"/>
      <c r="N54" s="7"/>
      <c r="O54" s="7"/>
      <c r="P54" s="7"/>
      <c r="Q54" s="7"/>
      <c r="R54" s="7"/>
      <c r="S54" s="7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9"/>
      <c r="B55" s="7"/>
      <c r="C55" s="7"/>
      <c r="D55" s="7"/>
      <c r="E55" s="94"/>
      <c r="F55" s="94"/>
      <c r="G55" s="23"/>
      <c r="H55" s="41"/>
      <c r="I55" s="41"/>
      <c r="J55" s="39"/>
      <c r="K55" s="7"/>
      <c r="L55" s="7"/>
      <c r="M55" s="7"/>
      <c r="N55" s="7"/>
      <c r="O55" s="7"/>
      <c r="P55" s="7"/>
      <c r="Q55" s="7"/>
      <c r="R55" s="7"/>
      <c r="S55" s="7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7" t="s">
        <v>115</v>
      </c>
      <c r="B56" s="7"/>
      <c r="C56" s="7"/>
      <c r="D56" s="7"/>
      <c r="E56" s="119">
        <v>0</v>
      </c>
      <c r="F56" s="85"/>
      <c r="G56" s="23"/>
      <c r="H56" s="41"/>
      <c r="I56" s="41"/>
      <c r="J56" s="41"/>
      <c r="K56" s="7"/>
      <c r="L56" s="7"/>
      <c r="M56" s="7"/>
      <c r="N56" s="7"/>
      <c r="O56" s="7"/>
      <c r="P56" s="7"/>
      <c r="Q56" s="7"/>
      <c r="R56" s="7"/>
      <c r="S56" s="7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7" t="s">
        <v>116</v>
      </c>
      <c r="B57" s="7"/>
      <c r="C57" s="7"/>
      <c r="D57" s="7"/>
      <c r="E57" s="120">
        <v>0</v>
      </c>
      <c r="F57" s="85"/>
      <c r="G57" s="23"/>
      <c r="H57" s="41"/>
      <c r="I57" s="41"/>
      <c r="J57" s="41"/>
      <c r="K57" s="7"/>
      <c r="L57" s="7"/>
      <c r="M57" s="7"/>
      <c r="N57" s="7"/>
      <c r="O57" s="7"/>
      <c r="P57" s="7"/>
      <c r="Q57" s="7"/>
      <c r="R57" s="7"/>
      <c r="S57" s="7"/>
      <c r="T57" s="63"/>
      <c r="U57" s="63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41"/>
      <c r="B58" s="7"/>
      <c r="C58" s="7"/>
      <c r="D58" s="7"/>
      <c r="E58" s="85"/>
      <c r="F58" s="85"/>
      <c r="G58" s="23"/>
      <c r="H58" s="41"/>
      <c r="I58" s="41"/>
      <c r="J58" s="41"/>
      <c r="K58" s="7"/>
      <c r="L58" s="7"/>
      <c r="M58" s="7"/>
      <c r="N58" s="7"/>
      <c r="O58" s="7"/>
      <c r="P58" s="7"/>
      <c r="Q58" s="7"/>
      <c r="R58" s="7"/>
      <c r="S58" s="7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9" t="s">
        <v>117</v>
      </c>
      <c r="B59" s="7"/>
      <c r="C59" s="7"/>
      <c r="D59" s="7"/>
      <c r="E59" s="121">
        <f>E44+E54+E56+E57</f>
        <v>73933.45</v>
      </c>
      <c r="F59" s="85"/>
      <c r="G59" s="23"/>
      <c r="H59" s="9"/>
      <c r="I59" s="7"/>
      <c r="J59" s="7"/>
      <c r="K59" s="7"/>
      <c r="L59" s="94"/>
      <c r="M59" s="7"/>
      <c r="N59" s="7"/>
      <c r="O59" s="7"/>
      <c r="P59" s="7"/>
      <c r="Q59" s="7"/>
      <c r="R59" s="7"/>
      <c r="S59" s="7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thickBot="1" x14ac:dyDescent="0.4">
      <c r="A60" s="9"/>
      <c r="B60" s="7"/>
      <c r="C60" s="7"/>
      <c r="D60" s="7"/>
      <c r="E60" s="85"/>
      <c r="F60" s="85"/>
      <c r="G60" s="2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thickBot="1" x14ac:dyDescent="0.4">
      <c r="A61" s="9" t="s">
        <v>118</v>
      </c>
      <c r="B61" s="7"/>
      <c r="C61" s="7"/>
      <c r="D61" s="7"/>
      <c r="E61" s="97">
        <f>E30-E59</f>
        <v>75283719.379999995</v>
      </c>
      <c r="F61" s="101"/>
      <c r="G61" s="23"/>
      <c r="H61" s="9"/>
      <c r="I61" s="7"/>
      <c r="J61" s="7"/>
      <c r="K61" s="7"/>
      <c r="L61" s="97"/>
      <c r="M61" s="7"/>
      <c r="N61" s="7"/>
      <c r="O61" s="7"/>
      <c r="P61" s="7"/>
      <c r="Q61" s="7"/>
      <c r="R61" s="7"/>
      <c r="S61" s="7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9"/>
      <c r="B62" s="7"/>
      <c r="C62" s="7"/>
      <c r="D62" s="7"/>
      <c r="E62" s="85"/>
      <c r="F62" s="85"/>
      <c r="G62" s="23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x14ac:dyDescent="0.35">
      <c r="A63" s="7"/>
      <c r="B63" s="7"/>
      <c r="C63" s="7"/>
      <c r="D63" s="25"/>
      <c r="E63" s="85"/>
      <c r="F63" s="85"/>
      <c r="G63" s="2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x14ac:dyDescent="0.35">
      <c r="A64" s="7"/>
      <c r="B64" s="7"/>
      <c r="C64" s="7"/>
      <c r="D64" s="7"/>
      <c r="E64" s="85"/>
      <c r="F64" s="85"/>
      <c r="G64" s="2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x14ac:dyDescent="0.35">
      <c r="A65" s="7"/>
      <c r="B65" s="7"/>
      <c r="C65" s="7"/>
      <c r="D65" s="7"/>
      <c r="E65" s="122"/>
      <c r="F65" s="8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x14ac:dyDescent="0.35">
      <c r="A66" s="7"/>
      <c r="B66" s="7"/>
      <c r="C66" s="7"/>
      <c r="D66" s="7"/>
      <c r="E66" s="85"/>
      <c r="F66" s="8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x14ac:dyDescent="0.35">
      <c r="A67" s="7"/>
      <c r="B67" s="7"/>
      <c r="C67" s="7"/>
      <c r="D67" s="7"/>
      <c r="E67" s="85"/>
      <c r="F67" s="8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x14ac:dyDescent="0.35">
      <c r="A68" s="7"/>
      <c r="B68" s="7"/>
      <c r="C68" s="7"/>
      <c r="D68" s="41"/>
      <c r="E68" s="39"/>
      <c r="F68" s="85"/>
      <c r="G68" s="7"/>
      <c r="H68" s="94"/>
      <c r="I68" s="7"/>
      <c r="J68" s="7"/>
      <c r="K68" s="7"/>
      <c r="L68" s="96"/>
      <c r="M68" s="123"/>
      <c r="N68" s="7"/>
      <c r="O68" s="7"/>
      <c r="P68" s="7"/>
      <c r="Q68" s="7"/>
      <c r="R68" s="7"/>
      <c r="S68" s="7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x14ac:dyDescent="0.35">
      <c r="A69" s="7"/>
      <c r="B69" s="25"/>
      <c r="C69" s="7"/>
      <c r="D69" s="7"/>
      <c r="E69" s="85"/>
      <c r="F69" s="85"/>
      <c r="G69" s="7"/>
      <c r="H69" s="94"/>
      <c r="I69" s="7"/>
      <c r="J69" s="7"/>
      <c r="K69" s="7"/>
      <c r="L69" s="96"/>
      <c r="M69" s="7"/>
      <c r="N69" s="7"/>
      <c r="O69" s="7"/>
      <c r="P69" s="7"/>
      <c r="Q69" s="7"/>
      <c r="R69" s="7"/>
      <c r="S69" s="7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7"/>
      <c r="B70" s="25"/>
      <c r="C70" s="7"/>
      <c r="D70" s="7"/>
      <c r="E70" s="85"/>
      <c r="F70" s="8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x14ac:dyDescent="0.35">
      <c r="A71" s="7"/>
      <c r="B71" s="25"/>
      <c r="C71" s="7"/>
      <c r="D71" s="7"/>
      <c r="E71" s="85"/>
      <c r="F71" s="8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x14ac:dyDescent="0.35">
      <c r="A72" s="7"/>
      <c r="B72" s="25"/>
      <c r="C72" s="7"/>
      <c r="D72" s="7"/>
      <c r="E72" s="85"/>
      <c r="F72" s="8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x14ac:dyDescent="0.35">
      <c r="A73" s="124"/>
      <c r="B73" s="25"/>
      <c r="C73" s="7"/>
      <c r="D73" s="7"/>
      <c r="E73" s="85"/>
      <c r="F73" s="8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x14ac:dyDescent="0.35">
      <c r="A74" s="7"/>
      <c r="B74" s="25"/>
      <c r="C74" s="7"/>
      <c r="D74" s="7"/>
      <c r="E74" s="85"/>
      <c r="F74" s="8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7"/>
      <c r="B75" s="25"/>
      <c r="C75" s="7"/>
      <c r="D75" s="7"/>
      <c r="E75" s="85"/>
      <c r="F75" s="8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7"/>
      <c r="B76" s="25"/>
      <c r="C76" s="7"/>
      <c r="D76" s="7"/>
      <c r="E76" s="85"/>
      <c r="F76" s="8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7"/>
      <c r="B77" s="25"/>
      <c r="C77" s="7"/>
      <c r="D77" s="7"/>
      <c r="E77" s="85"/>
      <c r="F77" s="8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7"/>
      <c r="B78" s="25"/>
      <c r="C78" s="7"/>
      <c r="D78" s="7"/>
      <c r="E78" s="85"/>
      <c r="F78" s="8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x14ac:dyDescent="0.35">
      <c r="A79" s="7"/>
      <c r="B79" s="25"/>
      <c r="C79" s="7"/>
      <c r="D79" s="7"/>
      <c r="E79" s="85"/>
      <c r="F79" s="8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x14ac:dyDescent="0.35">
      <c r="A80" s="7"/>
      <c r="B80" s="25"/>
      <c r="C80" s="7"/>
      <c r="D80" s="7"/>
      <c r="E80" s="85"/>
      <c r="F80" s="8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x14ac:dyDescent="0.35">
      <c r="A81" s="7"/>
      <c r="B81" s="2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7"/>
      <c r="B82" s="2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/>
      <c r="B83" s="2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/>
      <c r="B84" s="2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7"/>
      <c r="B85" s="2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/>
      <c r="B86" s="2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7"/>
      <c r="B87" s="2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7"/>
      <c r="B88" s="2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/>
      <c r="B89" s="2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7"/>
      <c r="B90" s="2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7"/>
      <c r="B91" s="2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7"/>
      <c r="B92" s="2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x14ac:dyDescent="0.35">
      <c r="A93" s="7"/>
      <c r="B93" s="2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x14ac:dyDescent="0.35">
      <c r="A94" s="7"/>
      <c r="B94" s="2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7"/>
      <c r="B95" s="2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x14ac:dyDescent="0.35">
      <c r="A96" s="7"/>
      <c r="B96" s="2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x14ac:dyDescent="0.35">
      <c r="A97" s="7"/>
      <c r="B97" s="2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7"/>
      <c r="B98" s="2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7"/>
      <c r="B99" s="2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7"/>
      <c r="B100" s="2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x14ac:dyDescent="0.35">
      <c r="A101" s="7"/>
      <c r="B101" s="2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x14ac:dyDescent="0.35">
      <c r="A102" s="7"/>
      <c r="B102" s="2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7"/>
      <c r="B103" s="2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2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2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7"/>
      <c r="B106" s="2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2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41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s="59" customFormat="1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  <row r="504" spans="1:39" ht="15" customHeight="1" x14ac:dyDescent="0.35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</row>
  </sheetData>
  <mergeCells count="3">
    <mergeCell ref="B8:E8"/>
    <mergeCell ref="I8:L8"/>
    <mergeCell ref="B21:E2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F5BB-D097-4168-B174-C2FAF12DDDE0}">
  <dimension ref="A1:BE503"/>
  <sheetViews>
    <sheetView showGridLines="0" zoomScale="80" zoomScaleNormal="80" workbookViewId="0">
      <selection activeCell="L25" sqref="L25"/>
    </sheetView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9.765625" style="61" bestFit="1" customWidth="1"/>
    <col min="21" max="21" width="9.1523437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310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96715045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44574</v>
      </c>
      <c r="C4" s="5"/>
      <c r="D4" s="5"/>
      <c r="E4" s="5"/>
      <c r="F4" s="5"/>
      <c r="G4" s="5"/>
      <c r="H4" s="74">
        <f>+E81</f>
        <v>97103197.150890589</v>
      </c>
      <c r="I4" s="75" t="s">
        <v>47</v>
      </c>
      <c r="J4" s="5"/>
      <c r="K4" s="76" t="s">
        <v>48</v>
      </c>
      <c r="L4" s="77">
        <v>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79">
        <f>(H4*L4/H3-1)*L3/(B3-B4)</f>
        <v>8.6000539941978784E-3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44756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346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311</v>
      </c>
      <c r="B10" s="10">
        <v>44665</v>
      </c>
      <c r="C10" s="10">
        <v>44756</v>
      </c>
      <c r="D10" s="83">
        <v>1388240</v>
      </c>
      <c r="E10" s="84">
        <v>1394886.52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97103197.150890589</v>
      </c>
      <c r="S10" s="138">
        <f>SUM(D33,D45)</f>
        <v>11985652.15</v>
      </c>
      <c r="T10" s="138">
        <f>D48+D47</f>
        <v>1432432.26899057</v>
      </c>
      <c r="U10" s="138">
        <f>D32</f>
        <v>1332411.5900000001</v>
      </c>
      <c r="V10" s="138">
        <f>E64+E74</f>
        <v>149117.84999999998</v>
      </c>
      <c r="W10" s="137">
        <v>0</v>
      </c>
      <c r="X10" s="139">
        <f>D46</f>
        <v>0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312</v>
      </c>
      <c r="B11" s="10">
        <v>44574</v>
      </c>
      <c r="C11" s="10">
        <v>44756</v>
      </c>
      <c r="D11" s="83">
        <v>16491870</v>
      </c>
      <c r="E11" s="84">
        <v>16615458.57</v>
      </c>
      <c r="F11" s="85"/>
      <c r="G11" s="86"/>
      <c r="H11" s="7"/>
      <c r="I11" s="10"/>
      <c r="J11" s="10"/>
      <c r="K11" s="85"/>
      <c r="L11" s="85"/>
      <c r="M11" s="41"/>
      <c r="N11" s="7"/>
      <c r="O11" s="7"/>
      <c r="P11" s="7"/>
      <c r="Q11"/>
      <c r="R11"/>
      <c r="S11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313</v>
      </c>
      <c r="B12" s="10">
        <v>44574</v>
      </c>
      <c r="C12" s="10">
        <v>44756</v>
      </c>
      <c r="D12" s="83">
        <v>35560000</v>
      </c>
      <c r="E12" s="84">
        <v>35734417.829999998</v>
      </c>
      <c r="F12" s="85"/>
      <c r="G12" s="86"/>
      <c r="H12" s="7"/>
      <c r="I12" s="10"/>
      <c r="J12" s="10"/>
      <c r="K12" s="85"/>
      <c r="L12" s="85"/>
      <c r="M12" s="41"/>
      <c r="N12" s="7"/>
      <c r="O12" s="7"/>
      <c r="P12" s="7"/>
      <c r="Q12"/>
      <c r="R12"/>
      <c r="S12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 t="s">
        <v>314</v>
      </c>
      <c r="B13" s="10">
        <v>44665</v>
      </c>
      <c r="C13" s="10">
        <v>44756</v>
      </c>
      <c r="D13" s="83">
        <v>553980</v>
      </c>
      <c r="E13" s="84">
        <v>556350.39</v>
      </c>
      <c r="F13" s="85"/>
      <c r="G13" s="86"/>
      <c r="H13" s="7"/>
      <c r="I13" s="10"/>
      <c r="J13" s="10"/>
      <c r="K13" s="85"/>
      <c r="L13" s="85"/>
      <c r="M13" s="41"/>
      <c r="N13" s="7"/>
      <c r="O13" s="7"/>
      <c r="P13" s="7"/>
      <c r="Q13"/>
      <c r="R13"/>
      <c r="S13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">
        <v>315</v>
      </c>
      <c r="B14" s="10">
        <v>44665</v>
      </c>
      <c r="C14" s="10">
        <v>44756</v>
      </c>
      <c r="D14" s="83">
        <v>138390</v>
      </c>
      <c r="E14" s="84">
        <v>138981.56</v>
      </c>
      <c r="F14" s="85"/>
      <c r="G14" s="86"/>
      <c r="H14" s="7"/>
      <c r="I14" s="10"/>
      <c r="J14" s="10"/>
      <c r="K14" s="85"/>
      <c r="L14" s="85"/>
      <c r="M14" s="41"/>
      <c r="N14" s="7"/>
      <c r="O14" s="7"/>
      <c r="P14" s="7"/>
      <c r="Q14"/>
      <c r="R14"/>
      <c r="S14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">
        <v>316</v>
      </c>
      <c r="B15" s="10">
        <v>44665</v>
      </c>
      <c r="C15" s="10">
        <v>44756</v>
      </c>
      <c r="D15" s="83">
        <v>384580</v>
      </c>
      <c r="E15" s="84">
        <v>386243.5</v>
      </c>
      <c r="F15" s="85"/>
      <c r="G15" s="86"/>
      <c r="H15" s="7"/>
      <c r="I15" s="10"/>
      <c r="J15" s="10"/>
      <c r="K15" s="85"/>
      <c r="L15" s="85"/>
      <c r="M15" s="41"/>
      <c r="N15" s="7"/>
      <c r="O15" s="7"/>
      <c r="P15" s="7"/>
      <c r="Q15"/>
      <c r="R15"/>
      <c r="S15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317</v>
      </c>
      <c r="B16" s="10">
        <v>44665</v>
      </c>
      <c r="C16" s="10">
        <v>44756</v>
      </c>
      <c r="D16" s="83">
        <v>4016925.64</v>
      </c>
      <c r="E16" s="84">
        <v>4031002.63</v>
      </c>
      <c r="F16" s="85"/>
      <c r="G16" s="86"/>
      <c r="H16" s="7"/>
      <c r="I16" s="10"/>
      <c r="J16" s="10"/>
      <c r="K16" s="85"/>
      <c r="L16" s="85"/>
      <c r="M16" s="41"/>
      <c r="N16" s="7"/>
      <c r="O16" s="7"/>
      <c r="P16" s="7"/>
      <c r="Q16"/>
      <c r="R16"/>
      <c r="S16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">
        <v>318</v>
      </c>
      <c r="B17" s="10">
        <v>44665</v>
      </c>
      <c r="C17" s="10">
        <v>44756</v>
      </c>
      <c r="D17" s="83">
        <v>782901.07</v>
      </c>
      <c r="E17" s="84">
        <v>785644.68</v>
      </c>
      <c r="F17" s="85"/>
      <c r="G17" s="86"/>
      <c r="H17" s="7"/>
      <c r="I17" s="10"/>
      <c r="J17" s="10"/>
      <c r="K17" s="85"/>
      <c r="L17" s="85"/>
      <c r="M17" s="41"/>
      <c r="N17" s="7"/>
      <c r="O17" s="7"/>
      <c r="P17" s="7"/>
      <c r="Q17"/>
      <c r="R17"/>
      <c r="S1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7" t="s">
        <v>319</v>
      </c>
      <c r="B18" s="10">
        <v>44665</v>
      </c>
      <c r="C18" s="10">
        <v>44756</v>
      </c>
      <c r="D18" s="83">
        <v>8665440</v>
      </c>
      <c r="E18" s="84">
        <v>8705074.5500000007</v>
      </c>
      <c r="F18" s="85"/>
      <c r="G18" s="86"/>
      <c r="H18" s="7"/>
      <c r="I18" s="10"/>
      <c r="J18" s="10"/>
      <c r="K18" s="85"/>
      <c r="L18" s="85"/>
      <c r="M18" s="41"/>
      <c r="N18" s="7"/>
      <c r="O18" s="7"/>
      <c r="P18" s="7"/>
      <c r="Q18"/>
      <c r="R18"/>
      <c r="S18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7" t="s">
        <v>320</v>
      </c>
      <c r="B19" s="10">
        <v>44665</v>
      </c>
      <c r="C19" s="10">
        <v>44756</v>
      </c>
      <c r="D19" s="83">
        <v>238980</v>
      </c>
      <c r="E19" s="84">
        <v>239871.22</v>
      </c>
      <c r="F19" s="85"/>
      <c r="G19" s="86"/>
      <c r="H19" s="7"/>
      <c r="I19" s="10"/>
      <c r="J19" s="10"/>
      <c r="K19" s="85"/>
      <c r="L19" s="85"/>
      <c r="M19" s="41"/>
      <c r="N19" s="7"/>
      <c r="O19" s="7"/>
      <c r="P19" s="7"/>
      <c r="Q19"/>
      <c r="R19"/>
      <c r="S19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7" t="s">
        <v>321</v>
      </c>
      <c r="B20" s="10">
        <v>44665</v>
      </c>
      <c r="C20" s="10">
        <v>44756</v>
      </c>
      <c r="D20" s="83">
        <v>296870</v>
      </c>
      <c r="E20" s="84">
        <v>297937.03000000003</v>
      </c>
      <c r="F20" s="85"/>
      <c r="G20" s="86"/>
      <c r="H20" s="7"/>
      <c r="I20" s="10"/>
      <c r="J20" s="10"/>
      <c r="K20" s="85"/>
      <c r="L20" s="85"/>
      <c r="M20" s="41"/>
      <c r="N20" s="7"/>
      <c r="O20" s="7"/>
      <c r="P20" s="7"/>
      <c r="Q20"/>
      <c r="R20"/>
      <c r="S20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7" t="s">
        <v>322</v>
      </c>
      <c r="B21" s="10">
        <v>44665</v>
      </c>
      <c r="C21" s="10">
        <v>44756</v>
      </c>
      <c r="D21" s="83">
        <v>241080</v>
      </c>
      <c r="E21" s="84">
        <v>242097.98</v>
      </c>
      <c r="F21" s="85"/>
      <c r="G21" s="86"/>
      <c r="H21" s="7"/>
      <c r="I21" s="10"/>
      <c r="J21" s="10"/>
      <c r="K21" s="85"/>
      <c r="L21" s="85"/>
      <c r="M21" s="41"/>
      <c r="N21" s="7"/>
      <c r="O21" s="7"/>
      <c r="P21" s="7"/>
      <c r="Q21"/>
      <c r="R21"/>
      <c r="S21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7" t="s">
        <v>323</v>
      </c>
      <c r="B22" s="10">
        <v>44665</v>
      </c>
      <c r="C22" s="10">
        <v>44756</v>
      </c>
      <c r="D22" s="83">
        <v>747355.63</v>
      </c>
      <c r="E22" s="84">
        <v>749974.68</v>
      </c>
      <c r="F22" s="85"/>
      <c r="G22" s="86"/>
      <c r="H22" s="7"/>
      <c r="I22" s="10"/>
      <c r="J22" s="10"/>
      <c r="K22" s="85"/>
      <c r="L22" s="85"/>
      <c r="M22" s="41"/>
      <c r="N22" s="7"/>
      <c r="O22" s="7"/>
      <c r="P22" s="7"/>
      <c r="Q22"/>
      <c r="R22"/>
      <c r="S22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324</v>
      </c>
      <c r="B23" s="10">
        <v>44665</v>
      </c>
      <c r="C23" s="10">
        <v>44756</v>
      </c>
      <c r="D23" s="83">
        <v>1168510</v>
      </c>
      <c r="E23" s="84">
        <v>1173914.02</v>
      </c>
      <c r="F23" s="85"/>
      <c r="G23" s="86"/>
      <c r="H23" s="7"/>
      <c r="I23" s="10"/>
      <c r="J23" s="10"/>
      <c r="K23" s="85"/>
      <c r="L23" s="85"/>
      <c r="M23" s="41"/>
      <c r="N23" s="7"/>
      <c r="O23" s="7"/>
      <c r="P23" s="7"/>
      <c r="Q23"/>
      <c r="R23"/>
      <c r="S23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325</v>
      </c>
      <c r="B24" s="10">
        <v>44665</v>
      </c>
      <c r="C24" s="10">
        <v>44756</v>
      </c>
      <c r="D24" s="83">
        <v>749420</v>
      </c>
      <c r="E24" s="84">
        <v>752828.13</v>
      </c>
      <c r="F24" s="85"/>
      <c r="G24" s="86"/>
      <c r="H24" s="7"/>
      <c r="I24" s="10"/>
      <c r="J24" s="10"/>
      <c r="K24" s="85"/>
      <c r="L24" s="85"/>
      <c r="M24" s="41"/>
      <c r="N24" s="7"/>
      <c r="O24" s="7"/>
      <c r="P24" s="7"/>
      <c r="Q24"/>
      <c r="R24"/>
      <c r="S24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326</v>
      </c>
      <c r="B25" s="10">
        <v>44665</v>
      </c>
      <c r="C25" s="10">
        <v>44756</v>
      </c>
      <c r="D25" s="83">
        <v>291340</v>
      </c>
      <c r="E25" s="84">
        <v>292656.42</v>
      </c>
      <c r="F25" s="85"/>
      <c r="G25" s="86"/>
      <c r="H25" s="7"/>
      <c r="I25" s="10"/>
      <c r="J25" s="10"/>
      <c r="K25" s="85"/>
      <c r="L25" s="85"/>
      <c r="M25" s="41"/>
      <c r="N25" s="7"/>
      <c r="O25" s="7"/>
      <c r="P25" s="7"/>
      <c r="Q25"/>
      <c r="R25"/>
      <c r="S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327</v>
      </c>
      <c r="B26" s="10">
        <v>44665</v>
      </c>
      <c r="C26" s="10">
        <v>44756</v>
      </c>
      <c r="D26" s="83">
        <v>159180</v>
      </c>
      <c r="E26" s="84">
        <v>159926.78</v>
      </c>
      <c r="F26" s="85"/>
      <c r="G26" s="86"/>
      <c r="H26" s="7"/>
      <c r="I26" s="10"/>
      <c r="J26" s="10"/>
      <c r="K26" s="85"/>
      <c r="L26" s="85"/>
      <c r="M26" s="41"/>
      <c r="N26" s="7"/>
      <c r="O26" s="7"/>
      <c r="P26" s="7"/>
      <c r="Q26"/>
      <c r="R26"/>
      <c r="S26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328</v>
      </c>
      <c r="B27" s="10">
        <v>44665</v>
      </c>
      <c r="C27" s="10">
        <v>44756</v>
      </c>
      <c r="D27" s="83">
        <v>1453970</v>
      </c>
      <c r="E27" s="84">
        <v>1460713.34</v>
      </c>
      <c r="F27" s="85"/>
      <c r="G27" s="86"/>
      <c r="H27" s="7"/>
      <c r="I27" s="10"/>
      <c r="J27" s="10"/>
      <c r="K27" s="85"/>
      <c r="L27" s="85"/>
      <c r="M27" s="41"/>
      <c r="N27" s="7"/>
      <c r="O27" s="7"/>
      <c r="P27" s="7"/>
      <c r="Q27"/>
      <c r="R27"/>
      <c r="S27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7" t="s">
        <v>329</v>
      </c>
      <c r="B28" s="10">
        <v>44679</v>
      </c>
      <c r="C28" s="87" t="s">
        <v>94</v>
      </c>
      <c r="D28" s="83">
        <v>1432100.95</v>
      </c>
      <c r="E28" s="84">
        <v>1434555.16</v>
      </c>
      <c r="F28" s="85"/>
      <c r="G28" s="86"/>
      <c r="H28" s="7"/>
      <c r="I28" s="10"/>
      <c r="J28" s="10"/>
      <c r="K28" s="85"/>
      <c r="L28" s="85"/>
      <c r="M28" s="41"/>
      <c r="N28" s="7"/>
      <c r="O28" s="7"/>
      <c r="P28" s="7"/>
      <c r="Q28"/>
      <c r="R28"/>
      <c r="S28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x14ac:dyDescent="0.35">
      <c r="A29" s="7" t="s">
        <v>330</v>
      </c>
      <c r="B29" s="10">
        <v>44665</v>
      </c>
      <c r="C29" s="10">
        <v>44756</v>
      </c>
      <c r="D29" s="83">
        <v>755726.58</v>
      </c>
      <c r="E29" s="84">
        <v>759156.83</v>
      </c>
      <c r="F29" s="85"/>
      <c r="G29" s="86"/>
      <c r="H29" s="7"/>
      <c r="I29" s="10"/>
      <c r="J29" s="10"/>
      <c r="K29" s="85"/>
      <c r="L29" s="85"/>
      <c r="M29" s="41"/>
      <c r="N29" s="7"/>
      <c r="O29" s="7"/>
      <c r="P29" s="7"/>
      <c r="Q29"/>
      <c r="R29"/>
      <c r="S29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x14ac:dyDescent="0.35">
      <c r="A30" s="7" t="s">
        <v>331</v>
      </c>
      <c r="B30" s="10">
        <v>44697</v>
      </c>
      <c r="C30" s="10">
        <v>44756</v>
      </c>
      <c r="D30" s="83">
        <v>7941200</v>
      </c>
      <c r="E30" s="84">
        <v>7962890.3099999996</v>
      </c>
      <c r="F30" s="85"/>
      <c r="G30" s="86"/>
      <c r="H30" s="7"/>
      <c r="I30" s="10"/>
      <c r="J30" s="10"/>
      <c r="K30" s="85"/>
      <c r="L30" s="85"/>
      <c r="M30" s="41"/>
      <c r="N30" s="7"/>
      <c r="O30" s="7"/>
      <c r="P30" s="7"/>
      <c r="Q30"/>
      <c r="R30"/>
      <c r="S30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x14ac:dyDescent="0.35">
      <c r="A31" s="7" t="s">
        <v>332</v>
      </c>
      <c r="B31" s="10">
        <v>44663</v>
      </c>
      <c r="C31" s="10">
        <v>44756</v>
      </c>
      <c r="D31" s="83">
        <v>49830.67</v>
      </c>
      <c r="E31" s="83">
        <v>49830.67</v>
      </c>
      <c r="F31" s="85"/>
      <c r="G31" s="86"/>
      <c r="H31" s="7"/>
      <c r="I31" s="10"/>
      <c r="J31" s="10"/>
      <c r="K31" s="85"/>
      <c r="L31" s="85"/>
      <c r="M31" s="41"/>
      <c r="N31" s="7"/>
      <c r="O31" s="7"/>
      <c r="P31" s="7"/>
      <c r="Q31"/>
      <c r="R31"/>
      <c r="S31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x14ac:dyDescent="0.35">
      <c r="A32" s="7" t="s">
        <v>96</v>
      </c>
      <c r="B32" s="10">
        <v>44742</v>
      </c>
      <c r="C32" s="10">
        <v>44742</v>
      </c>
      <c r="D32" s="83">
        <v>1332411.5900000001</v>
      </c>
      <c r="E32" s="84">
        <v>1332411.5900000001</v>
      </c>
      <c r="F32" s="85"/>
      <c r="G32" s="8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7" t="s">
        <v>97</v>
      </c>
      <c r="B33" s="88">
        <v>44742</v>
      </c>
      <c r="C33" s="10">
        <v>44742</v>
      </c>
      <c r="D33" s="83">
        <v>11836534.300000001</v>
      </c>
      <c r="E33" s="83">
        <v>11836534.300000001</v>
      </c>
      <c r="F33" s="85"/>
      <c r="G33" s="2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7"/>
      <c r="B34" s="7"/>
      <c r="C34" s="7"/>
      <c r="D34" s="7"/>
      <c r="E34" s="85"/>
      <c r="F34" s="85"/>
      <c r="G34" s="2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7" t="str">
        <f>"MMF Unpaid Int Due to "&amp;MONTH($B$3)&amp;"/"&amp;DAY($B$3)</f>
        <v>MMF Unpaid Int Due to 6/30</v>
      </c>
      <c r="B35" s="7"/>
      <c r="C35" s="7" t="s">
        <v>98</v>
      </c>
      <c r="D35" s="89">
        <v>8755.68</v>
      </c>
      <c r="E35" s="90">
        <v>8755.68</v>
      </c>
      <c r="F35" s="85"/>
      <c r="G35" s="2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tr">
        <f>"MMF Unpaid Int Due to "&amp;MONTH($B$3)&amp;"/"&amp;DAY($B$3)</f>
        <v>MMF Unpaid Int Due to 6/30</v>
      </c>
      <c r="B36" s="7"/>
      <c r="C36" s="7" t="s">
        <v>99</v>
      </c>
      <c r="D36" s="89">
        <v>7.61</v>
      </c>
      <c r="E36" s="90">
        <v>7.61</v>
      </c>
      <c r="F36" s="85"/>
      <c r="G36" s="2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">
        <v>100</v>
      </c>
      <c r="B37" s="7"/>
      <c r="C37" s="7" t="s">
        <v>100</v>
      </c>
      <c r="D37" s="89">
        <v>0</v>
      </c>
      <c r="E37" s="90">
        <v>0</v>
      </c>
      <c r="F37" s="85"/>
      <c r="G37" s="2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7" t="str">
        <f>"MMF Unpaid Int Due to "&amp;MONTH($B$3)&amp;"/"&amp;DAY($B$3)</f>
        <v>MMF Unpaid Int Due to 6/30</v>
      </c>
      <c r="B38" s="7"/>
      <c r="C38" s="7" t="s">
        <v>101</v>
      </c>
      <c r="D38" s="89">
        <v>987.51</v>
      </c>
      <c r="E38" s="90">
        <v>987.51</v>
      </c>
      <c r="F38" s="85"/>
      <c r="G38" s="2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13" t="str">
        <f>"MMF Unpaid Int Due to "&amp;MONTH($B$3)&amp;"/"&amp;DAY($B$3)</f>
        <v>MMF Unpaid Int Due to 6/30</v>
      </c>
      <c r="B39" s="13"/>
      <c r="C39" s="13" t="s">
        <v>102</v>
      </c>
      <c r="D39" s="91">
        <v>87.66</v>
      </c>
      <c r="E39" s="92">
        <v>87.66</v>
      </c>
      <c r="F39" s="85"/>
      <c r="G39" s="23"/>
      <c r="H39" s="13"/>
      <c r="I39" s="7"/>
      <c r="J39" s="7"/>
      <c r="K39" s="7"/>
      <c r="L39" s="93"/>
      <c r="M39" s="7"/>
      <c r="N39" s="7"/>
      <c r="O39" s="7"/>
      <c r="P39" s="7"/>
      <c r="Q39" s="7"/>
      <c r="R39" s="7"/>
      <c r="S39" s="25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9" t="s">
        <v>103</v>
      </c>
      <c r="B40" s="9"/>
      <c r="C40" s="9"/>
      <c r="D40" s="9"/>
      <c r="E40" s="94">
        <f>SUM(E10:E39)</f>
        <v>97103197.150000021</v>
      </c>
      <c r="F40" s="94"/>
      <c r="G40" s="95"/>
      <c r="H40" s="9"/>
      <c r="I40" s="9"/>
      <c r="J40" s="9"/>
      <c r="K40" s="9"/>
      <c r="L40" s="94"/>
      <c r="M40" s="9"/>
      <c r="N40" s="9"/>
      <c r="O40" s="7"/>
      <c r="P40" s="7"/>
      <c r="Q40" s="7"/>
      <c r="R40" s="7"/>
      <c r="S40" s="25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9"/>
      <c r="B41" s="9"/>
      <c r="C41" s="9"/>
      <c r="D41" s="9"/>
      <c r="E41" s="94"/>
      <c r="F41" s="94"/>
      <c r="G41" s="95"/>
      <c r="H41" s="9"/>
      <c r="I41" s="9"/>
      <c r="J41" s="9"/>
      <c r="K41" s="9"/>
      <c r="L41" s="94"/>
      <c r="M41" s="9"/>
      <c r="N41" s="9"/>
      <c r="O41" s="7"/>
      <c r="P41" s="7"/>
      <c r="Q41" s="7"/>
      <c r="R41" s="7"/>
      <c r="S41" s="25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9"/>
      <c r="B42" s="157" t="s">
        <v>104</v>
      </c>
      <c r="C42" s="158"/>
      <c r="D42" s="158"/>
      <c r="E42" s="159"/>
      <c r="F42" s="94"/>
      <c r="G42" s="95"/>
      <c r="H42" s="9"/>
      <c r="I42" s="9"/>
      <c r="J42" s="9"/>
      <c r="K42" s="9"/>
      <c r="L42" s="94"/>
      <c r="M42" s="9"/>
      <c r="N42" s="9"/>
      <c r="O42" s="7"/>
      <c r="P42" s="7"/>
      <c r="Q42" s="7"/>
      <c r="R42" s="7"/>
      <c r="S42" s="25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15" t="s">
        <v>1</v>
      </c>
      <c r="B43" s="15" t="s">
        <v>2</v>
      </c>
      <c r="C43" s="15" t="s">
        <v>3</v>
      </c>
      <c r="D43" s="15" t="s">
        <v>12</v>
      </c>
      <c r="E43" s="15" t="s">
        <v>105</v>
      </c>
      <c r="F43" s="41"/>
      <c r="G43" s="23"/>
      <c r="H43" s="41"/>
      <c r="I43" s="41"/>
      <c r="J43" s="41"/>
      <c r="K43" s="41"/>
      <c r="L43" s="41"/>
      <c r="M43" s="7"/>
      <c r="N43" s="7"/>
      <c r="O43" s="7"/>
      <c r="P43" s="7"/>
      <c r="Q43" s="7"/>
      <c r="R43" s="7"/>
      <c r="S43" s="25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7" t="s">
        <v>106</v>
      </c>
      <c r="B44" s="41"/>
      <c r="C44" s="10">
        <f>$B$3</f>
        <v>44742</v>
      </c>
      <c r="D44" s="83">
        <v>0</v>
      </c>
      <c r="E44" s="83">
        <v>0</v>
      </c>
      <c r="F44" s="41"/>
      <c r="G44" s="23"/>
      <c r="H44" s="39"/>
      <c r="I44" s="41"/>
      <c r="J44" s="41"/>
      <c r="K44" s="41"/>
      <c r="L44" s="41"/>
      <c r="M44" s="7"/>
      <c r="N44" s="7"/>
      <c r="O44" s="7"/>
      <c r="P44" s="7"/>
      <c r="Q44" s="7"/>
      <c r="R44" s="7"/>
      <c r="S44" s="25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 t="s">
        <v>107</v>
      </c>
      <c r="B45" s="41"/>
      <c r="C45" s="10">
        <f>$B$3</f>
        <v>44742</v>
      </c>
      <c r="D45" s="83">
        <v>149117.85</v>
      </c>
      <c r="E45" s="83">
        <v>149117.85</v>
      </c>
      <c r="F45" s="41"/>
      <c r="G45" s="23"/>
      <c r="H45" s="39"/>
      <c r="I45" s="41"/>
      <c r="J45" s="41"/>
      <c r="K45" s="41"/>
      <c r="L45" s="41"/>
      <c r="M45" s="7"/>
      <c r="N45" s="7"/>
      <c r="O45" s="7"/>
      <c r="P45" s="7"/>
      <c r="Q45" s="7"/>
      <c r="R45" s="7"/>
      <c r="S45" s="25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7" t="s">
        <v>108</v>
      </c>
      <c r="B46" s="41"/>
      <c r="C46" s="10">
        <f>$B$3</f>
        <v>44742</v>
      </c>
      <c r="D46" s="83">
        <v>0</v>
      </c>
      <c r="E46" s="83">
        <v>0</v>
      </c>
      <c r="F46" s="41"/>
      <c r="G46" s="23"/>
      <c r="H46" s="39"/>
      <c r="I46" s="41"/>
      <c r="J46" s="41"/>
      <c r="K46" s="41"/>
      <c r="L46" s="41"/>
      <c r="M46" s="7"/>
      <c r="N46" s="7"/>
      <c r="O46" s="7"/>
      <c r="P46" s="7"/>
      <c r="Q46" s="7"/>
      <c r="R46" s="7"/>
      <c r="S46" s="25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 t="s">
        <v>109</v>
      </c>
      <c r="B47" s="41"/>
      <c r="C47" s="10">
        <f>$B$3</f>
        <v>44742</v>
      </c>
      <c r="D47" s="83">
        <v>0</v>
      </c>
      <c r="E47" s="83">
        <v>0</v>
      </c>
      <c r="F47" s="41"/>
      <c r="G47" s="23"/>
      <c r="H47" s="39"/>
      <c r="I47" s="41"/>
      <c r="J47" s="41"/>
      <c r="K47" s="41"/>
      <c r="L47" s="41"/>
      <c r="M47" s="7"/>
      <c r="N47" s="7"/>
      <c r="O47" s="7"/>
      <c r="P47" s="7"/>
      <c r="Q47" s="7"/>
      <c r="R47" s="7"/>
      <c r="S47" s="25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7" t="s">
        <v>110</v>
      </c>
      <c r="B48" s="41"/>
      <c r="C48" s="10">
        <f>$B$3</f>
        <v>44742</v>
      </c>
      <c r="D48" s="83">
        <v>1432432.26899057</v>
      </c>
      <c r="E48" s="83">
        <v>1432432.26899057</v>
      </c>
      <c r="F48" s="41"/>
      <c r="G48" s="23"/>
      <c r="H48" s="39"/>
      <c r="I48" s="41"/>
      <c r="J48" s="41"/>
      <c r="K48" s="41"/>
      <c r="L48" s="41"/>
      <c r="M48" s="7"/>
      <c r="N48" s="7"/>
      <c r="O48" s="7"/>
      <c r="P48" s="7"/>
      <c r="Q48" s="7"/>
      <c r="R48" s="7"/>
      <c r="S48" s="25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x14ac:dyDescent="0.35">
      <c r="A49" s="9" t="s">
        <v>13</v>
      </c>
      <c r="B49" s="9"/>
      <c r="C49" s="9"/>
      <c r="D49" s="9"/>
      <c r="E49" s="94">
        <f>SUM(E44:E48)</f>
        <v>1581550.1189905701</v>
      </c>
      <c r="F49" s="85"/>
      <c r="G49" s="23"/>
      <c r="H49" s="7"/>
      <c r="I49" s="7"/>
      <c r="J49" s="7"/>
      <c r="K49" s="7"/>
      <c r="L49" s="96"/>
      <c r="M49" s="7"/>
      <c r="N49" s="7"/>
      <c r="O49" s="7"/>
      <c r="P49" s="7"/>
      <c r="Q49" s="7"/>
      <c r="R49" s="7"/>
      <c r="S49" s="7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thickBot="1" x14ac:dyDescent="0.4">
      <c r="A50" s="9"/>
      <c r="B50" s="9"/>
      <c r="C50" s="9"/>
      <c r="D50" s="9"/>
      <c r="E50" s="94"/>
      <c r="F50" s="85"/>
      <c r="G50" s="23"/>
      <c r="H50" s="7"/>
      <c r="I50" s="7"/>
      <c r="J50" s="7"/>
      <c r="K50" s="7"/>
      <c r="L50" s="96"/>
      <c r="M50" s="7"/>
      <c r="N50" s="7"/>
      <c r="O50" s="7"/>
      <c r="P50" s="7"/>
      <c r="Q50" s="7"/>
      <c r="R50" s="7"/>
      <c r="S50" s="7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thickBot="1" x14ac:dyDescent="0.4">
      <c r="A51" s="9" t="s">
        <v>111</v>
      </c>
      <c r="B51" s="9"/>
      <c r="C51" s="9"/>
      <c r="D51" s="9"/>
      <c r="E51" s="97">
        <f>E40+E49</f>
        <v>98684747.268990591</v>
      </c>
      <c r="F51" s="85"/>
      <c r="G51" s="23"/>
      <c r="H51" s="9"/>
      <c r="I51" s="9"/>
      <c r="J51" s="9"/>
      <c r="K51" s="9"/>
      <c r="L51" s="97"/>
      <c r="M51" s="7"/>
      <c r="N51" s="7"/>
      <c r="O51" s="7"/>
      <c r="P51" s="7"/>
      <c r="Q51" s="7"/>
      <c r="R51" s="7"/>
      <c r="S51" s="7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thickBot="1" x14ac:dyDescent="0.4">
      <c r="A52" s="26"/>
      <c r="B52" s="26"/>
      <c r="C52" s="26"/>
      <c r="D52" s="26"/>
      <c r="E52" s="98"/>
      <c r="F52" s="99"/>
      <c r="G52" s="29"/>
      <c r="H52" s="30"/>
      <c r="I52" s="30"/>
      <c r="J52" s="30"/>
      <c r="K52" s="30"/>
      <c r="L52" s="100"/>
      <c r="M52" s="30"/>
      <c r="N52" s="30"/>
      <c r="O52" s="30"/>
      <c r="P52" s="30"/>
      <c r="Q52" s="30"/>
      <c r="R52" s="30"/>
      <c r="S52" s="30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thickTop="1" x14ac:dyDescent="0.35">
      <c r="A53" s="9"/>
      <c r="B53" s="9"/>
      <c r="C53" s="9"/>
      <c r="D53" s="9"/>
      <c r="E53" s="101"/>
      <c r="F53" s="85"/>
      <c r="G53" s="23"/>
      <c r="H53" s="7"/>
      <c r="I53" s="7"/>
      <c r="J53" s="7"/>
      <c r="K53" s="7"/>
      <c r="L53" s="96"/>
      <c r="M53" s="7"/>
      <c r="N53" s="7"/>
      <c r="O53" s="7"/>
      <c r="P53" s="7"/>
      <c r="Q53" s="7"/>
      <c r="R53" s="7"/>
      <c r="S53" s="7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16" t="s">
        <v>6</v>
      </c>
      <c r="B54" s="9"/>
      <c r="C54" s="9"/>
      <c r="D54" s="9"/>
      <c r="E54" s="101"/>
      <c r="F54" s="85"/>
      <c r="G54" s="23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9"/>
      <c r="B55" s="9"/>
      <c r="C55" s="9"/>
      <c r="D55" s="9"/>
      <c r="E55" s="101"/>
      <c r="F55" s="85"/>
      <c r="G55" s="23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15" t="str">
        <f>"Accruals since "&amp;MONTH(B5)&amp;"/"&amp;DAY(B5)</f>
        <v>Accruals since 6/30</v>
      </c>
      <c r="B56" s="13" t="s">
        <v>112</v>
      </c>
      <c r="C56" s="15"/>
      <c r="D56" s="15"/>
      <c r="E56" s="15" t="s">
        <v>12</v>
      </c>
      <c r="F56" s="85"/>
      <c r="G56" s="2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7" t="s">
        <v>11</v>
      </c>
      <c r="B57" s="102">
        <v>1202.22</v>
      </c>
      <c r="C57" s="9"/>
      <c r="D57" s="9"/>
      <c r="E57" s="85">
        <f>+B57*($B$3-$B$5)</f>
        <v>0</v>
      </c>
      <c r="F57" s="85"/>
      <c r="G57" s="23"/>
      <c r="H57" s="7"/>
      <c r="I57" s="7"/>
      <c r="J57" s="41"/>
      <c r="K57" s="7"/>
      <c r="L57" s="103"/>
      <c r="M57" s="7"/>
      <c r="N57" s="7"/>
      <c r="O57" s="7"/>
      <c r="P57" s="7"/>
      <c r="Q57" s="7"/>
      <c r="R57" s="7"/>
      <c r="S57" s="7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7" t="s">
        <v>36</v>
      </c>
      <c r="B58" s="102">
        <v>0</v>
      </c>
      <c r="C58" s="9"/>
      <c r="D58" s="9"/>
      <c r="E58" s="85">
        <f t="shared" ref="E58:E63" si="0">+B58*($B$3-$B$5)</f>
        <v>0</v>
      </c>
      <c r="F58" s="85"/>
      <c r="G58" s="23"/>
      <c r="H58" s="7"/>
      <c r="I58" s="7"/>
      <c r="J58" s="41"/>
      <c r="K58" s="7"/>
      <c r="L58" s="103"/>
      <c r="M58" s="7"/>
      <c r="N58" s="7"/>
      <c r="O58" s="7"/>
      <c r="P58" s="7"/>
      <c r="Q58" s="7"/>
      <c r="R58" s="7"/>
      <c r="S58" s="7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7" t="s">
        <v>7</v>
      </c>
      <c r="B59" s="104">
        <v>74.91</v>
      </c>
      <c r="C59" s="9"/>
      <c r="D59" s="9"/>
      <c r="E59" s="85">
        <f t="shared" si="0"/>
        <v>0</v>
      </c>
      <c r="F59" s="85"/>
      <c r="G59" s="23"/>
      <c r="H59" s="7"/>
      <c r="I59" s="96"/>
      <c r="J59" s="39"/>
      <c r="K59" s="103"/>
      <c r="L59" s="105"/>
      <c r="M59" s="106"/>
      <c r="N59" s="7"/>
      <c r="O59" s="7"/>
      <c r="P59" s="7"/>
      <c r="Q59" s="7"/>
      <c r="R59" s="7"/>
      <c r="S59" s="7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x14ac:dyDescent="0.35">
      <c r="A60" s="7" t="s">
        <v>9</v>
      </c>
      <c r="B60" s="104">
        <v>24.26</v>
      </c>
      <c r="C60" s="9"/>
      <c r="D60" s="9"/>
      <c r="E60" s="85">
        <f t="shared" si="0"/>
        <v>0</v>
      </c>
      <c r="F60" s="85"/>
      <c r="G60" s="23"/>
      <c r="H60" s="7"/>
      <c r="I60" s="96"/>
      <c r="J60" s="39"/>
      <c r="K60" s="103"/>
      <c r="L60" s="103"/>
      <c r="M60" s="107"/>
      <c r="N60" s="7"/>
      <c r="O60" s="7"/>
      <c r="P60" s="7"/>
      <c r="Q60" s="7"/>
      <c r="R60" s="7"/>
      <c r="S60" s="7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x14ac:dyDescent="0.35">
      <c r="A61" s="7" t="s">
        <v>8</v>
      </c>
      <c r="B61" s="104">
        <v>14.35</v>
      </c>
      <c r="C61" s="9"/>
      <c r="D61" s="9"/>
      <c r="E61" s="85">
        <f t="shared" si="0"/>
        <v>0</v>
      </c>
      <c r="F61" s="85"/>
      <c r="G61" s="23"/>
      <c r="H61" s="7"/>
      <c r="I61" s="96"/>
      <c r="J61" s="39"/>
      <c r="K61" s="103"/>
      <c r="L61" s="103"/>
      <c r="M61" s="107"/>
      <c r="N61" s="7"/>
      <c r="O61" s="7"/>
      <c r="P61" s="7"/>
      <c r="Q61" s="7"/>
      <c r="R61" s="7"/>
      <c r="S61" s="7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7" t="s">
        <v>10</v>
      </c>
      <c r="B62" s="104">
        <v>0.86</v>
      </c>
      <c r="C62" s="9"/>
      <c r="D62" s="9"/>
      <c r="E62" s="85">
        <f t="shared" si="0"/>
        <v>0</v>
      </c>
      <c r="F62" s="85"/>
      <c r="G62" s="23"/>
      <c r="H62" s="7"/>
      <c r="I62" s="96"/>
      <c r="J62" s="39"/>
      <c r="K62" s="103"/>
      <c r="L62" s="103"/>
      <c r="M62" s="108"/>
      <c r="N62" s="7"/>
      <c r="O62" s="7"/>
      <c r="P62" s="7"/>
      <c r="Q62" s="7"/>
      <c r="R62" s="7"/>
      <c r="S62" s="7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x14ac:dyDescent="0.35">
      <c r="A63" s="7" t="s">
        <v>42</v>
      </c>
      <c r="B63" s="104">
        <v>0.96</v>
      </c>
      <c r="C63" s="9"/>
      <c r="D63" s="9"/>
      <c r="E63" s="85">
        <f t="shared" si="0"/>
        <v>0</v>
      </c>
      <c r="F63" s="85"/>
      <c r="G63" s="23"/>
      <c r="H63" s="7"/>
      <c r="I63" s="96"/>
      <c r="J63" s="39"/>
      <c r="K63" s="103"/>
      <c r="L63" s="103"/>
      <c r="M63" s="108"/>
      <c r="N63" s="7"/>
      <c r="O63" s="7"/>
      <c r="P63" s="7"/>
      <c r="Q63" s="7"/>
      <c r="R63" s="7"/>
      <c r="S63" s="7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x14ac:dyDescent="0.35">
      <c r="A64" s="109" t="str">
        <f>"TOTAL Liabilities Accrued since "&amp;MONTH(B5)&amp;"/"&amp;DAY(B5)</f>
        <v>TOTAL Liabilities Accrued since 6/30</v>
      </c>
      <c r="B64" s="110"/>
      <c r="C64" s="110"/>
      <c r="D64" s="110"/>
      <c r="E64" s="111">
        <f>SUM(E57:E63)</f>
        <v>0</v>
      </c>
      <c r="F64" s="85"/>
      <c r="G64" s="23"/>
      <c r="H64" s="7"/>
      <c r="I64" s="7"/>
      <c r="J64" s="39"/>
      <c r="K64" s="7"/>
      <c r="L64" s="103"/>
      <c r="M64" s="106"/>
      <c r="N64" s="7"/>
      <c r="O64" s="7"/>
      <c r="P64" s="7"/>
      <c r="Q64" s="7"/>
      <c r="R64" s="41"/>
      <c r="S64" s="7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x14ac:dyDescent="0.35">
      <c r="A65" s="7"/>
      <c r="B65" s="7"/>
      <c r="C65" s="7"/>
      <c r="D65" s="7"/>
      <c r="E65" s="85"/>
      <c r="F65" s="85"/>
      <c r="G65" s="23"/>
      <c r="H65" s="7"/>
      <c r="I65" s="7"/>
      <c r="J65" s="7"/>
      <c r="K65" s="7"/>
      <c r="L65" s="106"/>
      <c r="M65" s="7"/>
      <c r="N65" s="7"/>
      <c r="O65" s="7"/>
      <c r="P65" s="7"/>
      <c r="Q65" s="7"/>
      <c r="R65" s="41"/>
      <c r="S65" s="7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x14ac:dyDescent="0.35">
      <c r="A66" s="112" t="s">
        <v>113</v>
      </c>
      <c r="B66" s="13"/>
      <c r="C66" s="13"/>
      <c r="D66" s="13"/>
      <c r="E66" s="113" t="s">
        <v>114</v>
      </c>
      <c r="F66" s="85"/>
      <c r="G66" s="23"/>
      <c r="H66" s="7"/>
      <c r="I66" s="96"/>
      <c r="J66" s="7"/>
      <c r="K66" s="7"/>
      <c r="L66" s="7"/>
      <c r="M66" s="7"/>
      <c r="N66" s="7"/>
      <c r="O66" s="7"/>
      <c r="P66" s="7"/>
      <c r="Q66" s="7"/>
      <c r="R66" s="41"/>
      <c r="S66" s="7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x14ac:dyDescent="0.35">
      <c r="A67" s="7" t="s">
        <v>11</v>
      </c>
      <c r="B67" s="114">
        <v>0</v>
      </c>
      <c r="C67" s="7"/>
      <c r="D67" s="7"/>
      <c r="E67" s="115">
        <v>168310.8</v>
      </c>
      <c r="F67" s="85"/>
      <c r="G67" s="23"/>
      <c r="H67" s="41"/>
      <c r="I67" s="7"/>
      <c r="J67" s="7"/>
      <c r="K67" s="116"/>
      <c r="L67" s="41"/>
      <c r="M67" s="7"/>
      <c r="N67" s="7"/>
      <c r="O67" s="7"/>
      <c r="P67" s="7"/>
      <c r="Q67" s="7"/>
      <c r="R67" s="41"/>
      <c r="S67" s="7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x14ac:dyDescent="0.35">
      <c r="A68" s="7" t="s">
        <v>36</v>
      </c>
      <c r="B68" s="114">
        <v>0</v>
      </c>
      <c r="C68" s="7"/>
      <c r="D68" s="7"/>
      <c r="E68" s="115">
        <v>-19192.95</v>
      </c>
      <c r="F68" s="85"/>
      <c r="G68" s="23"/>
      <c r="H68" s="41"/>
      <c r="I68" s="7"/>
      <c r="J68" s="7"/>
      <c r="K68" s="116"/>
      <c r="L68" s="41"/>
      <c r="M68" s="7"/>
      <c r="N68" s="7"/>
      <c r="O68" s="7"/>
      <c r="P68" s="7"/>
      <c r="Q68" s="7"/>
      <c r="R68" s="41"/>
      <c r="S68" s="7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x14ac:dyDescent="0.35">
      <c r="A69" s="7" t="s">
        <v>7</v>
      </c>
      <c r="B69" s="117">
        <v>0</v>
      </c>
      <c r="C69" s="7"/>
      <c r="D69" s="7"/>
      <c r="E69" s="115">
        <v>0</v>
      </c>
      <c r="F69" s="85"/>
      <c r="G69" s="23"/>
      <c r="H69" s="118"/>
      <c r="I69" s="96"/>
      <c r="J69" s="7"/>
      <c r="K69" s="116"/>
      <c r="L69" s="41"/>
      <c r="M69" s="7"/>
      <c r="N69" s="7"/>
      <c r="O69" s="7"/>
      <c r="P69" s="7"/>
      <c r="Q69" s="7"/>
      <c r="R69" s="41"/>
      <c r="S69" s="7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7" t="s">
        <v>9</v>
      </c>
      <c r="B70" s="117">
        <v>0</v>
      </c>
      <c r="C70" s="7"/>
      <c r="D70" s="7"/>
      <c r="E70" s="115">
        <v>0</v>
      </c>
      <c r="F70" s="85"/>
      <c r="G70" s="23"/>
      <c r="H70" s="41"/>
      <c r="I70" s="96"/>
      <c r="J70" s="7"/>
      <c r="K70" s="116"/>
      <c r="L70" s="41"/>
      <c r="M70" s="7"/>
      <c r="N70" s="7"/>
      <c r="O70" s="7"/>
      <c r="P70" s="7"/>
      <c r="Q70" s="7"/>
      <c r="R70" s="41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x14ac:dyDescent="0.35">
      <c r="A71" s="7" t="s">
        <v>8</v>
      </c>
      <c r="B71" s="117">
        <v>0</v>
      </c>
      <c r="C71" s="7"/>
      <c r="D71" s="7"/>
      <c r="E71" s="115">
        <v>0</v>
      </c>
      <c r="F71" s="85"/>
      <c r="G71" s="23"/>
      <c r="H71" s="7"/>
      <c r="I71" s="96"/>
      <c r="J71" s="7"/>
      <c r="K71" s="116"/>
      <c r="L71" s="41"/>
      <c r="M71" s="7"/>
      <c r="N71" s="7"/>
      <c r="O71" s="7"/>
      <c r="P71" s="7"/>
      <c r="Q71" s="7"/>
      <c r="R71" s="41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x14ac:dyDescent="0.35">
      <c r="A72" s="7" t="s">
        <v>10</v>
      </c>
      <c r="B72" s="117">
        <v>0</v>
      </c>
      <c r="C72" s="7"/>
      <c r="D72" s="7"/>
      <c r="E72" s="115">
        <v>0</v>
      </c>
      <c r="F72" s="85"/>
      <c r="G72" s="23"/>
      <c r="H72" s="41"/>
      <c r="I72" s="96"/>
      <c r="J72" s="7"/>
      <c r="K72" s="116"/>
      <c r="L72" s="7"/>
      <c r="M72" s="7"/>
      <c r="N72" s="7"/>
      <c r="O72" s="7"/>
      <c r="P72" s="7"/>
      <c r="Q72" s="7"/>
      <c r="R72" s="41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x14ac:dyDescent="0.35">
      <c r="A73" s="7" t="s">
        <v>42</v>
      </c>
      <c r="B73" s="117">
        <v>0</v>
      </c>
      <c r="C73" s="7"/>
      <c r="D73" s="7"/>
      <c r="E73" s="115">
        <v>0</v>
      </c>
      <c r="F73" s="85"/>
      <c r="G73" s="23"/>
      <c r="H73" s="41"/>
      <c r="I73" s="96"/>
      <c r="J73" s="7"/>
      <c r="K73" s="116"/>
      <c r="L73" s="7"/>
      <c r="M73" s="7"/>
      <c r="N73" s="7"/>
      <c r="O73" s="7"/>
      <c r="P73" s="7"/>
      <c r="Q73" s="7"/>
      <c r="R73" s="41"/>
      <c r="S73" s="7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x14ac:dyDescent="0.35">
      <c r="A74" s="109" t="str">
        <f>"TOTAL Liabilities Accrued as of "&amp;MONTH(B5)&amp;"/"&amp;DAY(B5)</f>
        <v>TOTAL Liabilities Accrued as of 6/30</v>
      </c>
      <c r="B74" s="110"/>
      <c r="C74" s="110"/>
      <c r="D74" s="110"/>
      <c r="E74" s="111">
        <f>SUM(E67:E73)</f>
        <v>149117.84999999998</v>
      </c>
      <c r="F74" s="94"/>
      <c r="G74" s="23"/>
      <c r="H74" s="41"/>
      <c r="I74" s="41"/>
      <c r="J74" s="39"/>
      <c r="K74" s="7"/>
      <c r="L74" s="7"/>
      <c r="M74" s="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9"/>
      <c r="B75" s="7"/>
      <c r="C75" s="7"/>
      <c r="D75" s="7"/>
      <c r="E75" s="94"/>
      <c r="F75" s="94"/>
      <c r="G75" s="23"/>
      <c r="H75" s="41"/>
      <c r="I75" s="41"/>
      <c r="J75" s="39"/>
      <c r="K75" s="7"/>
      <c r="L75" s="7"/>
      <c r="M75" s="7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7" t="s">
        <v>115</v>
      </c>
      <c r="B76" s="7"/>
      <c r="C76" s="7"/>
      <c r="D76" s="7"/>
      <c r="E76" s="119">
        <v>1432432.2080999999</v>
      </c>
      <c r="F76" s="85"/>
      <c r="G76" s="23"/>
      <c r="H76" s="41"/>
      <c r="I76" s="41"/>
      <c r="J76" s="41"/>
      <c r="K76" s="7"/>
      <c r="L76" s="7"/>
      <c r="M76" s="7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7" t="s">
        <v>116</v>
      </c>
      <c r="B77" s="7"/>
      <c r="C77" s="7"/>
      <c r="D77" s="7"/>
      <c r="E77" s="120">
        <v>0.06</v>
      </c>
      <c r="F77" s="85"/>
      <c r="G77" s="23"/>
      <c r="H77" s="41"/>
      <c r="I77" s="41"/>
      <c r="J77" s="41"/>
      <c r="K77" s="7"/>
      <c r="L77" s="7"/>
      <c r="M77" s="7"/>
      <c r="N77" s="7"/>
      <c r="O77" s="7"/>
      <c r="P77" s="7"/>
      <c r="Q77" s="7"/>
      <c r="R77" s="7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41"/>
      <c r="B78" s="7"/>
      <c r="C78" s="7"/>
      <c r="D78" s="7"/>
      <c r="E78" s="85"/>
      <c r="F78" s="85"/>
      <c r="G78" s="23"/>
      <c r="H78" s="41"/>
      <c r="I78" s="41"/>
      <c r="J78" s="41"/>
      <c r="K78" s="7"/>
      <c r="L78" s="7"/>
      <c r="M78" s="7"/>
      <c r="N78" s="7"/>
      <c r="O78" s="7"/>
      <c r="P78" s="7"/>
      <c r="Q78" s="7"/>
      <c r="R78" s="7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x14ac:dyDescent="0.35">
      <c r="A79" s="9" t="s">
        <v>117</v>
      </c>
      <c r="B79" s="7"/>
      <c r="C79" s="7"/>
      <c r="D79" s="7"/>
      <c r="E79" s="121">
        <f>E64+E74+E76+E77</f>
        <v>1581550.1181000001</v>
      </c>
      <c r="F79" s="85"/>
      <c r="G79" s="23"/>
      <c r="H79" s="9"/>
      <c r="I79" s="7"/>
      <c r="J79" s="7"/>
      <c r="K79" s="7"/>
      <c r="L79" s="94"/>
      <c r="M79" s="7"/>
      <c r="N79" s="7"/>
      <c r="O79" s="7"/>
      <c r="P79" s="7"/>
      <c r="Q79" s="7"/>
      <c r="R79" s="7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thickBot="1" x14ac:dyDescent="0.4">
      <c r="A80" s="9"/>
      <c r="B80" s="7"/>
      <c r="C80" s="7"/>
      <c r="D80" s="7"/>
      <c r="E80" s="85"/>
      <c r="F80" s="85"/>
      <c r="G80" s="2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thickBot="1" x14ac:dyDescent="0.4">
      <c r="A81" s="9" t="s">
        <v>118</v>
      </c>
      <c r="B81" s="7"/>
      <c r="C81" s="7"/>
      <c r="D81" s="7"/>
      <c r="E81" s="97">
        <f>E51-E79</f>
        <v>97103197.150890589</v>
      </c>
      <c r="F81" s="101"/>
      <c r="G81" s="23"/>
      <c r="H81" s="9"/>
      <c r="I81" s="7"/>
      <c r="J81" s="7"/>
      <c r="K81" s="7"/>
      <c r="L81" s="97"/>
      <c r="M81" s="7"/>
      <c r="N81" s="7"/>
      <c r="O81" s="7"/>
      <c r="P81" s="7"/>
      <c r="Q81" s="7"/>
      <c r="R81" s="7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9"/>
      <c r="B82" s="7"/>
      <c r="C82" s="7"/>
      <c r="D82" s="7"/>
      <c r="E82" s="85"/>
      <c r="F82" s="85"/>
      <c r="G82" s="2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/>
      <c r="B83" s="7"/>
      <c r="C83" s="7"/>
      <c r="D83" s="25"/>
      <c r="E83" s="85"/>
      <c r="F83" s="85"/>
      <c r="G83" s="2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/>
      <c r="B84" s="7"/>
      <c r="C84" s="7"/>
      <c r="D84" s="7"/>
      <c r="E84" s="85"/>
      <c r="F84" s="85"/>
      <c r="G84" s="2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7"/>
      <c r="B85" s="7"/>
      <c r="C85" s="7"/>
      <c r="D85" s="7"/>
      <c r="E85" s="122"/>
      <c r="F85" s="8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/>
      <c r="B86" s="7"/>
      <c r="C86" s="7"/>
      <c r="D86" s="7"/>
      <c r="E86" s="85"/>
      <c r="F86" s="8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7"/>
      <c r="B87" s="7"/>
      <c r="C87" s="7"/>
      <c r="D87" s="7"/>
      <c r="E87" s="85"/>
      <c r="F87" s="8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7"/>
      <c r="B88" s="7"/>
      <c r="C88" s="7"/>
      <c r="D88" s="41"/>
      <c r="E88" s="39"/>
      <c r="F88" s="85"/>
      <c r="G88" s="7"/>
      <c r="H88" s="94"/>
      <c r="I88" s="7"/>
      <c r="J88" s="7"/>
      <c r="K88" s="7"/>
      <c r="L88" s="96"/>
      <c r="M88" s="123"/>
      <c r="N88" s="7"/>
      <c r="O88" s="7"/>
      <c r="P88" s="7"/>
      <c r="Q88" s="7"/>
      <c r="R88" s="7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/>
      <c r="B89" s="25"/>
      <c r="C89" s="7"/>
      <c r="D89" s="7"/>
      <c r="E89" s="85"/>
      <c r="F89" s="85"/>
      <c r="G89" s="7"/>
      <c r="H89" s="94"/>
      <c r="I89" s="7"/>
      <c r="J89" s="7"/>
      <c r="K89" s="7"/>
      <c r="L89" s="96"/>
      <c r="M89" s="7"/>
      <c r="N89" s="7"/>
      <c r="O89" s="7"/>
      <c r="P89" s="7"/>
      <c r="Q89" s="7"/>
      <c r="R89" s="7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7"/>
      <c r="B90" s="25"/>
      <c r="C90" s="7"/>
      <c r="D90" s="7"/>
      <c r="E90" s="85"/>
      <c r="F90" s="8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7"/>
      <c r="B91" s="25"/>
      <c r="C91" s="7"/>
      <c r="D91" s="7"/>
      <c r="E91" s="85"/>
      <c r="F91" s="8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7"/>
      <c r="B92" s="25"/>
      <c r="C92" s="7"/>
      <c r="D92" s="7"/>
      <c r="E92" s="85"/>
      <c r="F92" s="8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x14ac:dyDescent="0.35">
      <c r="A93" s="124"/>
      <c r="B93" s="25"/>
      <c r="C93" s="7"/>
      <c r="D93" s="7"/>
      <c r="E93" s="85"/>
      <c r="F93" s="8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x14ac:dyDescent="0.35">
      <c r="A94" s="7"/>
      <c r="B94" s="25"/>
      <c r="C94" s="7"/>
      <c r="D94" s="7"/>
      <c r="E94" s="85"/>
      <c r="F94" s="8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7"/>
      <c r="B95" s="25"/>
      <c r="C95" s="7"/>
      <c r="D95" s="7"/>
      <c r="E95" s="85"/>
      <c r="F95" s="8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x14ac:dyDescent="0.35">
      <c r="A96" s="7"/>
      <c r="B96" s="25"/>
      <c r="C96" s="7"/>
      <c r="D96" s="7"/>
      <c r="E96" s="85"/>
      <c r="F96" s="8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x14ac:dyDescent="0.35">
      <c r="A97" s="7"/>
      <c r="B97" s="25"/>
      <c r="C97" s="7"/>
      <c r="D97" s="7"/>
      <c r="E97" s="85"/>
      <c r="F97" s="8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7"/>
      <c r="B98" s="25"/>
      <c r="C98" s="7"/>
      <c r="D98" s="7"/>
      <c r="E98" s="85"/>
      <c r="F98" s="8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7"/>
      <c r="B99" s="25"/>
      <c r="C99" s="7"/>
      <c r="D99" s="7"/>
      <c r="E99" s="85"/>
      <c r="F99" s="8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7"/>
      <c r="B100" s="25"/>
      <c r="C100" s="7"/>
      <c r="D100" s="7"/>
      <c r="E100" s="85"/>
      <c r="F100" s="8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x14ac:dyDescent="0.35">
      <c r="A101" s="7"/>
      <c r="B101" s="2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x14ac:dyDescent="0.35">
      <c r="A102" s="7"/>
      <c r="B102" s="2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7"/>
      <c r="B103" s="2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2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2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7"/>
      <c r="B106" s="2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2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2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7"/>
      <c r="B109" s="2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2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2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2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2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7"/>
      <c r="B114" s="2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7"/>
      <c r="B115" s="2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7"/>
      <c r="B116" s="2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7"/>
      <c r="B117" s="2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7"/>
      <c r="B118" s="2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7"/>
      <c r="B119" s="2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7"/>
      <c r="B120" s="2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7"/>
      <c r="B121" s="2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7"/>
      <c r="B127" s="2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41"/>
      <c r="N133" s="7"/>
      <c r="O133" s="7"/>
      <c r="P133" s="7"/>
      <c r="Q133" s="7"/>
      <c r="R133" s="7"/>
      <c r="S133" s="7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</sheetData>
  <mergeCells count="3">
    <mergeCell ref="B8:E8"/>
    <mergeCell ref="I8:L8"/>
    <mergeCell ref="B42:E42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A38E-3B2D-4FD5-9CB0-11C8C2257472}">
  <dimension ref="A1:BE503"/>
  <sheetViews>
    <sheetView showGridLines="0" zoomScale="80" zoomScaleNormal="80" workbookViewId="0">
      <selection activeCell="H28" sqref="H28"/>
    </sheetView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9.765625" style="61" bestFit="1" customWidth="1"/>
    <col min="21" max="21" width="9.1523437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287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90000000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44665</v>
      </c>
      <c r="C4" s="5"/>
      <c r="D4" s="5"/>
      <c r="E4" s="5"/>
      <c r="F4" s="5"/>
      <c r="G4" s="5"/>
      <c r="H4" s="74">
        <f>+E80</f>
        <v>90367675.02776286</v>
      </c>
      <c r="I4" s="75" t="s">
        <v>47</v>
      </c>
      <c r="J4" s="5"/>
      <c r="K4" s="76" t="s">
        <v>48</v>
      </c>
      <c r="L4" s="77">
        <v>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79">
        <f>(H4*L4/H3-1)*L3/(B3-B4)</f>
        <v>1.9100001442226112E-2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45029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346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288</v>
      </c>
      <c r="B10" s="10">
        <v>44665</v>
      </c>
      <c r="C10" s="10">
        <v>45029</v>
      </c>
      <c r="D10" s="83">
        <v>9808000</v>
      </c>
      <c r="E10" s="84">
        <v>9860202.8399999999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90367675.02776286</v>
      </c>
      <c r="S10" s="138">
        <f>SUM(D32,D44)</f>
        <v>8108088.8200000003</v>
      </c>
      <c r="T10" s="138">
        <f>D46+D47</f>
        <v>5800362.9882628629</v>
      </c>
      <c r="U10" s="138">
        <f>D31</f>
        <v>1011826.31</v>
      </c>
      <c r="V10" s="138">
        <f>E63+E73</f>
        <v>17496.57</v>
      </c>
      <c r="W10" s="137">
        <v>0</v>
      </c>
      <c r="X10" s="139">
        <f>D45</f>
        <v>0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289</v>
      </c>
      <c r="B11" s="10">
        <v>44721</v>
      </c>
      <c r="C11" s="10">
        <v>44756</v>
      </c>
      <c r="D11" s="83">
        <v>207750</v>
      </c>
      <c r="E11" s="84">
        <v>208057.08</v>
      </c>
      <c r="F11" s="85"/>
      <c r="G11" s="86"/>
      <c r="H11" s="7"/>
      <c r="I11" s="10"/>
      <c r="J11" s="10"/>
      <c r="K11" s="85"/>
      <c r="L11" s="85"/>
      <c r="M11" s="41"/>
      <c r="N11" s="7"/>
      <c r="O11" s="7"/>
      <c r="P11" s="7"/>
      <c r="Q11"/>
      <c r="R11"/>
      <c r="S11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290</v>
      </c>
      <c r="B12" s="10">
        <v>44665</v>
      </c>
      <c r="C12" s="10">
        <v>45029</v>
      </c>
      <c r="D12" s="83">
        <v>8686000</v>
      </c>
      <c r="E12" s="84">
        <v>8724373.7899999991</v>
      </c>
      <c r="F12" s="85"/>
      <c r="G12" s="86"/>
      <c r="H12" s="7"/>
      <c r="I12" s="10"/>
      <c r="J12" s="10"/>
      <c r="K12" s="85"/>
      <c r="L12" s="85"/>
      <c r="M12" s="41"/>
      <c r="N12" s="7"/>
      <c r="O12" s="7"/>
      <c r="P12" s="7"/>
      <c r="Q12"/>
      <c r="R12"/>
      <c r="S12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 t="s">
        <v>291</v>
      </c>
      <c r="B13" s="10">
        <v>44665</v>
      </c>
      <c r="C13" s="10">
        <v>44756</v>
      </c>
      <c r="D13" s="83">
        <v>55890</v>
      </c>
      <c r="E13" s="84">
        <v>56169.54</v>
      </c>
      <c r="F13" s="85"/>
      <c r="G13" s="86"/>
      <c r="H13" s="7"/>
      <c r="I13" s="10"/>
      <c r="J13" s="10"/>
      <c r="K13" s="85"/>
      <c r="L13" s="85"/>
      <c r="M13" s="41"/>
      <c r="N13" s="7"/>
      <c r="O13" s="7"/>
      <c r="P13" s="7"/>
      <c r="Q13"/>
      <c r="R13"/>
      <c r="S13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">
        <v>292</v>
      </c>
      <c r="B14" s="10">
        <v>44665</v>
      </c>
      <c r="C14" s="10">
        <v>44756</v>
      </c>
      <c r="D14" s="83">
        <v>102350</v>
      </c>
      <c r="E14" s="84">
        <v>102861.92</v>
      </c>
      <c r="F14" s="85"/>
      <c r="G14" s="86"/>
      <c r="H14" s="7"/>
      <c r="I14" s="10"/>
      <c r="J14" s="10"/>
      <c r="K14" s="85"/>
      <c r="L14" s="85"/>
      <c r="M14" s="41"/>
      <c r="N14" s="7"/>
      <c r="O14" s="7"/>
      <c r="P14" s="7"/>
      <c r="Q14"/>
      <c r="R14"/>
      <c r="S14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">
        <v>293</v>
      </c>
      <c r="B15" s="10">
        <v>44721</v>
      </c>
      <c r="C15" s="10">
        <v>44756</v>
      </c>
      <c r="D15" s="83">
        <v>123300</v>
      </c>
      <c r="E15" s="84">
        <v>123482.26</v>
      </c>
      <c r="F15" s="85"/>
      <c r="G15" s="86"/>
      <c r="H15" s="7"/>
      <c r="I15" s="10"/>
      <c r="J15" s="10"/>
      <c r="K15" s="85"/>
      <c r="L15" s="85"/>
      <c r="M15" s="41"/>
      <c r="N15" s="7"/>
      <c r="O15" s="7"/>
      <c r="P15" s="7"/>
      <c r="Q15"/>
      <c r="R15"/>
      <c r="S15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294</v>
      </c>
      <c r="B16" s="10">
        <v>44718</v>
      </c>
      <c r="C16" s="10">
        <v>44847</v>
      </c>
      <c r="D16" s="83">
        <v>2421649.6</v>
      </c>
      <c r="E16" s="84">
        <v>2425344.12</v>
      </c>
      <c r="F16" s="85"/>
      <c r="G16" s="86"/>
      <c r="H16" s="7"/>
      <c r="I16" s="10"/>
      <c r="J16" s="10"/>
      <c r="K16" s="85"/>
      <c r="L16" s="85"/>
      <c r="M16" s="41"/>
      <c r="N16" s="7"/>
      <c r="O16" s="7"/>
      <c r="P16" s="7"/>
      <c r="Q16"/>
      <c r="R16"/>
      <c r="S16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">
        <v>295</v>
      </c>
      <c r="B17" s="10">
        <v>44665</v>
      </c>
      <c r="C17" s="10">
        <v>44756</v>
      </c>
      <c r="D17" s="83">
        <v>113965</v>
      </c>
      <c r="E17" s="84">
        <v>114535.01</v>
      </c>
      <c r="F17" s="85"/>
      <c r="G17" s="86"/>
      <c r="H17" s="7"/>
      <c r="I17" s="10"/>
      <c r="J17" s="10"/>
      <c r="K17" s="85"/>
      <c r="L17" s="85"/>
      <c r="M17" s="41"/>
      <c r="N17" s="7"/>
      <c r="O17" s="7"/>
      <c r="P17" s="7"/>
      <c r="Q17"/>
      <c r="R17"/>
      <c r="S1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7" t="s">
        <v>296</v>
      </c>
      <c r="B18" s="10">
        <v>44721</v>
      </c>
      <c r="C18" s="10">
        <v>44756</v>
      </c>
      <c r="D18" s="83">
        <v>753000</v>
      </c>
      <c r="E18" s="84">
        <v>754115.82</v>
      </c>
      <c r="F18" s="85"/>
      <c r="G18" s="86"/>
      <c r="H18" s="7"/>
      <c r="I18" s="10"/>
      <c r="J18" s="10"/>
      <c r="K18" s="85"/>
      <c r="L18" s="85"/>
      <c r="M18" s="41"/>
      <c r="N18" s="7"/>
      <c r="O18" s="7"/>
      <c r="P18" s="7"/>
      <c r="Q18"/>
      <c r="R18"/>
      <c r="S18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7" t="s">
        <v>297</v>
      </c>
      <c r="B19" s="10">
        <v>44721</v>
      </c>
      <c r="C19" s="10">
        <v>44756</v>
      </c>
      <c r="D19" s="83">
        <v>202050</v>
      </c>
      <c r="E19" s="84">
        <v>202367.07</v>
      </c>
      <c r="F19" s="85"/>
      <c r="G19" s="86"/>
      <c r="H19" s="7"/>
      <c r="I19" s="10"/>
      <c r="J19" s="10"/>
      <c r="K19" s="85"/>
      <c r="L19" s="85"/>
      <c r="M19" s="41"/>
      <c r="N19" s="7"/>
      <c r="O19" s="7"/>
      <c r="P19" s="7"/>
      <c r="Q19"/>
      <c r="R19"/>
      <c r="S19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7" t="s">
        <v>298</v>
      </c>
      <c r="B20" s="10">
        <v>44721</v>
      </c>
      <c r="C20" s="10">
        <v>44756</v>
      </c>
      <c r="D20" s="83">
        <v>1135500</v>
      </c>
      <c r="E20" s="84">
        <v>1137182.6200000001</v>
      </c>
      <c r="F20" s="85"/>
      <c r="G20" s="86"/>
      <c r="H20" s="7"/>
      <c r="I20" s="10"/>
      <c r="J20" s="10"/>
      <c r="K20" s="85"/>
      <c r="L20" s="85"/>
      <c r="M20" s="41"/>
      <c r="N20" s="7"/>
      <c r="O20" s="7"/>
      <c r="P20" s="7"/>
      <c r="Q20"/>
      <c r="R20"/>
      <c r="S20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7" t="s">
        <v>299</v>
      </c>
      <c r="B21" s="10">
        <v>44721</v>
      </c>
      <c r="C21" s="10">
        <v>44756</v>
      </c>
      <c r="D21" s="83">
        <v>492150</v>
      </c>
      <c r="E21" s="84">
        <v>492876.21</v>
      </c>
      <c r="F21" s="85"/>
      <c r="G21" s="86"/>
      <c r="H21" s="7"/>
      <c r="I21" s="10"/>
      <c r="J21" s="10"/>
      <c r="K21" s="85"/>
      <c r="L21" s="85"/>
      <c r="M21" s="41"/>
      <c r="N21" s="7"/>
      <c r="O21" s="7"/>
      <c r="P21" s="7"/>
      <c r="Q21"/>
      <c r="R21"/>
      <c r="S21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7" t="s">
        <v>300</v>
      </c>
      <c r="B22" s="10">
        <v>44665</v>
      </c>
      <c r="C22" s="10">
        <v>45029</v>
      </c>
      <c r="D22" s="83">
        <v>37130740</v>
      </c>
      <c r="E22" s="84">
        <v>37312400.780000001</v>
      </c>
      <c r="F22" s="85"/>
      <c r="G22" s="86"/>
      <c r="H22" s="7"/>
      <c r="I22" s="10"/>
      <c r="J22" s="10"/>
      <c r="K22" s="85"/>
      <c r="L22" s="85"/>
      <c r="M22" s="41"/>
      <c r="N22" s="7"/>
      <c r="O22" s="7"/>
      <c r="P22" s="7"/>
      <c r="Q22"/>
      <c r="R22"/>
      <c r="S22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301</v>
      </c>
      <c r="B23" s="10">
        <v>44665</v>
      </c>
      <c r="C23" s="10">
        <v>45029</v>
      </c>
      <c r="D23" s="83">
        <v>10554905</v>
      </c>
      <c r="E23" s="84">
        <v>10606339.77</v>
      </c>
      <c r="F23" s="85"/>
      <c r="G23" s="86"/>
      <c r="H23" s="7"/>
      <c r="I23" s="10"/>
      <c r="J23" s="10"/>
      <c r="K23" s="85"/>
      <c r="L23" s="85"/>
      <c r="M23" s="41"/>
      <c r="N23" s="7"/>
      <c r="O23" s="7"/>
      <c r="P23" s="7"/>
      <c r="Q23"/>
      <c r="R23"/>
      <c r="S23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302</v>
      </c>
      <c r="B24" s="10">
        <v>44665</v>
      </c>
      <c r="C24" s="10">
        <v>45029</v>
      </c>
      <c r="D24" s="83">
        <v>2110430</v>
      </c>
      <c r="E24" s="84">
        <v>2120128.19</v>
      </c>
      <c r="F24" s="85"/>
      <c r="G24" s="86"/>
      <c r="H24" s="7"/>
      <c r="I24" s="10"/>
      <c r="J24" s="10"/>
      <c r="K24" s="85"/>
      <c r="L24" s="85"/>
      <c r="M24" s="41"/>
      <c r="N24" s="7"/>
      <c r="O24" s="7"/>
      <c r="P24" s="7"/>
      <c r="Q24"/>
      <c r="R24"/>
      <c r="S24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303</v>
      </c>
      <c r="B25" s="10">
        <v>44665</v>
      </c>
      <c r="C25" s="10">
        <v>45029</v>
      </c>
      <c r="D25" s="83">
        <v>702075</v>
      </c>
      <c r="E25" s="84">
        <v>705313.07</v>
      </c>
      <c r="F25" s="85"/>
      <c r="G25" s="86"/>
      <c r="H25" s="7"/>
      <c r="I25" s="10"/>
      <c r="J25" s="10"/>
      <c r="K25" s="85"/>
      <c r="L25" s="85"/>
      <c r="M25" s="41"/>
      <c r="N25" s="7"/>
      <c r="O25" s="7"/>
      <c r="P25" s="7"/>
      <c r="Q25"/>
      <c r="R25"/>
      <c r="S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304</v>
      </c>
      <c r="B26" s="10">
        <v>44721</v>
      </c>
      <c r="C26" s="10">
        <v>44756</v>
      </c>
      <c r="D26" s="83">
        <v>679650</v>
      </c>
      <c r="E26" s="84">
        <v>680666.99</v>
      </c>
      <c r="F26" s="85"/>
      <c r="G26" s="86"/>
      <c r="H26" s="7"/>
      <c r="I26" s="10"/>
      <c r="J26" s="10"/>
      <c r="K26" s="85"/>
      <c r="L26" s="85"/>
      <c r="M26" s="41"/>
      <c r="N26" s="7"/>
      <c r="O26" s="7"/>
      <c r="P26" s="7"/>
      <c r="Q26"/>
      <c r="R26"/>
      <c r="S26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305</v>
      </c>
      <c r="B27" s="10">
        <v>44721</v>
      </c>
      <c r="C27" s="10">
        <v>44756</v>
      </c>
      <c r="D27" s="83">
        <v>2250000</v>
      </c>
      <c r="E27" s="84">
        <v>2253268.5099999998</v>
      </c>
      <c r="F27" s="85"/>
      <c r="G27" s="86"/>
      <c r="H27" s="7"/>
      <c r="I27" s="10"/>
      <c r="J27" s="10"/>
      <c r="K27" s="85"/>
      <c r="L27" s="85"/>
      <c r="M27" s="41"/>
      <c r="N27" s="7"/>
      <c r="O27" s="7"/>
      <c r="P27" s="7"/>
      <c r="Q27"/>
      <c r="R27"/>
      <c r="S27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7" t="s">
        <v>306</v>
      </c>
      <c r="B28" s="10">
        <v>44679</v>
      </c>
      <c r="C28" s="87" t="s">
        <v>94</v>
      </c>
      <c r="D28" s="83">
        <v>54493.59</v>
      </c>
      <c r="E28" s="84">
        <v>54636.56</v>
      </c>
      <c r="F28" s="85"/>
      <c r="G28" s="86"/>
      <c r="H28" s="7"/>
      <c r="I28" s="10"/>
      <c r="J28" s="10"/>
      <c r="K28" s="85"/>
      <c r="L28" s="85"/>
      <c r="M28" s="41"/>
      <c r="N28" s="7"/>
      <c r="O28" s="7"/>
      <c r="P28" s="7"/>
      <c r="Q28"/>
      <c r="R28"/>
      <c r="S28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x14ac:dyDescent="0.35">
      <c r="A29" s="7" t="s">
        <v>307</v>
      </c>
      <c r="B29" s="10">
        <v>44665</v>
      </c>
      <c r="C29" s="10">
        <v>44756</v>
      </c>
      <c r="D29" s="83">
        <v>2430761.42</v>
      </c>
      <c r="E29" s="84">
        <v>2444161.44</v>
      </c>
      <c r="F29" s="85"/>
      <c r="G29" s="86"/>
      <c r="H29" s="7"/>
      <c r="I29" s="10"/>
      <c r="J29" s="10"/>
      <c r="K29" s="85"/>
      <c r="L29" s="85"/>
      <c r="M29" s="41"/>
      <c r="N29" s="7"/>
      <c r="O29" s="7"/>
      <c r="P29" s="7"/>
      <c r="Q29"/>
      <c r="R29"/>
      <c r="S29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x14ac:dyDescent="0.35">
      <c r="A30" s="7" t="s">
        <v>308</v>
      </c>
      <c r="B30" s="10">
        <v>44697</v>
      </c>
      <c r="C30" s="10">
        <v>44756</v>
      </c>
      <c r="D30" s="83">
        <v>978650</v>
      </c>
      <c r="E30" s="84">
        <v>981732.75</v>
      </c>
      <c r="F30" s="85"/>
      <c r="G30" s="86"/>
      <c r="H30" s="7"/>
      <c r="I30" s="10"/>
      <c r="J30" s="10"/>
      <c r="K30" s="85"/>
      <c r="L30" s="85"/>
      <c r="M30" s="41"/>
      <c r="N30" s="7"/>
      <c r="O30" s="7"/>
      <c r="P30" s="7"/>
      <c r="Q30"/>
      <c r="R30"/>
      <c r="S30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x14ac:dyDescent="0.35">
      <c r="A31" s="7" t="s">
        <v>96</v>
      </c>
      <c r="B31" s="10">
        <v>44742</v>
      </c>
      <c r="C31" s="10">
        <v>44742</v>
      </c>
      <c r="D31" s="83">
        <v>1011826.31</v>
      </c>
      <c r="E31" s="84">
        <v>1011826.31</v>
      </c>
      <c r="F31" s="85"/>
      <c r="G31" s="8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x14ac:dyDescent="0.35">
      <c r="A32" s="7" t="s">
        <v>97</v>
      </c>
      <c r="B32" s="88">
        <v>44742</v>
      </c>
      <c r="C32" s="10">
        <v>44742</v>
      </c>
      <c r="D32" s="83">
        <v>8090592.25</v>
      </c>
      <c r="E32" s="83">
        <v>8090592.25</v>
      </c>
      <c r="F32" s="85"/>
      <c r="G32" s="2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7"/>
      <c r="B33" s="7"/>
      <c r="C33" s="7"/>
      <c r="D33" s="7"/>
      <c r="E33" s="85"/>
      <c r="F33" s="85"/>
      <c r="G33" s="2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7" t="str">
        <f>"MMF Unpaid Int Due to "&amp;MONTH($B$3)&amp;"/"&amp;DAY($B$3)</f>
        <v>MMF Unpaid Int Due to 6/30</v>
      </c>
      <c r="B34" s="7"/>
      <c r="C34" s="7" t="s">
        <v>98</v>
      </c>
      <c r="D34" s="89">
        <v>1468.61</v>
      </c>
      <c r="E34" s="90">
        <v>1468.61</v>
      </c>
      <c r="F34" s="85"/>
      <c r="G34" s="2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7" t="str">
        <f>"MMF Unpaid Int Due to "&amp;MONTH($B$3)&amp;"/"&amp;DAY($B$3)</f>
        <v>MMF Unpaid Int Due to 6/30</v>
      </c>
      <c r="B35" s="7"/>
      <c r="C35" s="7" t="s">
        <v>99</v>
      </c>
      <c r="D35" s="89">
        <v>7.07</v>
      </c>
      <c r="E35" s="90">
        <v>7.07</v>
      </c>
      <c r="F35" s="85"/>
      <c r="G35" s="2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">
        <v>100</v>
      </c>
      <c r="B36" s="7"/>
      <c r="C36" s="7" t="s">
        <v>100</v>
      </c>
      <c r="D36" s="89">
        <v>0</v>
      </c>
      <c r="E36" s="90">
        <v>0</v>
      </c>
      <c r="F36" s="85"/>
      <c r="G36" s="2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tr">
        <f>"MMF Unpaid Int Due to "&amp;MONTH($B$3)&amp;"/"&amp;DAY($B$3)</f>
        <v>MMF Unpaid Int Due to 6/30</v>
      </c>
      <c r="B37" s="7"/>
      <c r="C37" s="7" t="s">
        <v>101</v>
      </c>
      <c r="D37" s="89">
        <v>4651.3</v>
      </c>
      <c r="E37" s="90">
        <v>4651.3</v>
      </c>
      <c r="F37" s="85"/>
      <c r="G37" s="2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13" t="str">
        <f>"MMF Unpaid Int Due to "&amp;MONTH($B$3)&amp;"/"&amp;DAY($B$3)</f>
        <v>MMF Unpaid Int Due to 6/30</v>
      </c>
      <c r="B38" s="13"/>
      <c r="C38" s="13" t="s">
        <v>102</v>
      </c>
      <c r="D38" s="91">
        <v>0</v>
      </c>
      <c r="E38" s="92">
        <v>0</v>
      </c>
      <c r="F38" s="85"/>
      <c r="G38" s="23"/>
      <c r="H38" s="13"/>
      <c r="I38" s="7"/>
      <c r="J38" s="7"/>
      <c r="K38" s="7"/>
      <c r="L38" s="93"/>
      <c r="M38" s="7"/>
      <c r="N38" s="7"/>
      <c r="O38" s="7"/>
      <c r="P38" s="7"/>
      <c r="Q38" s="7"/>
      <c r="R38" s="7"/>
      <c r="S38" s="25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9" t="s">
        <v>103</v>
      </c>
      <c r="B39" s="9"/>
      <c r="C39" s="9"/>
      <c r="D39" s="9"/>
      <c r="E39" s="94">
        <f>SUM(E10:E38)</f>
        <v>90468761.879999995</v>
      </c>
      <c r="F39" s="94"/>
      <c r="G39" s="95"/>
      <c r="H39" s="9"/>
      <c r="I39" s="9"/>
      <c r="J39" s="9"/>
      <c r="K39" s="9"/>
      <c r="L39" s="94"/>
      <c r="M39" s="9"/>
      <c r="N39" s="9"/>
      <c r="O39" s="7"/>
      <c r="P39" s="7"/>
      <c r="Q39" s="7"/>
      <c r="R39" s="7"/>
      <c r="S39" s="25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9"/>
      <c r="B40" s="9"/>
      <c r="C40" s="9"/>
      <c r="D40" s="9"/>
      <c r="E40" s="94"/>
      <c r="F40" s="94"/>
      <c r="G40" s="95"/>
      <c r="H40" s="9"/>
      <c r="I40" s="9"/>
      <c r="J40" s="9"/>
      <c r="K40" s="9"/>
      <c r="L40" s="94"/>
      <c r="M40" s="9"/>
      <c r="N40" s="9"/>
      <c r="O40" s="7"/>
      <c r="P40" s="7"/>
      <c r="Q40" s="7"/>
      <c r="R40" s="7"/>
      <c r="S40" s="25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9"/>
      <c r="B41" s="157" t="s">
        <v>104</v>
      </c>
      <c r="C41" s="158"/>
      <c r="D41" s="158"/>
      <c r="E41" s="159"/>
      <c r="F41" s="94"/>
      <c r="G41" s="95"/>
      <c r="H41" s="9"/>
      <c r="I41" s="9"/>
      <c r="J41" s="9"/>
      <c r="K41" s="9"/>
      <c r="L41" s="94"/>
      <c r="M41" s="9"/>
      <c r="N41" s="9"/>
      <c r="O41" s="7"/>
      <c r="P41" s="7"/>
      <c r="Q41" s="7"/>
      <c r="R41" s="7"/>
      <c r="S41" s="25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15" t="s">
        <v>1</v>
      </c>
      <c r="B42" s="15" t="s">
        <v>2</v>
      </c>
      <c r="C42" s="15" t="s">
        <v>3</v>
      </c>
      <c r="D42" s="15" t="s">
        <v>12</v>
      </c>
      <c r="E42" s="15" t="s">
        <v>105</v>
      </c>
      <c r="F42" s="41"/>
      <c r="G42" s="23"/>
      <c r="H42" s="41"/>
      <c r="I42" s="41"/>
      <c r="J42" s="41"/>
      <c r="K42" s="41"/>
      <c r="L42" s="41"/>
      <c r="M42" s="7"/>
      <c r="N42" s="7"/>
      <c r="O42" s="7"/>
      <c r="P42" s="7"/>
      <c r="Q42" s="7"/>
      <c r="R42" s="7"/>
      <c r="S42" s="25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7" t="s">
        <v>106</v>
      </c>
      <c r="B43" s="41"/>
      <c r="C43" s="10">
        <f>$B$3</f>
        <v>44742</v>
      </c>
      <c r="D43" s="83">
        <v>0</v>
      </c>
      <c r="E43" s="83">
        <v>0</v>
      </c>
      <c r="F43" s="41"/>
      <c r="G43" s="23"/>
      <c r="H43" s="39"/>
      <c r="I43" s="41"/>
      <c r="J43" s="41"/>
      <c r="K43" s="41"/>
      <c r="L43" s="41"/>
      <c r="M43" s="7"/>
      <c r="N43" s="7"/>
      <c r="O43" s="7"/>
      <c r="P43" s="7"/>
      <c r="Q43" s="7"/>
      <c r="R43" s="7"/>
      <c r="S43" s="25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7" t="s">
        <v>107</v>
      </c>
      <c r="B44" s="41"/>
      <c r="C44" s="10">
        <f>$B$3</f>
        <v>44742</v>
      </c>
      <c r="D44" s="83">
        <v>17496.57</v>
      </c>
      <c r="E44" s="83">
        <v>17496.57</v>
      </c>
      <c r="F44" s="41"/>
      <c r="G44" s="23"/>
      <c r="H44" s="39"/>
      <c r="I44" s="41"/>
      <c r="J44" s="41"/>
      <c r="K44" s="41"/>
      <c r="L44" s="41"/>
      <c r="M44" s="7"/>
      <c r="N44" s="7"/>
      <c r="O44" s="7"/>
      <c r="P44" s="7"/>
      <c r="Q44" s="7"/>
      <c r="R44" s="7"/>
      <c r="S44" s="25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 t="s">
        <v>108</v>
      </c>
      <c r="B45" s="41"/>
      <c r="C45" s="10">
        <f>$B$3</f>
        <v>44742</v>
      </c>
      <c r="D45" s="83">
        <v>0</v>
      </c>
      <c r="E45" s="83">
        <v>0</v>
      </c>
      <c r="F45" s="41"/>
      <c r="G45" s="23"/>
      <c r="H45" s="39"/>
      <c r="I45" s="41"/>
      <c r="J45" s="41"/>
      <c r="K45" s="41"/>
      <c r="L45" s="41"/>
      <c r="M45" s="7"/>
      <c r="N45" s="7"/>
      <c r="O45" s="7"/>
      <c r="P45" s="7"/>
      <c r="Q45" s="7"/>
      <c r="R45" s="7"/>
      <c r="S45" s="25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7" t="s">
        <v>109</v>
      </c>
      <c r="B46" s="41"/>
      <c r="C46" s="10">
        <f>$B$3</f>
        <v>44742</v>
      </c>
      <c r="D46" s="83">
        <v>163989.32999999999</v>
      </c>
      <c r="E46" s="83">
        <v>163989.32999999999</v>
      </c>
      <c r="F46" s="41"/>
      <c r="G46" s="23"/>
      <c r="H46" s="39"/>
      <c r="I46" s="41"/>
      <c r="J46" s="41"/>
      <c r="K46" s="41"/>
      <c r="L46" s="41"/>
      <c r="M46" s="7"/>
      <c r="N46" s="7"/>
      <c r="O46" s="7"/>
      <c r="P46" s="7"/>
      <c r="Q46" s="7"/>
      <c r="R46" s="7"/>
      <c r="S46" s="25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 t="s">
        <v>110</v>
      </c>
      <c r="B47" s="41"/>
      <c r="C47" s="10">
        <f>$B$3</f>
        <v>44742</v>
      </c>
      <c r="D47" s="83">
        <v>5636373.6582628628</v>
      </c>
      <c r="E47" s="83">
        <v>5636373.6582628628</v>
      </c>
      <c r="F47" s="41"/>
      <c r="G47" s="23"/>
      <c r="H47" s="39"/>
      <c r="I47" s="41"/>
      <c r="J47" s="41"/>
      <c r="K47" s="41"/>
      <c r="L47" s="41"/>
      <c r="M47" s="7"/>
      <c r="N47" s="7"/>
      <c r="O47" s="7"/>
      <c r="P47" s="7"/>
      <c r="Q47" s="7"/>
      <c r="R47" s="7"/>
      <c r="S47" s="25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9" t="s">
        <v>13</v>
      </c>
      <c r="B48" s="9"/>
      <c r="C48" s="9"/>
      <c r="D48" s="9"/>
      <c r="E48" s="94">
        <f>SUM(E43:E47)</f>
        <v>5817859.5582628632</v>
      </c>
      <c r="F48" s="85"/>
      <c r="G48" s="23"/>
      <c r="H48" s="7"/>
      <c r="I48" s="7"/>
      <c r="J48" s="7"/>
      <c r="K48" s="7"/>
      <c r="L48" s="96"/>
      <c r="M48" s="7"/>
      <c r="N48" s="7"/>
      <c r="O48" s="7"/>
      <c r="P48" s="7"/>
      <c r="Q48" s="7"/>
      <c r="R48" s="7"/>
      <c r="S48" s="7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thickBot="1" x14ac:dyDescent="0.4">
      <c r="A49" s="9"/>
      <c r="B49" s="9"/>
      <c r="C49" s="9"/>
      <c r="D49" s="9"/>
      <c r="E49" s="94"/>
      <c r="F49" s="85"/>
      <c r="G49" s="23"/>
      <c r="H49" s="7"/>
      <c r="I49" s="7"/>
      <c r="J49" s="7"/>
      <c r="K49" s="7"/>
      <c r="L49" s="96"/>
      <c r="M49" s="7"/>
      <c r="N49" s="7"/>
      <c r="O49" s="7"/>
      <c r="P49" s="7"/>
      <c r="Q49" s="7"/>
      <c r="R49" s="7"/>
      <c r="S49" s="7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thickBot="1" x14ac:dyDescent="0.4">
      <c r="A50" s="9" t="s">
        <v>111</v>
      </c>
      <c r="B50" s="9"/>
      <c r="C50" s="9"/>
      <c r="D50" s="9"/>
      <c r="E50" s="97">
        <f>E39+E48</f>
        <v>96286621.438262865</v>
      </c>
      <c r="F50" s="85"/>
      <c r="G50" s="23"/>
      <c r="H50" s="9"/>
      <c r="I50" s="9"/>
      <c r="J50" s="9"/>
      <c r="K50" s="9"/>
      <c r="L50" s="97"/>
      <c r="M50" s="7"/>
      <c r="N50" s="7"/>
      <c r="O50" s="7"/>
      <c r="P50" s="7"/>
      <c r="Q50" s="7"/>
      <c r="R50" s="7"/>
      <c r="S50" s="7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thickBot="1" x14ac:dyDescent="0.4">
      <c r="A51" s="26"/>
      <c r="B51" s="26"/>
      <c r="C51" s="26"/>
      <c r="D51" s="26"/>
      <c r="E51" s="98"/>
      <c r="F51" s="99"/>
      <c r="G51" s="29"/>
      <c r="H51" s="30"/>
      <c r="I51" s="30"/>
      <c r="J51" s="30"/>
      <c r="K51" s="30"/>
      <c r="L51" s="100"/>
      <c r="M51" s="30"/>
      <c r="N51" s="30"/>
      <c r="O51" s="30"/>
      <c r="P51" s="30"/>
      <c r="Q51" s="30"/>
      <c r="R51" s="30"/>
      <c r="S51" s="30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thickTop="1" x14ac:dyDescent="0.35">
      <c r="A52" s="9"/>
      <c r="B52" s="9"/>
      <c r="C52" s="9"/>
      <c r="D52" s="9"/>
      <c r="E52" s="101"/>
      <c r="F52" s="85"/>
      <c r="G52" s="23"/>
      <c r="H52" s="7"/>
      <c r="I52" s="7"/>
      <c r="J52" s="7"/>
      <c r="K52" s="7"/>
      <c r="L52" s="96"/>
      <c r="M52" s="7"/>
      <c r="N52" s="7"/>
      <c r="O52" s="7"/>
      <c r="P52" s="7"/>
      <c r="Q52" s="7"/>
      <c r="R52" s="7"/>
      <c r="S52" s="7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x14ac:dyDescent="0.35">
      <c r="A53" s="16" t="s">
        <v>6</v>
      </c>
      <c r="B53" s="9"/>
      <c r="C53" s="9"/>
      <c r="D53" s="9"/>
      <c r="E53" s="101"/>
      <c r="F53" s="85"/>
      <c r="G53" s="23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9"/>
      <c r="B54" s="9"/>
      <c r="C54" s="9"/>
      <c r="D54" s="9"/>
      <c r="E54" s="101"/>
      <c r="F54" s="85"/>
      <c r="G54" s="23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15" t="str">
        <f>"Accruals since "&amp;MONTH(B5)&amp;"/"&amp;DAY(B5)</f>
        <v>Accruals since 6/30</v>
      </c>
      <c r="B55" s="13" t="s">
        <v>112</v>
      </c>
      <c r="C55" s="15"/>
      <c r="D55" s="15"/>
      <c r="E55" s="15" t="s">
        <v>12</v>
      </c>
      <c r="F55" s="85"/>
      <c r="G55" s="2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7" t="s">
        <v>11</v>
      </c>
      <c r="B56" s="102">
        <v>1118.75</v>
      </c>
      <c r="C56" s="9"/>
      <c r="D56" s="9"/>
      <c r="E56" s="85">
        <f>+B56*($B$3-$B$5)</f>
        <v>0</v>
      </c>
      <c r="F56" s="85"/>
      <c r="G56" s="23"/>
      <c r="H56" s="7"/>
      <c r="I56" s="7"/>
      <c r="J56" s="41"/>
      <c r="K56" s="7"/>
      <c r="L56" s="103"/>
      <c r="M56" s="7"/>
      <c r="N56" s="7"/>
      <c r="O56" s="7"/>
      <c r="P56" s="7"/>
      <c r="Q56" s="7"/>
      <c r="R56" s="7"/>
      <c r="S56" s="7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7" t="s">
        <v>36</v>
      </c>
      <c r="B57" s="102">
        <v>0</v>
      </c>
      <c r="C57" s="9"/>
      <c r="D57" s="9"/>
      <c r="E57" s="85">
        <f t="shared" ref="E57:E62" si="0">+B57*($B$3-$B$5)</f>
        <v>0</v>
      </c>
      <c r="F57" s="85"/>
      <c r="G57" s="23"/>
      <c r="H57" s="7"/>
      <c r="I57" s="7"/>
      <c r="J57" s="41"/>
      <c r="K57" s="7"/>
      <c r="L57" s="103"/>
      <c r="M57" s="7"/>
      <c r="N57" s="7"/>
      <c r="O57" s="7"/>
      <c r="P57" s="7"/>
      <c r="Q57" s="7"/>
      <c r="R57" s="7"/>
      <c r="S57" s="7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7" t="s">
        <v>7</v>
      </c>
      <c r="B58" s="104">
        <v>215.51</v>
      </c>
      <c r="C58" s="9"/>
      <c r="D58" s="9"/>
      <c r="E58" s="85">
        <f t="shared" si="0"/>
        <v>0</v>
      </c>
      <c r="F58" s="85"/>
      <c r="G58" s="23"/>
      <c r="H58" s="7"/>
      <c r="I58" s="96"/>
      <c r="J58" s="39"/>
      <c r="K58" s="103"/>
      <c r="L58" s="105"/>
      <c r="M58" s="106"/>
      <c r="N58" s="7"/>
      <c r="O58" s="7"/>
      <c r="P58" s="7"/>
      <c r="Q58" s="7"/>
      <c r="R58" s="7"/>
      <c r="S58" s="7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7" t="s">
        <v>9</v>
      </c>
      <c r="B59" s="104">
        <v>69.8</v>
      </c>
      <c r="C59" s="9"/>
      <c r="D59" s="9"/>
      <c r="E59" s="85">
        <f t="shared" si="0"/>
        <v>0</v>
      </c>
      <c r="F59" s="85"/>
      <c r="G59" s="23"/>
      <c r="H59" s="7"/>
      <c r="I59" s="96"/>
      <c r="J59" s="39"/>
      <c r="K59" s="103"/>
      <c r="L59" s="103"/>
      <c r="M59" s="107"/>
      <c r="N59" s="7"/>
      <c r="O59" s="7"/>
      <c r="P59" s="7"/>
      <c r="Q59" s="7"/>
      <c r="R59" s="7"/>
      <c r="S59" s="7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x14ac:dyDescent="0.35">
      <c r="A60" s="7" t="s">
        <v>8</v>
      </c>
      <c r="B60" s="104">
        <v>41.28</v>
      </c>
      <c r="C60" s="9"/>
      <c r="D60" s="9"/>
      <c r="E60" s="85">
        <f t="shared" si="0"/>
        <v>0</v>
      </c>
      <c r="F60" s="85"/>
      <c r="G60" s="23"/>
      <c r="H60" s="7"/>
      <c r="I60" s="96"/>
      <c r="J60" s="39"/>
      <c r="K60" s="103"/>
      <c r="L60" s="103"/>
      <c r="M60" s="107"/>
      <c r="N60" s="7"/>
      <c r="O60" s="7"/>
      <c r="P60" s="7"/>
      <c r="Q60" s="7"/>
      <c r="R60" s="7"/>
      <c r="S60" s="7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x14ac:dyDescent="0.35">
      <c r="A61" s="7" t="s">
        <v>10</v>
      </c>
      <c r="B61" s="104">
        <v>2.46</v>
      </c>
      <c r="C61" s="9"/>
      <c r="D61" s="9"/>
      <c r="E61" s="85">
        <f t="shared" si="0"/>
        <v>0</v>
      </c>
      <c r="F61" s="85"/>
      <c r="G61" s="23"/>
      <c r="H61" s="7"/>
      <c r="I61" s="96"/>
      <c r="J61" s="39"/>
      <c r="K61" s="103"/>
      <c r="L61" s="103"/>
      <c r="M61" s="108"/>
      <c r="N61" s="7"/>
      <c r="O61" s="7"/>
      <c r="P61" s="7"/>
      <c r="Q61" s="7"/>
      <c r="R61" s="7"/>
      <c r="S61" s="7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7" t="s">
        <v>42</v>
      </c>
      <c r="B62" s="104">
        <v>2.76</v>
      </c>
      <c r="C62" s="9"/>
      <c r="D62" s="9"/>
      <c r="E62" s="85">
        <f t="shared" si="0"/>
        <v>0</v>
      </c>
      <c r="F62" s="85"/>
      <c r="G62" s="23"/>
      <c r="H62" s="7"/>
      <c r="I62" s="96"/>
      <c r="J62" s="39"/>
      <c r="K62" s="103"/>
      <c r="L62" s="103"/>
      <c r="M62" s="108"/>
      <c r="N62" s="7"/>
      <c r="O62" s="7"/>
      <c r="P62" s="7"/>
      <c r="Q62" s="7"/>
      <c r="R62" s="7"/>
      <c r="S62" s="7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x14ac:dyDescent="0.35">
      <c r="A63" s="109" t="str">
        <f>"TOTAL Liabilities Accrued since "&amp;MONTH(B5)&amp;"/"&amp;DAY(B5)</f>
        <v>TOTAL Liabilities Accrued since 6/30</v>
      </c>
      <c r="B63" s="110"/>
      <c r="C63" s="110"/>
      <c r="D63" s="110"/>
      <c r="E63" s="111">
        <f>SUM(E56:E62)</f>
        <v>0</v>
      </c>
      <c r="F63" s="85"/>
      <c r="G63" s="23"/>
      <c r="H63" s="7"/>
      <c r="I63" s="7"/>
      <c r="J63" s="39"/>
      <c r="K63" s="7"/>
      <c r="L63" s="103"/>
      <c r="M63" s="106"/>
      <c r="N63" s="7"/>
      <c r="O63" s="7"/>
      <c r="P63" s="7"/>
      <c r="Q63" s="7"/>
      <c r="R63" s="41"/>
      <c r="S63" s="7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x14ac:dyDescent="0.35">
      <c r="A64" s="7"/>
      <c r="B64" s="7"/>
      <c r="C64" s="7"/>
      <c r="D64" s="7"/>
      <c r="E64" s="85"/>
      <c r="F64" s="85"/>
      <c r="G64" s="23"/>
      <c r="H64" s="7"/>
      <c r="I64" s="7"/>
      <c r="J64" s="7"/>
      <c r="K64" s="7"/>
      <c r="L64" s="106"/>
      <c r="M64" s="7"/>
      <c r="N64" s="7"/>
      <c r="O64" s="7"/>
      <c r="P64" s="7"/>
      <c r="Q64" s="7"/>
      <c r="R64" s="41"/>
      <c r="S64" s="7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x14ac:dyDescent="0.35">
      <c r="A65" s="112" t="s">
        <v>113</v>
      </c>
      <c r="B65" s="13"/>
      <c r="C65" s="13"/>
      <c r="D65" s="13"/>
      <c r="E65" s="113" t="s">
        <v>114</v>
      </c>
      <c r="F65" s="85"/>
      <c r="G65" s="23"/>
      <c r="H65" s="7"/>
      <c r="I65" s="96"/>
      <c r="J65" s="7"/>
      <c r="K65" s="7"/>
      <c r="L65" s="7"/>
      <c r="M65" s="7"/>
      <c r="N65" s="7"/>
      <c r="O65" s="7"/>
      <c r="P65" s="7"/>
      <c r="Q65" s="7"/>
      <c r="R65" s="41"/>
      <c r="S65" s="7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x14ac:dyDescent="0.35">
      <c r="A66" s="7" t="s">
        <v>11</v>
      </c>
      <c r="B66" s="114">
        <v>0</v>
      </c>
      <c r="C66" s="7"/>
      <c r="D66" s="7"/>
      <c r="E66" s="115">
        <v>23493.75</v>
      </c>
      <c r="F66" s="85"/>
      <c r="G66" s="23"/>
      <c r="H66" s="41"/>
      <c r="I66" s="7"/>
      <c r="J66" s="7"/>
      <c r="K66" s="116"/>
      <c r="L66" s="41"/>
      <c r="M66" s="7"/>
      <c r="N66" s="7"/>
      <c r="O66" s="7"/>
      <c r="P66" s="7"/>
      <c r="Q66" s="7"/>
      <c r="R66" s="41"/>
      <c r="S66" s="7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x14ac:dyDescent="0.35">
      <c r="A67" s="7" t="s">
        <v>36</v>
      </c>
      <c r="B67" s="114">
        <v>0</v>
      </c>
      <c r="C67" s="7"/>
      <c r="D67" s="7"/>
      <c r="E67" s="115">
        <v>-5997.18</v>
      </c>
      <c r="F67" s="85"/>
      <c r="G67" s="23"/>
      <c r="H67" s="41"/>
      <c r="I67" s="7"/>
      <c r="J67" s="7"/>
      <c r="K67" s="116"/>
      <c r="L67" s="41"/>
      <c r="M67" s="7"/>
      <c r="N67" s="7"/>
      <c r="O67" s="7"/>
      <c r="P67" s="7"/>
      <c r="Q67" s="7"/>
      <c r="R67" s="41"/>
      <c r="S67" s="7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x14ac:dyDescent="0.35">
      <c r="A68" s="7" t="s">
        <v>7</v>
      </c>
      <c r="B68" s="117">
        <v>0</v>
      </c>
      <c r="C68" s="7"/>
      <c r="D68" s="7"/>
      <c r="E68" s="115">
        <v>0</v>
      </c>
      <c r="F68" s="85"/>
      <c r="G68" s="23"/>
      <c r="H68" s="118"/>
      <c r="I68" s="96"/>
      <c r="J68" s="7"/>
      <c r="K68" s="116"/>
      <c r="L68" s="41"/>
      <c r="M68" s="7"/>
      <c r="N68" s="7"/>
      <c r="O68" s="7"/>
      <c r="P68" s="7"/>
      <c r="Q68" s="7"/>
      <c r="R68" s="41"/>
      <c r="S68" s="7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x14ac:dyDescent="0.35">
      <c r="A69" s="7" t="s">
        <v>9</v>
      </c>
      <c r="B69" s="117">
        <v>0</v>
      </c>
      <c r="C69" s="7"/>
      <c r="D69" s="7"/>
      <c r="E69" s="115">
        <v>0</v>
      </c>
      <c r="F69" s="85"/>
      <c r="G69" s="23"/>
      <c r="H69" s="41"/>
      <c r="I69" s="96"/>
      <c r="J69" s="7"/>
      <c r="K69" s="116"/>
      <c r="L69" s="41"/>
      <c r="M69" s="7"/>
      <c r="N69" s="7"/>
      <c r="O69" s="7"/>
      <c r="P69" s="7"/>
      <c r="Q69" s="7"/>
      <c r="R69" s="41"/>
      <c r="S69" s="7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7" t="s">
        <v>8</v>
      </c>
      <c r="B70" s="117">
        <v>0</v>
      </c>
      <c r="C70" s="7"/>
      <c r="D70" s="7"/>
      <c r="E70" s="115">
        <v>0</v>
      </c>
      <c r="F70" s="85"/>
      <c r="G70" s="23"/>
      <c r="H70" s="7"/>
      <c r="I70" s="96"/>
      <c r="J70" s="7"/>
      <c r="K70" s="116"/>
      <c r="L70" s="41"/>
      <c r="M70" s="7"/>
      <c r="N70" s="7"/>
      <c r="O70" s="7"/>
      <c r="P70" s="7"/>
      <c r="Q70" s="7"/>
      <c r="R70" s="41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x14ac:dyDescent="0.35">
      <c r="A71" s="7" t="s">
        <v>10</v>
      </c>
      <c r="B71" s="117">
        <v>0</v>
      </c>
      <c r="C71" s="7"/>
      <c r="D71" s="7"/>
      <c r="E71" s="115">
        <v>0</v>
      </c>
      <c r="F71" s="85"/>
      <c r="G71" s="23"/>
      <c r="H71" s="41"/>
      <c r="I71" s="96"/>
      <c r="J71" s="7"/>
      <c r="K71" s="116"/>
      <c r="L71" s="7"/>
      <c r="M71" s="7"/>
      <c r="N71" s="7"/>
      <c r="O71" s="7"/>
      <c r="P71" s="7"/>
      <c r="Q71" s="7"/>
      <c r="R71" s="41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x14ac:dyDescent="0.35">
      <c r="A72" s="7" t="s">
        <v>42</v>
      </c>
      <c r="B72" s="117">
        <v>0</v>
      </c>
      <c r="C72" s="7"/>
      <c r="D72" s="7"/>
      <c r="E72" s="115">
        <v>0</v>
      </c>
      <c r="F72" s="85"/>
      <c r="G72" s="23"/>
      <c r="H72" s="41"/>
      <c r="I72" s="96"/>
      <c r="J72" s="7"/>
      <c r="K72" s="116"/>
      <c r="L72" s="7"/>
      <c r="M72" s="7"/>
      <c r="N72" s="7"/>
      <c r="O72" s="7"/>
      <c r="P72" s="7"/>
      <c r="Q72" s="7"/>
      <c r="R72" s="41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x14ac:dyDescent="0.35">
      <c r="A73" s="109" t="str">
        <f>"TOTAL Liabilities Accrued as of "&amp;MONTH(B5)&amp;"/"&amp;DAY(B5)</f>
        <v>TOTAL Liabilities Accrued as of 6/30</v>
      </c>
      <c r="B73" s="110"/>
      <c r="C73" s="110"/>
      <c r="D73" s="110"/>
      <c r="E73" s="111">
        <f>SUM(E66:E72)</f>
        <v>17496.57</v>
      </c>
      <c r="F73" s="94"/>
      <c r="G73" s="23"/>
      <c r="H73" s="41"/>
      <c r="I73" s="41"/>
      <c r="J73" s="39"/>
      <c r="K73" s="7"/>
      <c r="L73" s="7"/>
      <c r="M73" s="7"/>
      <c r="N73" s="7"/>
      <c r="O73" s="7"/>
      <c r="P73" s="7"/>
      <c r="Q73" s="7"/>
      <c r="R73" s="7"/>
      <c r="S73" s="7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x14ac:dyDescent="0.35">
      <c r="A74" s="9"/>
      <c r="B74" s="7"/>
      <c r="C74" s="7"/>
      <c r="D74" s="7"/>
      <c r="E74" s="94"/>
      <c r="F74" s="94"/>
      <c r="G74" s="23"/>
      <c r="H74" s="41"/>
      <c r="I74" s="41"/>
      <c r="J74" s="39"/>
      <c r="K74" s="7"/>
      <c r="L74" s="7"/>
      <c r="M74" s="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7" t="s">
        <v>115</v>
      </c>
      <c r="B75" s="7"/>
      <c r="C75" s="7"/>
      <c r="D75" s="7"/>
      <c r="E75" s="119">
        <v>5800362.9605</v>
      </c>
      <c r="F75" s="85"/>
      <c r="G75" s="23"/>
      <c r="H75" s="41"/>
      <c r="I75" s="41"/>
      <c r="J75" s="41"/>
      <c r="K75" s="7"/>
      <c r="L75" s="7"/>
      <c r="M75" s="7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7" t="s">
        <v>116</v>
      </c>
      <c r="B76" s="7"/>
      <c r="C76" s="7"/>
      <c r="D76" s="7"/>
      <c r="E76" s="120">
        <v>101086.88</v>
      </c>
      <c r="F76" s="85"/>
      <c r="G76" s="23"/>
      <c r="H76" s="41"/>
      <c r="I76" s="41"/>
      <c r="J76" s="41"/>
      <c r="K76" s="7"/>
      <c r="L76" s="7"/>
      <c r="M76" s="7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41"/>
      <c r="B77" s="7"/>
      <c r="C77" s="7"/>
      <c r="D77" s="7"/>
      <c r="E77" s="85"/>
      <c r="F77" s="85"/>
      <c r="G77" s="23"/>
      <c r="H77" s="41"/>
      <c r="I77" s="41"/>
      <c r="J77" s="41"/>
      <c r="K77" s="7"/>
      <c r="L77" s="7"/>
      <c r="M77" s="7"/>
      <c r="N77" s="7"/>
      <c r="O77" s="7"/>
      <c r="P77" s="7"/>
      <c r="Q77" s="7"/>
      <c r="R77" s="7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9" t="s">
        <v>117</v>
      </c>
      <c r="B78" s="7"/>
      <c r="C78" s="7"/>
      <c r="D78" s="7"/>
      <c r="E78" s="121">
        <f>E63+E73+E75+E76</f>
        <v>5918946.4105000002</v>
      </c>
      <c r="F78" s="85"/>
      <c r="G78" s="23"/>
      <c r="H78" s="9"/>
      <c r="I78" s="7"/>
      <c r="J78" s="7"/>
      <c r="K78" s="7"/>
      <c r="L78" s="94"/>
      <c r="M78" s="7"/>
      <c r="N78" s="7"/>
      <c r="O78" s="7"/>
      <c r="P78" s="7"/>
      <c r="Q78" s="7"/>
      <c r="R78" s="7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thickBot="1" x14ac:dyDescent="0.4">
      <c r="A79" s="9"/>
      <c r="B79" s="7"/>
      <c r="C79" s="7"/>
      <c r="D79" s="7"/>
      <c r="E79" s="85"/>
      <c r="F79" s="85"/>
      <c r="G79" s="2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thickBot="1" x14ac:dyDescent="0.4">
      <c r="A80" s="9" t="s">
        <v>118</v>
      </c>
      <c r="B80" s="7"/>
      <c r="C80" s="7"/>
      <c r="D80" s="7"/>
      <c r="E80" s="97">
        <f>E50-E78</f>
        <v>90367675.02776286</v>
      </c>
      <c r="F80" s="101"/>
      <c r="G80" s="23"/>
      <c r="H80" s="9"/>
      <c r="I80" s="7"/>
      <c r="J80" s="7"/>
      <c r="K80" s="7"/>
      <c r="L80" s="97"/>
      <c r="M80" s="7"/>
      <c r="N80" s="7"/>
      <c r="O80" s="7"/>
      <c r="P80" s="7"/>
      <c r="Q80" s="7"/>
      <c r="R80" s="7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x14ac:dyDescent="0.35">
      <c r="A81" s="9"/>
      <c r="B81" s="7"/>
      <c r="C81" s="7"/>
      <c r="D81" s="7"/>
      <c r="E81" s="85"/>
      <c r="F81" s="85"/>
      <c r="G81" s="2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7"/>
      <c r="B82" s="7"/>
      <c r="C82" s="7"/>
      <c r="D82" s="25"/>
      <c r="E82" s="85"/>
      <c r="F82" s="85"/>
      <c r="G82" s="2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/>
      <c r="B83" s="7"/>
      <c r="C83" s="7"/>
      <c r="D83" s="7"/>
      <c r="E83" s="85"/>
      <c r="F83" s="85"/>
      <c r="G83" s="2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/>
      <c r="B84" s="7"/>
      <c r="C84" s="7"/>
      <c r="D84" s="7"/>
      <c r="E84" s="122"/>
      <c r="F84" s="8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7"/>
      <c r="B85" s="7"/>
      <c r="C85" s="7"/>
      <c r="D85" s="7"/>
      <c r="E85" s="85"/>
      <c r="F85" s="8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/>
      <c r="B86" s="7"/>
      <c r="C86" s="7"/>
      <c r="D86" s="7"/>
      <c r="E86" s="85"/>
      <c r="F86" s="8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7"/>
      <c r="B87" s="7"/>
      <c r="C87" s="7"/>
      <c r="D87" s="41"/>
      <c r="E87" s="39"/>
      <c r="F87" s="85"/>
      <c r="G87" s="7"/>
      <c r="H87" s="94"/>
      <c r="I87" s="7"/>
      <c r="J87" s="7"/>
      <c r="K87" s="7"/>
      <c r="L87" s="96"/>
      <c r="M87" s="123"/>
      <c r="N87" s="7"/>
      <c r="O87" s="7"/>
      <c r="P87" s="7"/>
      <c r="Q87" s="7"/>
      <c r="R87" s="7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7"/>
      <c r="B88" s="25"/>
      <c r="C88" s="7"/>
      <c r="D88" s="7"/>
      <c r="E88" s="85"/>
      <c r="F88" s="85"/>
      <c r="G88" s="7"/>
      <c r="H88" s="94"/>
      <c r="I88" s="7"/>
      <c r="J88" s="7"/>
      <c r="K88" s="7"/>
      <c r="L88" s="96"/>
      <c r="M88" s="7"/>
      <c r="N88" s="7"/>
      <c r="O88" s="7"/>
      <c r="P88" s="7"/>
      <c r="Q88" s="7"/>
      <c r="R88" s="7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/>
      <c r="B89" s="25"/>
      <c r="C89" s="7"/>
      <c r="D89" s="7"/>
      <c r="E89" s="85"/>
      <c r="F89" s="8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7"/>
      <c r="B90" s="25"/>
      <c r="C90" s="7"/>
      <c r="D90" s="7"/>
      <c r="E90" s="85"/>
      <c r="F90" s="8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7"/>
      <c r="B91" s="25"/>
      <c r="C91" s="7"/>
      <c r="D91" s="7"/>
      <c r="E91" s="85"/>
      <c r="F91" s="8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124"/>
      <c r="B92" s="25"/>
      <c r="C92" s="7"/>
      <c r="D92" s="7"/>
      <c r="E92" s="85"/>
      <c r="F92" s="8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x14ac:dyDescent="0.35">
      <c r="A93" s="7"/>
      <c r="B93" s="25"/>
      <c r="C93" s="7"/>
      <c r="D93" s="7"/>
      <c r="E93" s="85"/>
      <c r="F93" s="8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x14ac:dyDescent="0.35">
      <c r="A94" s="7"/>
      <c r="B94" s="25"/>
      <c r="C94" s="7"/>
      <c r="D94" s="7"/>
      <c r="E94" s="85"/>
      <c r="F94" s="8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7"/>
      <c r="B95" s="25"/>
      <c r="C95" s="7"/>
      <c r="D95" s="7"/>
      <c r="E95" s="85"/>
      <c r="F95" s="8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x14ac:dyDescent="0.35">
      <c r="A96" s="7"/>
      <c r="B96" s="25"/>
      <c r="C96" s="7"/>
      <c r="D96" s="7"/>
      <c r="E96" s="85"/>
      <c r="F96" s="8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x14ac:dyDescent="0.35">
      <c r="A97" s="7"/>
      <c r="B97" s="25"/>
      <c r="C97" s="7"/>
      <c r="D97" s="7"/>
      <c r="E97" s="85"/>
      <c r="F97" s="8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7"/>
      <c r="B98" s="25"/>
      <c r="C98" s="7"/>
      <c r="D98" s="7"/>
      <c r="E98" s="85"/>
      <c r="F98" s="8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7"/>
      <c r="B99" s="25"/>
      <c r="C99" s="7"/>
      <c r="D99" s="7"/>
      <c r="E99" s="85"/>
      <c r="F99" s="8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7"/>
      <c r="B100" s="2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x14ac:dyDescent="0.35">
      <c r="A101" s="7"/>
      <c r="B101" s="2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x14ac:dyDescent="0.35">
      <c r="A102" s="7"/>
      <c r="B102" s="2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7"/>
      <c r="B103" s="2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2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2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7"/>
      <c r="B106" s="2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2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2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7"/>
      <c r="B109" s="2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2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2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2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2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7"/>
      <c r="B114" s="2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7"/>
      <c r="B115" s="2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7"/>
      <c r="B116" s="2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7"/>
      <c r="B117" s="2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7"/>
      <c r="B118" s="2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7"/>
      <c r="B119" s="2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7"/>
      <c r="B120" s="2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7"/>
      <c r="B121" s="2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41"/>
      <c r="N132" s="7"/>
      <c r="O132" s="7"/>
      <c r="P132" s="7"/>
      <c r="Q132" s="7"/>
      <c r="R132" s="7"/>
      <c r="S132" s="7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</sheetData>
  <mergeCells count="3">
    <mergeCell ref="B8:E8"/>
    <mergeCell ref="I8:L8"/>
    <mergeCell ref="B41:E4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2EDF-5BD4-479A-8E78-42E04DC7E56A}">
  <dimension ref="A1:BE503"/>
  <sheetViews>
    <sheetView showGridLines="0" zoomScale="80" zoomScaleNormal="80" workbookViewId="0">
      <selection activeCell="V10" sqref="V10"/>
    </sheetView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9.765625" style="61" bestFit="1" customWidth="1"/>
    <col min="21" max="21" width="8.5351562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247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226969357.87560555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44665</v>
      </c>
      <c r="C4" s="5"/>
      <c r="D4" s="5"/>
      <c r="E4" s="5"/>
      <c r="F4" s="5"/>
      <c r="G4" s="5"/>
      <c r="H4" s="74">
        <f>+E97</f>
        <v>252879552.64934707</v>
      </c>
      <c r="I4" s="75" t="s">
        <v>47</v>
      </c>
      <c r="J4" s="5"/>
      <c r="K4" s="76" t="s">
        <v>48</v>
      </c>
      <c r="L4" s="77">
        <v>0.90084133170103131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79">
        <f>(H4*L4/H3-1)*L3/(B3-B4)</f>
        <v>1.7200000910194042E-2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44756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346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248</v>
      </c>
      <c r="B10" s="10">
        <v>44721</v>
      </c>
      <c r="C10" s="10">
        <v>44756</v>
      </c>
      <c r="D10" s="83">
        <v>316600</v>
      </c>
      <c r="E10" s="84">
        <v>316975.09000000003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252879552.64934707</v>
      </c>
      <c r="S10" s="138">
        <f>SUM(D49,D61)</f>
        <v>2526433.5</v>
      </c>
      <c r="T10" s="138">
        <f>D63+D64</f>
        <v>7068094.8266470404</v>
      </c>
      <c r="U10" s="138">
        <f>D48</f>
        <v>276869.78999999998</v>
      </c>
      <c r="V10" s="138">
        <f>E80+E90</f>
        <v>66849.09</v>
      </c>
      <c r="W10" s="137">
        <v>0</v>
      </c>
      <c r="X10" s="139">
        <f>D62</f>
        <v>0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249</v>
      </c>
      <c r="B11" s="10">
        <v>44665</v>
      </c>
      <c r="C11" s="10">
        <v>44756</v>
      </c>
      <c r="D11" s="83">
        <v>8007890</v>
      </c>
      <c r="E11" s="84">
        <v>8045977</v>
      </c>
      <c r="F11" s="85"/>
      <c r="G11" s="86"/>
      <c r="H11" s="7"/>
      <c r="I11" s="10"/>
      <c r="J11" s="10"/>
      <c r="K11" s="85"/>
      <c r="L11" s="85"/>
      <c r="M11" s="41"/>
      <c r="N11" s="7"/>
      <c r="O11" s="7"/>
      <c r="P11" s="7"/>
      <c r="Q11"/>
      <c r="R11"/>
      <c r="S11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250</v>
      </c>
      <c r="B12" s="10">
        <v>44665</v>
      </c>
      <c r="C12" s="10">
        <v>44756</v>
      </c>
      <c r="D12" s="83">
        <v>6021400</v>
      </c>
      <c r="E12" s="84">
        <v>6050577.8799999999</v>
      </c>
      <c r="F12" s="85"/>
      <c r="G12" s="86"/>
      <c r="H12" s="7"/>
      <c r="I12" s="10"/>
      <c r="J12" s="10"/>
      <c r="K12" s="85"/>
      <c r="L12" s="85"/>
      <c r="M12" s="41"/>
      <c r="N12" s="7"/>
      <c r="O12" s="7"/>
      <c r="P12" s="7"/>
      <c r="Q12"/>
      <c r="R12"/>
      <c r="S12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 t="s">
        <v>251</v>
      </c>
      <c r="B13" s="10">
        <v>44721</v>
      </c>
      <c r="C13" s="10">
        <v>44756</v>
      </c>
      <c r="D13" s="83">
        <v>92390</v>
      </c>
      <c r="E13" s="84">
        <v>92506.62</v>
      </c>
      <c r="F13" s="85"/>
      <c r="G13" s="86"/>
      <c r="H13" s="7"/>
      <c r="I13" s="10"/>
      <c r="J13" s="10"/>
      <c r="K13" s="85"/>
      <c r="L13" s="85"/>
      <c r="M13" s="41"/>
      <c r="N13" s="7"/>
      <c r="O13" s="7"/>
      <c r="P13" s="7"/>
      <c r="Q13"/>
      <c r="R13"/>
      <c r="S13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">
        <v>252</v>
      </c>
      <c r="B14" s="10">
        <v>44721</v>
      </c>
      <c r="C14" s="10">
        <v>44756</v>
      </c>
      <c r="D14" s="83">
        <v>4060</v>
      </c>
      <c r="E14" s="84">
        <v>4065.36</v>
      </c>
      <c r="F14" s="85"/>
      <c r="G14" s="86"/>
      <c r="H14" s="7"/>
      <c r="I14" s="10"/>
      <c r="J14" s="10"/>
      <c r="K14" s="85"/>
      <c r="L14" s="85"/>
      <c r="M14" s="41"/>
      <c r="N14" s="7"/>
      <c r="O14" s="7"/>
      <c r="P14" s="7"/>
      <c r="Q14"/>
      <c r="R14"/>
      <c r="S14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">
        <v>253</v>
      </c>
      <c r="B15" s="10">
        <v>44721</v>
      </c>
      <c r="C15" s="10">
        <v>44756</v>
      </c>
      <c r="D15" s="83">
        <v>1193050</v>
      </c>
      <c r="E15" s="84">
        <v>1194810.71</v>
      </c>
      <c r="F15" s="85"/>
      <c r="G15" s="86"/>
      <c r="H15" s="7"/>
      <c r="I15" s="10"/>
      <c r="J15" s="10"/>
      <c r="K15" s="85"/>
      <c r="L15" s="85"/>
      <c r="M15" s="41"/>
      <c r="N15" s="7"/>
      <c r="O15" s="7"/>
      <c r="P15" s="7"/>
      <c r="Q15"/>
      <c r="R15"/>
      <c r="S15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254</v>
      </c>
      <c r="B16" s="10">
        <v>44721</v>
      </c>
      <c r="C16" s="10">
        <v>44756</v>
      </c>
      <c r="D16" s="83">
        <v>121460</v>
      </c>
      <c r="E16" s="84">
        <v>121602.98</v>
      </c>
      <c r="F16" s="85"/>
      <c r="G16" s="86"/>
      <c r="H16" s="7"/>
      <c r="I16" s="10"/>
      <c r="J16" s="10"/>
      <c r="K16" s="85"/>
      <c r="L16" s="85"/>
      <c r="M16" s="41"/>
      <c r="N16" s="7"/>
      <c r="O16" s="7"/>
      <c r="P16" s="7"/>
      <c r="Q16"/>
      <c r="R16"/>
      <c r="S16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">
        <v>255</v>
      </c>
      <c r="B17" s="10">
        <v>44665</v>
      </c>
      <c r="C17" s="10">
        <v>44756</v>
      </c>
      <c r="D17" s="83">
        <v>3182240</v>
      </c>
      <c r="E17" s="84">
        <v>3195807.23</v>
      </c>
      <c r="F17" s="85"/>
      <c r="G17" s="86"/>
      <c r="H17" s="7"/>
      <c r="I17" s="10"/>
      <c r="J17" s="10"/>
      <c r="K17" s="85"/>
      <c r="L17" s="85"/>
      <c r="M17" s="41"/>
      <c r="N17" s="7"/>
      <c r="O17" s="7"/>
      <c r="P17" s="7"/>
      <c r="Q17"/>
      <c r="R17"/>
      <c r="S1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7" t="s">
        <v>256</v>
      </c>
      <c r="B18" s="10">
        <v>44721</v>
      </c>
      <c r="C18" s="10">
        <v>44756</v>
      </c>
      <c r="D18" s="83">
        <v>26960</v>
      </c>
      <c r="E18" s="84">
        <v>26996.36</v>
      </c>
      <c r="F18" s="85"/>
      <c r="G18" s="86"/>
      <c r="H18" s="7"/>
      <c r="I18" s="10"/>
      <c r="J18" s="10"/>
      <c r="K18" s="85"/>
      <c r="L18" s="85"/>
      <c r="M18" s="41"/>
      <c r="N18" s="7"/>
      <c r="O18" s="7"/>
      <c r="P18" s="7"/>
      <c r="Q18"/>
      <c r="R18"/>
      <c r="S18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7" t="s">
        <v>257</v>
      </c>
      <c r="B19" s="10">
        <v>44665</v>
      </c>
      <c r="C19" s="10">
        <v>44756</v>
      </c>
      <c r="D19" s="83">
        <v>430110</v>
      </c>
      <c r="E19" s="84">
        <v>432261.26</v>
      </c>
      <c r="F19" s="85"/>
      <c r="G19" s="86"/>
      <c r="H19" s="7"/>
      <c r="I19" s="10"/>
      <c r="J19" s="10"/>
      <c r="K19" s="85"/>
      <c r="L19" s="85"/>
      <c r="M19" s="41"/>
      <c r="N19" s="7"/>
      <c r="O19" s="7"/>
      <c r="P19" s="7"/>
      <c r="Q19"/>
      <c r="R19"/>
      <c r="S19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7" t="s">
        <v>258</v>
      </c>
      <c r="B20" s="10">
        <v>44665</v>
      </c>
      <c r="C20" s="10">
        <v>44756</v>
      </c>
      <c r="D20" s="83">
        <v>787650</v>
      </c>
      <c r="E20" s="84">
        <v>791589.54</v>
      </c>
      <c r="F20" s="85"/>
      <c r="G20" s="86"/>
      <c r="H20" s="7"/>
      <c r="I20" s="10"/>
      <c r="J20" s="10"/>
      <c r="K20" s="85"/>
      <c r="L20" s="85"/>
      <c r="M20" s="41"/>
      <c r="N20" s="7"/>
      <c r="O20" s="7"/>
      <c r="P20" s="7"/>
      <c r="Q20"/>
      <c r="R20"/>
      <c r="S20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7" t="s">
        <v>259</v>
      </c>
      <c r="B21" s="10">
        <v>44721</v>
      </c>
      <c r="C21" s="10">
        <v>44756</v>
      </c>
      <c r="D21" s="83">
        <v>709960</v>
      </c>
      <c r="E21" s="84">
        <v>711008.11</v>
      </c>
      <c r="F21" s="85"/>
      <c r="G21" s="86"/>
      <c r="H21" s="7"/>
      <c r="I21" s="10"/>
      <c r="J21" s="10"/>
      <c r="K21" s="85"/>
      <c r="L21" s="85"/>
      <c r="M21" s="41"/>
      <c r="N21" s="7"/>
      <c r="O21" s="7"/>
      <c r="P21" s="7"/>
      <c r="Q21"/>
      <c r="R21"/>
      <c r="S21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7" t="s">
        <v>260</v>
      </c>
      <c r="B22" s="10">
        <v>44665</v>
      </c>
      <c r="C22" s="10">
        <v>44756</v>
      </c>
      <c r="D22" s="83">
        <v>790800</v>
      </c>
      <c r="E22" s="84">
        <v>794180.37</v>
      </c>
      <c r="F22" s="85"/>
      <c r="G22" s="86"/>
      <c r="H22" s="7"/>
      <c r="I22" s="10"/>
      <c r="J22" s="10"/>
      <c r="K22" s="85"/>
      <c r="L22" s="85"/>
      <c r="M22" s="41"/>
      <c r="N22" s="7"/>
      <c r="O22" s="7"/>
      <c r="P22" s="7"/>
      <c r="Q22"/>
      <c r="R22"/>
      <c r="S22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261</v>
      </c>
      <c r="B23" s="10">
        <v>44665</v>
      </c>
      <c r="C23" s="10">
        <v>44756</v>
      </c>
      <c r="D23" s="83">
        <v>2197600</v>
      </c>
      <c r="E23" s="84">
        <v>2207105.7200000002</v>
      </c>
      <c r="F23" s="85"/>
      <c r="G23" s="86"/>
      <c r="H23" s="7"/>
      <c r="I23" s="10"/>
      <c r="J23" s="10"/>
      <c r="K23" s="85"/>
      <c r="L23" s="85"/>
      <c r="M23" s="41"/>
      <c r="N23" s="7"/>
      <c r="O23" s="7"/>
      <c r="P23" s="7"/>
      <c r="Q23"/>
      <c r="R23"/>
      <c r="S23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262</v>
      </c>
      <c r="B24" s="10">
        <v>44718</v>
      </c>
      <c r="C24" s="10">
        <v>44847</v>
      </c>
      <c r="D24" s="83">
        <v>1358350.4</v>
      </c>
      <c r="E24" s="84">
        <v>1360184.73</v>
      </c>
      <c r="F24" s="85"/>
      <c r="G24" s="86"/>
      <c r="H24" s="7"/>
      <c r="I24" s="10"/>
      <c r="J24" s="10"/>
      <c r="K24" s="85"/>
      <c r="L24" s="85"/>
      <c r="M24" s="41"/>
      <c r="N24" s="7"/>
      <c r="O24" s="7"/>
      <c r="P24" s="7"/>
      <c r="Q24"/>
      <c r="R24"/>
      <c r="S24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263</v>
      </c>
      <c r="B25" s="10">
        <v>44718</v>
      </c>
      <c r="C25" s="10">
        <v>44847</v>
      </c>
      <c r="D25" s="83">
        <v>8414000</v>
      </c>
      <c r="E25" s="84">
        <v>8426306.7699999996</v>
      </c>
      <c r="F25" s="85"/>
      <c r="G25" s="86"/>
      <c r="H25" s="7"/>
      <c r="I25" s="10"/>
      <c r="J25" s="10"/>
      <c r="K25" s="85"/>
      <c r="L25" s="85"/>
      <c r="M25" s="41"/>
      <c r="N25" s="7"/>
      <c r="O25" s="7"/>
      <c r="P25" s="7"/>
      <c r="Q25"/>
      <c r="R25"/>
      <c r="S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264</v>
      </c>
      <c r="B26" s="10">
        <v>44665</v>
      </c>
      <c r="C26" s="10">
        <v>44756</v>
      </c>
      <c r="D26" s="83">
        <v>877035</v>
      </c>
      <c r="E26" s="84">
        <v>881421.62</v>
      </c>
      <c r="F26" s="85"/>
      <c r="G26" s="86"/>
      <c r="H26" s="7"/>
      <c r="I26" s="10"/>
      <c r="J26" s="10"/>
      <c r="K26" s="85"/>
      <c r="L26" s="85"/>
      <c r="M26" s="41"/>
      <c r="N26" s="7"/>
      <c r="O26" s="7"/>
      <c r="P26" s="7"/>
      <c r="Q26"/>
      <c r="R26"/>
      <c r="S26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265</v>
      </c>
      <c r="B27" s="10">
        <v>44665</v>
      </c>
      <c r="C27" s="10">
        <v>44756</v>
      </c>
      <c r="D27" s="83">
        <v>23167164.710000001</v>
      </c>
      <c r="E27" s="84">
        <v>23247827.420000002</v>
      </c>
      <c r="F27" s="85"/>
      <c r="G27" s="86"/>
      <c r="H27" s="7"/>
      <c r="I27" s="10"/>
      <c r="J27" s="10"/>
      <c r="K27" s="85"/>
      <c r="L27" s="85"/>
      <c r="M27" s="41"/>
      <c r="N27" s="7"/>
      <c r="O27" s="7"/>
      <c r="P27" s="7"/>
      <c r="Q27"/>
      <c r="R27"/>
      <c r="S27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7" t="s">
        <v>266</v>
      </c>
      <c r="B28" s="10">
        <v>44721</v>
      </c>
      <c r="C28" s="10">
        <v>44756</v>
      </c>
      <c r="D28" s="83">
        <v>4301000</v>
      </c>
      <c r="E28" s="84">
        <v>4307371.2699999996</v>
      </c>
      <c r="F28" s="85"/>
      <c r="G28" s="86"/>
      <c r="H28" s="7"/>
      <c r="I28" s="10"/>
      <c r="J28" s="10"/>
      <c r="K28" s="85"/>
      <c r="L28" s="85"/>
      <c r="M28" s="41"/>
      <c r="N28" s="7"/>
      <c r="O28" s="7"/>
      <c r="P28" s="7"/>
      <c r="Q28"/>
      <c r="R28"/>
      <c r="S28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x14ac:dyDescent="0.35">
      <c r="A29" s="7" t="s">
        <v>267</v>
      </c>
      <c r="B29" s="10">
        <v>44665</v>
      </c>
      <c r="C29" s="10">
        <v>44756</v>
      </c>
      <c r="D29" s="83">
        <v>4515268.22</v>
      </c>
      <c r="E29" s="84">
        <v>4530989.4000000004</v>
      </c>
      <c r="F29" s="85"/>
      <c r="G29" s="86"/>
      <c r="H29" s="7"/>
      <c r="I29" s="10"/>
      <c r="J29" s="10"/>
      <c r="K29" s="85"/>
      <c r="L29" s="85"/>
      <c r="M29" s="41"/>
      <c r="N29" s="7"/>
      <c r="O29" s="7"/>
      <c r="P29" s="7"/>
      <c r="Q29"/>
      <c r="R29"/>
      <c r="S29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x14ac:dyDescent="0.35">
      <c r="A30" s="7" t="s">
        <v>268</v>
      </c>
      <c r="B30" s="10">
        <v>44665</v>
      </c>
      <c r="C30" s="10">
        <v>44756</v>
      </c>
      <c r="D30" s="83">
        <v>50262850</v>
      </c>
      <c r="E30" s="84">
        <v>50490347.25</v>
      </c>
      <c r="F30" s="85"/>
      <c r="G30" s="86"/>
      <c r="H30" s="7"/>
      <c r="I30" s="10"/>
      <c r="J30" s="10"/>
      <c r="K30" s="85"/>
      <c r="L30" s="85"/>
      <c r="M30" s="41"/>
      <c r="N30" s="7"/>
      <c r="O30" s="7"/>
      <c r="P30" s="7"/>
      <c r="Q30"/>
      <c r="R30"/>
      <c r="S30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x14ac:dyDescent="0.35">
      <c r="A31" s="7" t="s">
        <v>269</v>
      </c>
      <c r="B31" s="10">
        <v>44665</v>
      </c>
      <c r="C31" s="10">
        <v>44756</v>
      </c>
      <c r="D31" s="83">
        <v>1365600</v>
      </c>
      <c r="E31" s="84">
        <v>1370692.68</v>
      </c>
      <c r="F31" s="85"/>
      <c r="G31" s="86"/>
      <c r="H31" s="7"/>
      <c r="I31" s="10"/>
      <c r="J31" s="10"/>
      <c r="K31" s="85"/>
      <c r="L31" s="85"/>
      <c r="M31" s="41"/>
      <c r="N31" s="7"/>
      <c r="O31" s="7"/>
      <c r="P31" s="7"/>
      <c r="Q31"/>
      <c r="R31"/>
      <c r="S31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x14ac:dyDescent="0.35">
      <c r="A32" s="7" t="s">
        <v>270</v>
      </c>
      <c r="B32" s="10">
        <v>44665</v>
      </c>
      <c r="C32" s="10">
        <v>44756</v>
      </c>
      <c r="D32" s="83">
        <v>1696400</v>
      </c>
      <c r="E32" s="84">
        <v>1702497.3</v>
      </c>
      <c r="F32" s="85"/>
      <c r="G32" s="86"/>
      <c r="H32" s="7"/>
      <c r="I32" s="10"/>
      <c r="J32" s="10"/>
      <c r="K32" s="85"/>
      <c r="L32" s="85"/>
      <c r="M32" s="41"/>
      <c r="N32" s="7"/>
      <c r="O32" s="7"/>
      <c r="P32" s="7"/>
      <c r="Q32"/>
      <c r="R32"/>
      <c r="S32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7" t="s">
        <v>271</v>
      </c>
      <c r="B33" s="10">
        <v>44721</v>
      </c>
      <c r="C33" s="10">
        <v>44756</v>
      </c>
      <c r="D33" s="83">
        <v>1164900</v>
      </c>
      <c r="E33" s="84">
        <v>1166722.82</v>
      </c>
      <c r="F33" s="85"/>
      <c r="G33" s="86"/>
      <c r="H33" s="7"/>
      <c r="I33" s="10"/>
      <c r="J33" s="10"/>
      <c r="K33" s="85"/>
      <c r="L33" s="85"/>
      <c r="M33" s="41"/>
      <c r="N33" s="7"/>
      <c r="O33" s="7"/>
      <c r="P33" s="7"/>
      <c r="Q33"/>
      <c r="R33"/>
      <c r="S33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7" t="s">
        <v>272</v>
      </c>
      <c r="B34" s="10">
        <v>44721</v>
      </c>
      <c r="C34" s="10">
        <v>44756</v>
      </c>
      <c r="D34" s="83">
        <v>6537690</v>
      </c>
      <c r="E34" s="84">
        <v>6547366.6500000004</v>
      </c>
      <c r="F34" s="85"/>
      <c r="G34" s="86"/>
      <c r="H34" s="7"/>
      <c r="I34" s="10"/>
      <c r="J34" s="10"/>
      <c r="K34" s="85"/>
      <c r="L34" s="85"/>
      <c r="M34" s="41"/>
      <c r="N34" s="7"/>
      <c r="O34" s="7"/>
      <c r="P34" s="7"/>
      <c r="Q34"/>
      <c r="R34"/>
      <c r="S34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7" t="s">
        <v>273</v>
      </c>
      <c r="B35" s="10">
        <v>44721</v>
      </c>
      <c r="C35" s="10">
        <v>44756</v>
      </c>
      <c r="D35" s="83">
        <v>2832780</v>
      </c>
      <c r="E35" s="84">
        <v>2836954.42</v>
      </c>
      <c r="F35" s="85"/>
      <c r="G35" s="86"/>
      <c r="H35" s="7"/>
      <c r="I35" s="10"/>
      <c r="J35" s="10"/>
      <c r="K35" s="85"/>
      <c r="L35" s="85"/>
      <c r="M35" s="41"/>
      <c r="N35" s="7"/>
      <c r="O35" s="7"/>
      <c r="P35" s="7"/>
      <c r="Q35"/>
      <c r="R35"/>
      <c r="S35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">
        <v>274</v>
      </c>
      <c r="B36" s="10">
        <v>44665</v>
      </c>
      <c r="C36" s="10">
        <v>44756</v>
      </c>
      <c r="D36" s="83">
        <v>1377600</v>
      </c>
      <c r="E36" s="84">
        <v>1383417.05</v>
      </c>
      <c r="F36" s="85"/>
      <c r="G36" s="86"/>
      <c r="H36" s="7"/>
      <c r="I36" s="10"/>
      <c r="J36" s="10"/>
      <c r="K36" s="85"/>
      <c r="L36" s="85"/>
      <c r="M36" s="41"/>
      <c r="N36" s="7"/>
      <c r="O36" s="7"/>
      <c r="P36" s="7"/>
      <c r="Q36"/>
      <c r="R36"/>
      <c r="S36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">
        <v>275</v>
      </c>
      <c r="B37" s="10">
        <v>44665</v>
      </c>
      <c r="C37" s="10">
        <v>44756</v>
      </c>
      <c r="D37" s="83">
        <v>4306726.96</v>
      </c>
      <c r="E37" s="84">
        <v>4321730.67</v>
      </c>
      <c r="F37" s="85"/>
      <c r="G37" s="86"/>
      <c r="H37" s="7"/>
      <c r="I37" s="10"/>
      <c r="J37" s="10"/>
      <c r="K37" s="85"/>
      <c r="L37" s="85"/>
      <c r="M37" s="41"/>
      <c r="N37" s="7"/>
      <c r="O37" s="7"/>
      <c r="P37" s="7"/>
      <c r="Q37"/>
      <c r="R37"/>
      <c r="S3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7" t="s">
        <v>276</v>
      </c>
      <c r="B38" s="10">
        <v>44665</v>
      </c>
      <c r="C38" s="10">
        <v>44756</v>
      </c>
      <c r="D38" s="83">
        <v>18229850</v>
      </c>
      <c r="E38" s="84">
        <v>18310327.309999999</v>
      </c>
      <c r="F38" s="85"/>
      <c r="G38" s="86"/>
      <c r="H38" s="7"/>
      <c r="I38" s="10"/>
      <c r="J38" s="10"/>
      <c r="K38" s="85"/>
      <c r="L38" s="85"/>
      <c r="M38" s="41"/>
      <c r="N38" s="7"/>
      <c r="O38" s="7"/>
      <c r="P38" s="7"/>
      <c r="Q38"/>
      <c r="R38"/>
      <c r="S38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7" t="s">
        <v>277</v>
      </c>
      <c r="B39" s="10">
        <v>44665</v>
      </c>
      <c r="C39" s="10">
        <v>44756</v>
      </c>
      <c r="D39" s="83">
        <v>4970145</v>
      </c>
      <c r="E39" s="84">
        <v>4992815.97</v>
      </c>
      <c r="F39" s="85"/>
      <c r="G39" s="86"/>
      <c r="H39" s="7"/>
      <c r="I39" s="10"/>
      <c r="J39" s="10"/>
      <c r="K39" s="85"/>
      <c r="L39" s="85"/>
      <c r="M39" s="41"/>
      <c r="N39" s="7"/>
      <c r="O39" s="7"/>
      <c r="P39" s="7"/>
      <c r="Q39"/>
      <c r="R39"/>
      <c r="S39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7" t="s">
        <v>278</v>
      </c>
      <c r="B40" s="10">
        <v>44665</v>
      </c>
      <c r="C40" s="10">
        <v>44756</v>
      </c>
      <c r="D40" s="83">
        <v>4404120</v>
      </c>
      <c r="E40" s="84">
        <v>4423272.17</v>
      </c>
      <c r="F40" s="85"/>
      <c r="G40" s="86"/>
      <c r="H40" s="7"/>
      <c r="I40" s="10"/>
      <c r="J40" s="10"/>
      <c r="K40" s="85"/>
      <c r="L40" s="85"/>
      <c r="M40" s="41"/>
      <c r="N40" s="7"/>
      <c r="O40" s="7"/>
      <c r="P40" s="7"/>
      <c r="Q40"/>
      <c r="R40"/>
      <c r="S40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7" t="s">
        <v>279</v>
      </c>
      <c r="B41" s="10">
        <v>44665</v>
      </c>
      <c r="C41" s="10">
        <v>44756</v>
      </c>
      <c r="D41" s="83">
        <v>3600525</v>
      </c>
      <c r="E41" s="84">
        <v>3616655.8</v>
      </c>
      <c r="F41" s="85"/>
      <c r="G41" s="86"/>
      <c r="H41" s="7"/>
      <c r="I41" s="10"/>
      <c r="J41" s="10"/>
      <c r="K41" s="85"/>
      <c r="L41" s="85"/>
      <c r="M41" s="41"/>
      <c r="N41" s="7"/>
      <c r="O41" s="7"/>
      <c r="P41" s="7"/>
      <c r="Q41"/>
      <c r="R41"/>
      <c r="S41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7" t="s">
        <v>280</v>
      </c>
      <c r="B42" s="10">
        <v>44721</v>
      </c>
      <c r="C42" s="10">
        <v>44756</v>
      </c>
      <c r="D42" s="83">
        <v>4004830</v>
      </c>
      <c r="E42" s="84">
        <v>4010771.13</v>
      </c>
      <c r="F42" s="85"/>
      <c r="G42" s="86"/>
      <c r="H42" s="7"/>
      <c r="I42" s="10"/>
      <c r="J42" s="10"/>
      <c r="K42" s="85"/>
      <c r="L42" s="85"/>
      <c r="M42" s="41"/>
      <c r="N42" s="7"/>
      <c r="O42" s="7"/>
      <c r="P42" s="7"/>
      <c r="Q42"/>
      <c r="R42"/>
      <c r="S42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7" t="s">
        <v>281</v>
      </c>
      <c r="B43" s="10">
        <v>44665</v>
      </c>
      <c r="C43" s="10">
        <v>44756</v>
      </c>
      <c r="D43" s="83">
        <v>38380400</v>
      </c>
      <c r="E43" s="84">
        <v>38524093.369999997</v>
      </c>
      <c r="F43" s="85"/>
      <c r="G43" s="86"/>
      <c r="H43" s="7"/>
      <c r="I43" s="10"/>
      <c r="J43" s="10"/>
      <c r="K43" s="85"/>
      <c r="L43" s="85"/>
      <c r="M43" s="41"/>
      <c r="N43" s="7"/>
      <c r="O43" s="7"/>
      <c r="P43" s="7"/>
      <c r="Q43"/>
      <c r="R43"/>
      <c r="S43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7" t="s">
        <v>282</v>
      </c>
      <c r="B44" s="10">
        <v>44721</v>
      </c>
      <c r="C44" s="10">
        <v>44756</v>
      </c>
      <c r="D44" s="83">
        <v>16270</v>
      </c>
      <c r="E44" s="84">
        <v>16289.36</v>
      </c>
      <c r="F44" s="85"/>
      <c r="G44" s="86"/>
      <c r="H44" s="7"/>
      <c r="I44" s="10"/>
      <c r="J44" s="10"/>
      <c r="K44" s="85"/>
      <c r="L44" s="85"/>
      <c r="M44" s="41"/>
      <c r="N44" s="7"/>
      <c r="O44" s="7"/>
      <c r="P44" s="7"/>
      <c r="Q44"/>
      <c r="R44"/>
      <c r="S44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 t="s">
        <v>283</v>
      </c>
      <c r="B45" s="10">
        <v>44679</v>
      </c>
      <c r="C45" s="87" t="s">
        <v>94</v>
      </c>
      <c r="D45" s="83">
        <v>2999419.47</v>
      </c>
      <c r="E45" s="84">
        <v>3004760</v>
      </c>
      <c r="F45" s="85"/>
      <c r="G45" s="86"/>
      <c r="H45" s="7"/>
      <c r="I45" s="10"/>
      <c r="J45" s="10"/>
      <c r="K45" s="85"/>
      <c r="L45" s="85"/>
      <c r="M45" s="41"/>
      <c r="N45" s="7"/>
      <c r="O45" s="7"/>
      <c r="P45" s="7"/>
      <c r="Q45"/>
      <c r="R45"/>
      <c r="S45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7" t="s">
        <v>284</v>
      </c>
      <c r="B46" s="10">
        <v>44665</v>
      </c>
      <c r="C46" s="10">
        <v>44756</v>
      </c>
      <c r="D46" s="83">
        <v>23024732.010000002</v>
      </c>
      <c r="E46" s="84">
        <v>23147455.27</v>
      </c>
      <c r="F46" s="85"/>
      <c r="G46" s="86"/>
      <c r="H46" s="7"/>
      <c r="I46" s="10"/>
      <c r="J46" s="10"/>
      <c r="K46" s="85"/>
      <c r="L46" s="85"/>
      <c r="M46" s="41"/>
      <c r="N46" s="7"/>
      <c r="O46" s="7"/>
      <c r="P46" s="7"/>
      <c r="Q46"/>
      <c r="R46"/>
      <c r="S46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 t="s">
        <v>285</v>
      </c>
      <c r="B47" s="10">
        <v>44697</v>
      </c>
      <c r="C47" s="10">
        <v>44756</v>
      </c>
      <c r="D47" s="83">
        <v>13487250</v>
      </c>
      <c r="E47" s="84">
        <v>13527241.48</v>
      </c>
      <c r="F47" s="85"/>
      <c r="G47" s="86"/>
      <c r="H47" s="7"/>
      <c r="I47" s="10"/>
      <c r="J47" s="10"/>
      <c r="K47" s="85"/>
      <c r="L47" s="85"/>
      <c r="M47" s="41"/>
      <c r="N47" s="7"/>
      <c r="O47" s="7"/>
      <c r="P47" s="7"/>
      <c r="Q47"/>
      <c r="R47"/>
      <c r="S47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7" t="s">
        <v>96</v>
      </c>
      <c r="B48" s="10">
        <v>44742</v>
      </c>
      <c r="C48" s="10">
        <v>44742</v>
      </c>
      <c r="D48" s="83">
        <v>276869.78999999998</v>
      </c>
      <c r="E48" s="84">
        <v>276869.78999999998</v>
      </c>
      <c r="F48" s="85"/>
      <c r="G48" s="8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x14ac:dyDescent="0.35">
      <c r="A49" s="7" t="s">
        <v>97</v>
      </c>
      <c r="B49" s="88">
        <v>44742</v>
      </c>
      <c r="C49" s="10">
        <v>44742</v>
      </c>
      <c r="D49" s="83">
        <v>2459584.41</v>
      </c>
      <c r="E49" s="83">
        <v>2459584.41</v>
      </c>
      <c r="F49" s="85"/>
      <c r="G49" s="2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x14ac:dyDescent="0.35">
      <c r="A50" s="7"/>
      <c r="B50" s="7"/>
      <c r="C50" s="7"/>
      <c r="D50" s="7"/>
      <c r="E50" s="85"/>
      <c r="F50" s="85"/>
      <c r="G50" s="2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x14ac:dyDescent="0.35">
      <c r="A51" s="7" t="str">
        <f>"MMF Unpaid Int Due to "&amp;MONTH($B$3)&amp;"/"&amp;DAY($B$3)</f>
        <v>MMF Unpaid Int Due to 6/30</v>
      </c>
      <c r="B51" s="7"/>
      <c r="C51" s="7" t="s">
        <v>98</v>
      </c>
      <c r="D51" s="89">
        <v>4810.0600000000004</v>
      </c>
      <c r="E51" s="90">
        <v>4810.0600000000004</v>
      </c>
      <c r="F51" s="85"/>
      <c r="G51" s="2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x14ac:dyDescent="0.35">
      <c r="A52" s="7" t="str">
        <f>"MMF Unpaid Int Due to "&amp;MONTH($B$3)&amp;"/"&amp;DAY($B$3)</f>
        <v>MMF Unpaid Int Due to 6/30</v>
      </c>
      <c r="B52" s="7"/>
      <c r="C52" s="7" t="s">
        <v>99</v>
      </c>
      <c r="D52" s="89">
        <v>19.79</v>
      </c>
      <c r="E52" s="90">
        <v>19.79</v>
      </c>
      <c r="F52" s="85"/>
      <c r="G52" s="2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x14ac:dyDescent="0.35">
      <c r="A53" s="7" t="s">
        <v>100</v>
      </c>
      <c r="B53" s="7"/>
      <c r="C53" s="7" t="s">
        <v>100</v>
      </c>
      <c r="D53" s="89">
        <v>0</v>
      </c>
      <c r="E53" s="90">
        <v>0</v>
      </c>
      <c r="F53" s="85"/>
      <c r="G53" s="23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7" t="str">
        <f>"MMF Unpaid Int Due to "&amp;MONTH($B$3)&amp;"/"&amp;DAY($B$3)</f>
        <v>MMF Unpaid Int Due to 6/30</v>
      </c>
      <c r="B54" s="7"/>
      <c r="C54" s="7" t="s">
        <v>101</v>
      </c>
      <c r="D54" s="89">
        <v>5292.46</v>
      </c>
      <c r="E54" s="90">
        <v>5292.46</v>
      </c>
      <c r="F54" s="85"/>
      <c r="G54" s="2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13" t="str">
        <f>"MMF Unpaid Int Due to "&amp;MONTH($B$3)&amp;"/"&amp;DAY($B$3)</f>
        <v>MMF Unpaid Int Due to 6/30</v>
      </c>
      <c r="B55" s="13"/>
      <c r="C55" s="13" t="s">
        <v>102</v>
      </c>
      <c r="D55" s="91">
        <v>0</v>
      </c>
      <c r="E55" s="92">
        <v>0</v>
      </c>
      <c r="F55" s="85"/>
      <c r="G55" s="23"/>
      <c r="H55" s="13"/>
      <c r="I55" s="7"/>
      <c r="J55" s="7"/>
      <c r="K55" s="7"/>
      <c r="L55" s="93"/>
      <c r="M55" s="7"/>
      <c r="N55" s="7"/>
      <c r="O55" s="7"/>
      <c r="P55" s="7"/>
      <c r="Q55" s="7"/>
      <c r="R55" s="7"/>
      <c r="S55" s="25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9" t="s">
        <v>103</v>
      </c>
      <c r="B56" s="9"/>
      <c r="C56" s="9"/>
      <c r="D56" s="9"/>
      <c r="E56" s="94">
        <f>SUM(E10:E55)</f>
        <v>252879552.65000001</v>
      </c>
      <c r="F56" s="94"/>
      <c r="G56" s="95"/>
      <c r="H56" s="9"/>
      <c r="I56" s="9"/>
      <c r="J56" s="9"/>
      <c r="K56" s="9"/>
      <c r="L56" s="94"/>
      <c r="M56" s="9"/>
      <c r="N56" s="9"/>
      <c r="O56" s="7"/>
      <c r="P56" s="7"/>
      <c r="Q56" s="7"/>
      <c r="R56" s="7"/>
      <c r="S56" s="25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9"/>
      <c r="B57" s="9"/>
      <c r="C57" s="9"/>
      <c r="D57" s="9"/>
      <c r="E57" s="94"/>
      <c r="F57" s="94"/>
      <c r="G57" s="95"/>
      <c r="H57" s="9"/>
      <c r="I57" s="9"/>
      <c r="J57" s="9"/>
      <c r="K57" s="9"/>
      <c r="L57" s="94"/>
      <c r="M57" s="9"/>
      <c r="N57" s="9"/>
      <c r="O57" s="7"/>
      <c r="P57" s="7"/>
      <c r="Q57" s="7"/>
      <c r="R57" s="7"/>
      <c r="S57" s="25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9"/>
      <c r="B58" s="157" t="s">
        <v>104</v>
      </c>
      <c r="C58" s="158"/>
      <c r="D58" s="158"/>
      <c r="E58" s="159"/>
      <c r="F58" s="94"/>
      <c r="G58" s="95"/>
      <c r="H58" s="9"/>
      <c r="I58" s="9"/>
      <c r="J58" s="9"/>
      <c r="K58" s="9"/>
      <c r="L58" s="94"/>
      <c r="M58" s="9"/>
      <c r="N58" s="9"/>
      <c r="O58" s="7"/>
      <c r="P58" s="7"/>
      <c r="Q58" s="7"/>
      <c r="R58" s="7"/>
      <c r="S58" s="25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15" t="s">
        <v>1</v>
      </c>
      <c r="B59" s="15" t="s">
        <v>2</v>
      </c>
      <c r="C59" s="15" t="s">
        <v>3</v>
      </c>
      <c r="D59" s="15" t="s">
        <v>12</v>
      </c>
      <c r="E59" s="15" t="s">
        <v>105</v>
      </c>
      <c r="F59" s="41"/>
      <c r="G59" s="23"/>
      <c r="H59" s="41"/>
      <c r="I59" s="41"/>
      <c r="J59" s="41"/>
      <c r="K59" s="41"/>
      <c r="L59" s="41"/>
      <c r="M59" s="7"/>
      <c r="N59" s="7"/>
      <c r="O59" s="7"/>
      <c r="P59" s="7"/>
      <c r="Q59" s="7"/>
      <c r="R59" s="7"/>
      <c r="S59" s="25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x14ac:dyDescent="0.35">
      <c r="A60" s="7" t="s">
        <v>106</v>
      </c>
      <c r="B60" s="41"/>
      <c r="C60" s="10">
        <f>$B$3</f>
        <v>44742</v>
      </c>
      <c r="D60" s="83">
        <v>0</v>
      </c>
      <c r="E60" s="83">
        <v>0</v>
      </c>
      <c r="F60" s="41"/>
      <c r="G60" s="23"/>
      <c r="H60" s="39"/>
      <c r="I60" s="41"/>
      <c r="J60" s="41"/>
      <c r="K60" s="41"/>
      <c r="L60" s="41"/>
      <c r="M60" s="7"/>
      <c r="N60" s="7"/>
      <c r="O60" s="7"/>
      <c r="P60" s="7"/>
      <c r="Q60" s="7"/>
      <c r="R60" s="7"/>
      <c r="S60" s="25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x14ac:dyDescent="0.35">
      <c r="A61" s="7" t="s">
        <v>107</v>
      </c>
      <c r="B61" s="41"/>
      <c r="C61" s="10">
        <f>$B$3</f>
        <v>44742</v>
      </c>
      <c r="D61" s="83">
        <v>66849.09</v>
      </c>
      <c r="E61" s="83">
        <v>66849.09</v>
      </c>
      <c r="F61" s="41"/>
      <c r="G61" s="23"/>
      <c r="H61" s="39"/>
      <c r="I61" s="41"/>
      <c r="J61" s="41"/>
      <c r="K61" s="41"/>
      <c r="L61" s="41"/>
      <c r="M61" s="7"/>
      <c r="N61" s="7"/>
      <c r="O61" s="7"/>
      <c r="P61" s="7"/>
      <c r="Q61" s="7"/>
      <c r="R61" s="7"/>
      <c r="S61" s="25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7" t="s">
        <v>108</v>
      </c>
      <c r="B62" s="41"/>
      <c r="C62" s="10">
        <f>$B$3</f>
        <v>44742</v>
      </c>
      <c r="D62" s="83">
        <v>0</v>
      </c>
      <c r="E62" s="83">
        <v>0</v>
      </c>
      <c r="F62" s="41"/>
      <c r="G62" s="23"/>
      <c r="H62" s="39"/>
      <c r="I62" s="41"/>
      <c r="J62" s="41"/>
      <c r="K62" s="41"/>
      <c r="L62" s="41"/>
      <c r="M62" s="7"/>
      <c r="N62" s="7"/>
      <c r="O62" s="7"/>
      <c r="P62" s="7"/>
      <c r="Q62" s="7"/>
      <c r="R62" s="7"/>
      <c r="S62" s="25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x14ac:dyDescent="0.35">
      <c r="A63" s="7" t="s">
        <v>109</v>
      </c>
      <c r="B63" s="41"/>
      <c r="C63" s="10">
        <f>$B$3</f>
        <v>44742</v>
      </c>
      <c r="D63" s="83">
        <v>109218.07</v>
      </c>
      <c r="E63" s="83">
        <v>109218.07</v>
      </c>
      <c r="F63" s="41"/>
      <c r="G63" s="23"/>
      <c r="H63" s="39"/>
      <c r="I63" s="41"/>
      <c r="J63" s="41"/>
      <c r="K63" s="41"/>
      <c r="L63" s="41"/>
      <c r="M63" s="7"/>
      <c r="N63" s="7"/>
      <c r="O63" s="7"/>
      <c r="P63" s="7"/>
      <c r="Q63" s="7"/>
      <c r="R63" s="7"/>
      <c r="S63" s="25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x14ac:dyDescent="0.35">
      <c r="A64" s="7" t="s">
        <v>110</v>
      </c>
      <c r="B64" s="41"/>
      <c r="C64" s="10">
        <f>$B$3</f>
        <v>44742</v>
      </c>
      <c r="D64" s="83">
        <v>6958876.7566470401</v>
      </c>
      <c r="E64" s="83">
        <v>6958876.7566470401</v>
      </c>
      <c r="F64" s="41"/>
      <c r="G64" s="23"/>
      <c r="H64" s="39"/>
      <c r="I64" s="41"/>
      <c r="J64" s="41"/>
      <c r="K64" s="41"/>
      <c r="L64" s="41"/>
      <c r="M64" s="7"/>
      <c r="N64" s="7"/>
      <c r="O64" s="7"/>
      <c r="P64" s="7"/>
      <c r="Q64" s="7"/>
      <c r="R64" s="7"/>
      <c r="S64" s="25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x14ac:dyDescent="0.35">
      <c r="A65" s="9" t="s">
        <v>13</v>
      </c>
      <c r="B65" s="9"/>
      <c r="C65" s="9"/>
      <c r="D65" s="9"/>
      <c r="E65" s="94">
        <f>SUM(E60:E64)</f>
        <v>7134943.9166470403</v>
      </c>
      <c r="F65" s="85"/>
      <c r="G65" s="23"/>
      <c r="H65" s="7"/>
      <c r="I65" s="7"/>
      <c r="J65" s="7"/>
      <c r="K65" s="7"/>
      <c r="L65" s="96"/>
      <c r="M65" s="7"/>
      <c r="N65" s="7"/>
      <c r="O65" s="7"/>
      <c r="P65" s="7"/>
      <c r="Q65" s="7"/>
      <c r="R65" s="7"/>
      <c r="S65" s="7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thickBot="1" x14ac:dyDescent="0.4">
      <c r="A66" s="9"/>
      <c r="B66" s="9"/>
      <c r="C66" s="9"/>
      <c r="D66" s="9"/>
      <c r="E66" s="94"/>
      <c r="F66" s="85"/>
      <c r="G66" s="23"/>
      <c r="H66" s="7"/>
      <c r="I66" s="7"/>
      <c r="J66" s="7"/>
      <c r="K66" s="7"/>
      <c r="L66" s="96"/>
      <c r="M66" s="7"/>
      <c r="N66" s="7"/>
      <c r="O66" s="7"/>
      <c r="P66" s="7"/>
      <c r="Q66" s="7"/>
      <c r="R66" s="7"/>
      <c r="S66" s="7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thickBot="1" x14ac:dyDescent="0.4">
      <c r="A67" s="9" t="s">
        <v>111</v>
      </c>
      <c r="B67" s="9"/>
      <c r="C67" s="9"/>
      <c r="D67" s="9"/>
      <c r="E67" s="97">
        <f>E56+E65</f>
        <v>260014496.56664705</v>
      </c>
      <c r="F67" s="85"/>
      <c r="G67" s="23"/>
      <c r="H67" s="9"/>
      <c r="I67" s="9"/>
      <c r="J67" s="9"/>
      <c r="K67" s="9"/>
      <c r="L67" s="97"/>
      <c r="M67" s="7"/>
      <c r="N67" s="7"/>
      <c r="O67" s="7"/>
      <c r="P67" s="7"/>
      <c r="Q67" s="7"/>
      <c r="R67" s="7"/>
      <c r="S67" s="7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thickBot="1" x14ac:dyDescent="0.4">
      <c r="A68" s="26"/>
      <c r="B68" s="26"/>
      <c r="C68" s="26"/>
      <c r="D68" s="26"/>
      <c r="E68" s="98"/>
      <c r="F68" s="99"/>
      <c r="G68" s="29"/>
      <c r="H68" s="30"/>
      <c r="I68" s="30"/>
      <c r="J68" s="30"/>
      <c r="K68" s="30"/>
      <c r="L68" s="100"/>
      <c r="M68" s="30"/>
      <c r="N68" s="30"/>
      <c r="O68" s="30"/>
      <c r="P68" s="30"/>
      <c r="Q68" s="30"/>
      <c r="R68" s="30"/>
      <c r="S68" s="30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thickTop="1" x14ac:dyDescent="0.35">
      <c r="A69" s="9"/>
      <c r="B69" s="9"/>
      <c r="C69" s="9"/>
      <c r="D69" s="9"/>
      <c r="E69" s="101"/>
      <c r="F69" s="85"/>
      <c r="G69" s="23"/>
      <c r="H69" s="7"/>
      <c r="I69" s="7"/>
      <c r="J69" s="7"/>
      <c r="K69" s="7"/>
      <c r="L69" s="96"/>
      <c r="M69" s="7"/>
      <c r="N69" s="7"/>
      <c r="O69" s="7"/>
      <c r="P69" s="7"/>
      <c r="Q69" s="7"/>
      <c r="R69" s="7"/>
      <c r="S69" s="7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16" t="s">
        <v>6</v>
      </c>
      <c r="B70" s="9"/>
      <c r="C70" s="9"/>
      <c r="D70" s="9"/>
      <c r="E70" s="101"/>
      <c r="F70" s="85"/>
      <c r="G70" s="23"/>
      <c r="H70" s="1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x14ac:dyDescent="0.35">
      <c r="A71" s="9"/>
      <c r="B71" s="9"/>
      <c r="C71" s="9"/>
      <c r="D71" s="9"/>
      <c r="E71" s="101"/>
      <c r="F71" s="85"/>
      <c r="G71" s="23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x14ac:dyDescent="0.35">
      <c r="A72" s="15" t="str">
        <f>"Accruals since "&amp;MONTH(B5)&amp;"/"&amp;DAY(B5)</f>
        <v>Accruals since 6/30</v>
      </c>
      <c r="B72" s="13" t="s">
        <v>112</v>
      </c>
      <c r="C72" s="15"/>
      <c r="D72" s="15"/>
      <c r="E72" s="15" t="s">
        <v>12</v>
      </c>
      <c r="F72" s="85"/>
      <c r="G72" s="2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x14ac:dyDescent="0.35">
      <c r="A73" s="7" t="s">
        <v>11</v>
      </c>
      <c r="B73" s="102">
        <v>3131.91</v>
      </c>
      <c r="C73" s="9"/>
      <c r="D73" s="9"/>
      <c r="E73" s="85">
        <f>+B73*($B$3-$B$5)</f>
        <v>0</v>
      </c>
      <c r="F73" s="85"/>
      <c r="G73" s="23"/>
      <c r="H73" s="7"/>
      <c r="I73" s="7"/>
      <c r="J73" s="41"/>
      <c r="K73" s="7"/>
      <c r="L73" s="103"/>
      <c r="M73" s="7"/>
      <c r="N73" s="7"/>
      <c r="O73" s="7"/>
      <c r="P73" s="7"/>
      <c r="Q73" s="7"/>
      <c r="R73" s="7"/>
      <c r="S73" s="7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x14ac:dyDescent="0.35">
      <c r="A74" s="7" t="s">
        <v>36</v>
      </c>
      <c r="B74" s="102">
        <v>0</v>
      </c>
      <c r="C74" s="9"/>
      <c r="D74" s="9"/>
      <c r="E74" s="85">
        <f t="shared" ref="E74:E79" si="0">+B74*($B$3-$B$5)</f>
        <v>0</v>
      </c>
      <c r="F74" s="85"/>
      <c r="G74" s="23"/>
      <c r="H74" s="7"/>
      <c r="I74" s="7"/>
      <c r="J74" s="41"/>
      <c r="K74" s="7"/>
      <c r="L74" s="103"/>
      <c r="M74" s="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7" t="s">
        <v>7</v>
      </c>
      <c r="B75" s="104">
        <v>69.67</v>
      </c>
      <c r="C75" s="9"/>
      <c r="D75" s="9"/>
      <c r="E75" s="85">
        <f t="shared" si="0"/>
        <v>0</v>
      </c>
      <c r="F75" s="85"/>
      <c r="G75" s="23"/>
      <c r="H75" s="7"/>
      <c r="I75" s="96"/>
      <c r="J75" s="39"/>
      <c r="K75" s="103"/>
      <c r="L75" s="105"/>
      <c r="M75" s="106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7" t="s">
        <v>9</v>
      </c>
      <c r="B76" s="104">
        <v>22.57</v>
      </c>
      <c r="C76" s="9"/>
      <c r="D76" s="9"/>
      <c r="E76" s="85">
        <f t="shared" si="0"/>
        <v>0</v>
      </c>
      <c r="F76" s="85"/>
      <c r="G76" s="23"/>
      <c r="H76" s="7"/>
      <c r="I76" s="96"/>
      <c r="J76" s="39"/>
      <c r="K76" s="103"/>
      <c r="L76" s="103"/>
      <c r="M76" s="107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7" t="s">
        <v>8</v>
      </c>
      <c r="B77" s="104">
        <v>13.35</v>
      </c>
      <c r="C77" s="9"/>
      <c r="D77" s="9"/>
      <c r="E77" s="85">
        <f t="shared" si="0"/>
        <v>0</v>
      </c>
      <c r="F77" s="85"/>
      <c r="G77" s="23"/>
      <c r="H77" s="7"/>
      <c r="I77" s="96"/>
      <c r="J77" s="39"/>
      <c r="K77" s="103"/>
      <c r="L77" s="103"/>
      <c r="M77" s="107"/>
      <c r="N77" s="7"/>
      <c r="O77" s="7"/>
      <c r="P77" s="7"/>
      <c r="Q77" s="7"/>
      <c r="R77" s="7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7" t="s">
        <v>10</v>
      </c>
      <c r="B78" s="104">
        <v>0.8</v>
      </c>
      <c r="C78" s="9"/>
      <c r="D78" s="9"/>
      <c r="E78" s="85">
        <f t="shared" si="0"/>
        <v>0</v>
      </c>
      <c r="F78" s="85"/>
      <c r="G78" s="23"/>
      <c r="H78" s="7"/>
      <c r="I78" s="96"/>
      <c r="J78" s="39"/>
      <c r="K78" s="103"/>
      <c r="L78" s="103"/>
      <c r="M78" s="108"/>
      <c r="N78" s="7"/>
      <c r="O78" s="7"/>
      <c r="P78" s="7"/>
      <c r="Q78" s="7"/>
      <c r="R78" s="7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x14ac:dyDescent="0.35">
      <c r="A79" s="7" t="s">
        <v>42</v>
      </c>
      <c r="B79" s="104">
        <v>0.89</v>
      </c>
      <c r="C79" s="9"/>
      <c r="D79" s="9"/>
      <c r="E79" s="85">
        <f t="shared" si="0"/>
        <v>0</v>
      </c>
      <c r="F79" s="85"/>
      <c r="G79" s="23"/>
      <c r="H79" s="7"/>
      <c r="I79" s="96"/>
      <c r="J79" s="39"/>
      <c r="K79" s="103"/>
      <c r="L79" s="103"/>
      <c r="M79" s="108"/>
      <c r="N79" s="7"/>
      <c r="O79" s="7"/>
      <c r="P79" s="7"/>
      <c r="Q79" s="7"/>
      <c r="R79" s="7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x14ac:dyDescent="0.35">
      <c r="A80" s="109" t="str">
        <f>"TOTAL Liabilities Accrued since "&amp;MONTH(B5)&amp;"/"&amp;DAY(B5)</f>
        <v>TOTAL Liabilities Accrued since 6/30</v>
      </c>
      <c r="B80" s="110"/>
      <c r="C80" s="110"/>
      <c r="D80" s="110"/>
      <c r="E80" s="111">
        <f>SUM(E73:E79)</f>
        <v>0</v>
      </c>
      <c r="F80" s="85"/>
      <c r="G80" s="23"/>
      <c r="H80" s="7"/>
      <c r="I80" s="7"/>
      <c r="J80" s="39"/>
      <c r="K80" s="7"/>
      <c r="L80" s="103"/>
      <c r="M80" s="106"/>
      <c r="N80" s="7"/>
      <c r="O80" s="7"/>
      <c r="P80" s="7"/>
      <c r="Q80" s="7"/>
      <c r="R80" s="41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x14ac:dyDescent="0.35">
      <c r="A81" s="7"/>
      <c r="B81" s="7"/>
      <c r="C81" s="7"/>
      <c r="D81" s="7"/>
      <c r="E81" s="85"/>
      <c r="F81" s="85"/>
      <c r="G81" s="23"/>
      <c r="H81" s="7"/>
      <c r="I81" s="7"/>
      <c r="J81" s="7"/>
      <c r="K81" s="7"/>
      <c r="L81" s="106"/>
      <c r="M81" s="7"/>
      <c r="N81" s="7"/>
      <c r="O81" s="7"/>
      <c r="P81" s="7"/>
      <c r="Q81" s="7"/>
      <c r="R81" s="41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112" t="s">
        <v>113</v>
      </c>
      <c r="B82" s="13"/>
      <c r="C82" s="13"/>
      <c r="D82" s="13"/>
      <c r="E82" s="113" t="s">
        <v>114</v>
      </c>
      <c r="F82" s="85"/>
      <c r="G82" s="23"/>
      <c r="H82" s="7"/>
      <c r="I82" s="96"/>
      <c r="J82" s="7"/>
      <c r="K82" s="7"/>
      <c r="L82" s="7"/>
      <c r="M82" s="7"/>
      <c r="N82" s="7"/>
      <c r="O82" s="7"/>
      <c r="P82" s="7"/>
      <c r="Q82" s="7"/>
      <c r="R82" s="41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 t="s">
        <v>11</v>
      </c>
      <c r="B83" s="114">
        <v>0</v>
      </c>
      <c r="C83" s="7"/>
      <c r="D83" s="7"/>
      <c r="E83" s="115">
        <v>65770.11</v>
      </c>
      <c r="F83" s="85"/>
      <c r="G83" s="23"/>
      <c r="H83" s="41"/>
      <c r="I83" s="7"/>
      <c r="J83" s="7"/>
      <c r="K83" s="116"/>
      <c r="L83" s="41"/>
      <c r="M83" s="7"/>
      <c r="N83" s="7"/>
      <c r="O83" s="7"/>
      <c r="P83" s="7"/>
      <c r="Q83" s="7"/>
      <c r="R83" s="41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 t="s">
        <v>36</v>
      </c>
      <c r="B84" s="114">
        <v>0</v>
      </c>
      <c r="C84" s="7"/>
      <c r="D84" s="7"/>
      <c r="E84" s="115">
        <v>1078.98</v>
      </c>
      <c r="F84" s="85"/>
      <c r="G84" s="23"/>
      <c r="H84" s="41"/>
      <c r="I84" s="7"/>
      <c r="J84" s="7"/>
      <c r="K84" s="116"/>
      <c r="L84" s="41"/>
      <c r="M84" s="7"/>
      <c r="N84" s="7"/>
      <c r="O84" s="7"/>
      <c r="P84" s="7"/>
      <c r="Q84" s="7"/>
      <c r="R84" s="41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7" t="s">
        <v>7</v>
      </c>
      <c r="B85" s="117">
        <v>0</v>
      </c>
      <c r="C85" s="7"/>
      <c r="D85" s="7"/>
      <c r="E85" s="115">
        <v>0</v>
      </c>
      <c r="F85" s="85"/>
      <c r="G85" s="23"/>
      <c r="H85" s="118"/>
      <c r="I85" s="96"/>
      <c r="J85" s="7"/>
      <c r="K85" s="116"/>
      <c r="L85" s="41"/>
      <c r="M85" s="7"/>
      <c r="N85" s="7"/>
      <c r="O85" s="7"/>
      <c r="P85" s="7"/>
      <c r="Q85" s="7"/>
      <c r="R85" s="41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 t="s">
        <v>9</v>
      </c>
      <c r="B86" s="117">
        <v>0</v>
      </c>
      <c r="C86" s="7"/>
      <c r="D86" s="7"/>
      <c r="E86" s="115">
        <v>0</v>
      </c>
      <c r="F86" s="85"/>
      <c r="G86" s="23"/>
      <c r="H86" s="41"/>
      <c r="I86" s="96"/>
      <c r="J86" s="7"/>
      <c r="K86" s="116"/>
      <c r="L86" s="41"/>
      <c r="M86" s="7"/>
      <c r="N86" s="7"/>
      <c r="O86" s="7"/>
      <c r="P86" s="7"/>
      <c r="Q86" s="7"/>
      <c r="R86" s="41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7" t="s">
        <v>8</v>
      </c>
      <c r="B87" s="117">
        <v>0</v>
      </c>
      <c r="C87" s="7"/>
      <c r="D87" s="7"/>
      <c r="E87" s="115">
        <v>0</v>
      </c>
      <c r="F87" s="85"/>
      <c r="G87" s="23"/>
      <c r="H87" s="7"/>
      <c r="I87" s="96"/>
      <c r="J87" s="7"/>
      <c r="K87" s="116"/>
      <c r="L87" s="41"/>
      <c r="M87" s="7"/>
      <c r="N87" s="7"/>
      <c r="O87" s="7"/>
      <c r="P87" s="7"/>
      <c r="Q87" s="7"/>
      <c r="R87" s="41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7" t="s">
        <v>10</v>
      </c>
      <c r="B88" s="117">
        <v>0</v>
      </c>
      <c r="C88" s="7"/>
      <c r="D88" s="7"/>
      <c r="E88" s="115">
        <v>0</v>
      </c>
      <c r="F88" s="85"/>
      <c r="G88" s="23"/>
      <c r="H88" s="41"/>
      <c r="I88" s="96"/>
      <c r="J88" s="7"/>
      <c r="K88" s="116"/>
      <c r="L88" s="7"/>
      <c r="M88" s="7"/>
      <c r="N88" s="7"/>
      <c r="O88" s="7"/>
      <c r="P88" s="7"/>
      <c r="Q88" s="7"/>
      <c r="R88" s="41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 t="s">
        <v>42</v>
      </c>
      <c r="B89" s="117">
        <v>0</v>
      </c>
      <c r="C89" s="7"/>
      <c r="D89" s="7"/>
      <c r="E89" s="115">
        <v>0</v>
      </c>
      <c r="F89" s="85"/>
      <c r="G89" s="23"/>
      <c r="H89" s="41"/>
      <c r="I89" s="96"/>
      <c r="J89" s="7"/>
      <c r="K89" s="116"/>
      <c r="L89" s="7"/>
      <c r="M89" s="7"/>
      <c r="N89" s="7"/>
      <c r="O89" s="7"/>
      <c r="P89" s="7"/>
      <c r="Q89" s="7"/>
      <c r="R89" s="41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109" t="str">
        <f>"TOTAL Liabilities Accrued as of "&amp;MONTH(B5)&amp;"/"&amp;DAY(B5)</f>
        <v>TOTAL Liabilities Accrued as of 6/30</v>
      </c>
      <c r="B90" s="110"/>
      <c r="C90" s="110"/>
      <c r="D90" s="110"/>
      <c r="E90" s="111">
        <f>SUM(E83:E89)</f>
        <v>66849.09</v>
      </c>
      <c r="F90" s="94"/>
      <c r="G90" s="23"/>
      <c r="H90" s="41"/>
      <c r="I90" s="41"/>
      <c r="J90" s="39"/>
      <c r="K90" s="7"/>
      <c r="L90" s="7"/>
      <c r="M90" s="7"/>
      <c r="N90" s="7"/>
      <c r="O90" s="7"/>
      <c r="P90" s="7"/>
      <c r="Q90" s="7"/>
      <c r="R90" s="7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9"/>
      <c r="B91" s="7"/>
      <c r="C91" s="7"/>
      <c r="D91" s="7"/>
      <c r="E91" s="94"/>
      <c r="F91" s="94"/>
      <c r="G91" s="23"/>
      <c r="H91" s="41"/>
      <c r="I91" s="41"/>
      <c r="J91" s="39"/>
      <c r="K91" s="7"/>
      <c r="L91" s="7"/>
      <c r="M91" s="7"/>
      <c r="N91" s="7"/>
      <c r="O91" s="7"/>
      <c r="P91" s="7"/>
      <c r="Q91" s="7"/>
      <c r="R91" s="7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7" t="s">
        <v>115</v>
      </c>
      <c r="B92" s="7"/>
      <c r="C92" s="7"/>
      <c r="D92" s="7"/>
      <c r="E92" s="119">
        <v>7068094.8072999995</v>
      </c>
      <c r="F92" s="85"/>
      <c r="G92" s="23"/>
      <c r="H92" s="41"/>
      <c r="I92" s="41"/>
      <c r="J92" s="41"/>
      <c r="K92" s="7"/>
      <c r="L92" s="7"/>
      <c r="M92" s="7"/>
      <c r="N92" s="7"/>
      <c r="O92" s="7"/>
      <c r="P92" s="7"/>
      <c r="Q92" s="7"/>
      <c r="R92" s="7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x14ac:dyDescent="0.35">
      <c r="A93" s="7" t="s">
        <v>116</v>
      </c>
      <c r="B93" s="7"/>
      <c r="C93" s="7"/>
      <c r="D93" s="7"/>
      <c r="E93" s="120">
        <v>0.02</v>
      </c>
      <c r="F93" s="85"/>
      <c r="G93" s="23"/>
      <c r="H93" s="41"/>
      <c r="I93" s="41"/>
      <c r="J93" s="41"/>
      <c r="K93" s="7"/>
      <c r="L93" s="7"/>
      <c r="M93" s="7"/>
      <c r="N93" s="7"/>
      <c r="O93" s="7"/>
      <c r="P93" s="7"/>
      <c r="Q93" s="7"/>
      <c r="R93" s="7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x14ac:dyDescent="0.35">
      <c r="A94" s="41"/>
      <c r="B94" s="7"/>
      <c r="C94" s="7"/>
      <c r="D94" s="7"/>
      <c r="E94" s="85"/>
      <c r="F94" s="85"/>
      <c r="G94" s="23"/>
      <c r="H94" s="41"/>
      <c r="I94" s="41"/>
      <c r="J94" s="41"/>
      <c r="K94" s="7"/>
      <c r="L94" s="7"/>
      <c r="M94" s="7"/>
      <c r="N94" s="7"/>
      <c r="O94" s="7"/>
      <c r="P94" s="7"/>
      <c r="Q94" s="7"/>
      <c r="R94" s="7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9" t="s">
        <v>117</v>
      </c>
      <c r="B95" s="7"/>
      <c r="C95" s="7"/>
      <c r="D95" s="7"/>
      <c r="E95" s="121">
        <f>E80+E90+E92+E93</f>
        <v>7134943.9172999989</v>
      </c>
      <c r="F95" s="85"/>
      <c r="G95" s="23"/>
      <c r="H95" s="9"/>
      <c r="I95" s="7"/>
      <c r="J95" s="7"/>
      <c r="K95" s="7"/>
      <c r="L95" s="94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thickBot="1" x14ac:dyDescent="0.4">
      <c r="A96" s="9"/>
      <c r="B96" s="7"/>
      <c r="C96" s="7"/>
      <c r="D96" s="7"/>
      <c r="E96" s="85"/>
      <c r="F96" s="85"/>
      <c r="G96" s="2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thickBot="1" x14ac:dyDescent="0.4">
      <c r="A97" s="9" t="s">
        <v>118</v>
      </c>
      <c r="B97" s="7"/>
      <c r="C97" s="7"/>
      <c r="D97" s="7"/>
      <c r="E97" s="97">
        <f>E67-E95</f>
        <v>252879552.64934707</v>
      </c>
      <c r="F97" s="101"/>
      <c r="G97" s="23"/>
      <c r="H97" s="9"/>
      <c r="I97" s="7"/>
      <c r="J97" s="7"/>
      <c r="K97" s="7"/>
      <c r="L97" s="9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9"/>
      <c r="B98" s="7"/>
      <c r="C98" s="7"/>
      <c r="D98" s="7"/>
      <c r="E98" s="85"/>
      <c r="F98" s="85"/>
      <c r="G98" s="23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7"/>
      <c r="B99" s="7"/>
      <c r="C99" s="7"/>
      <c r="D99" s="25"/>
      <c r="E99" s="85"/>
      <c r="F99" s="85"/>
      <c r="G99" s="23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7"/>
      <c r="B100" s="7"/>
      <c r="C100" s="7"/>
      <c r="D100" s="7"/>
      <c r="E100" s="85"/>
      <c r="F100" s="85"/>
      <c r="G100" s="23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x14ac:dyDescent="0.35">
      <c r="A101" s="7"/>
      <c r="B101" s="7"/>
      <c r="C101" s="7"/>
      <c r="D101" s="7"/>
      <c r="E101" s="122"/>
      <c r="F101" s="8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x14ac:dyDescent="0.35">
      <c r="A102" s="7"/>
      <c r="B102" s="7"/>
      <c r="C102" s="7"/>
      <c r="D102" s="7"/>
      <c r="E102" s="85"/>
      <c r="F102" s="8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7"/>
      <c r="B103" s="7"/>
      <c r="C103" s="7"/>
      <c r="D103" s="7"/>
      <c r="E103" s="85"/>
      <c r="F103" s="8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7"/>
      <c r="C104" s="7"/>
      <c r="D104" s="41"/>
      <c r="E104" s="39"/>
      <c r="F104" s="85"/>
      <c r="G104" s="7"/>
      <c r="H104" s="94"/>
      <c r="I104" s="7"/>
      <c r="J104" s="7"/>
      <c r="K104" s="7"/>
      <c r="L104" s="96"/>
      <c r="M104" s="123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25"/>
      <c r="C105" s="7"/>
      <c r="D105" s="7"/>
      <c r="E105" s="85"/>
      <c r="F105" s="85"/>
      <c r="G105" s="7"/>
      <c r="H105" s="94"/>
      <c r="I105" s="7"/>
      <c r="J105" s="7"/>
      <c r="K105" s="7"/>
      <c r="L105" s="96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7"/>
      <c r="B106" s="25"/>
      <c r="C106" s="7"/>
      <c r="D106" s="7"/>
      <c r="E106" s="85"/>
      <c r="F106" s="8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25"/>
      <c r="C107" s="7"/>
      <c r="D107" s="7"/>
      <c r="E107" s="85"/>
      <c r="F107" s="8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25"/>
      <c r="C108" s="7"/>
      <c r="D108" s="7"/>
      <c r="E108" s="85"/>
      <c r="F108" s="8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124"/>
      <c r="B109" s="25"/>
      <c r="C109" s="7"/>
      <c r="D109" s="7"/>
      <c r="E109" s="85"/>
      <c r="F109" s="8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25"/>
      <c r="C110" s="7"/>
      <c r="D110" s="7"/>
      <c r="E110" s="85"/>
      <c r="F110" s="8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25"/>
      <c r="C111" s="7"/>
      <c r="D111" s="7"/>
      <c r="E111" s="85"/>
      <c r="F111" s="8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25"/>
      <c r="C112" s="7"/>
      <c r="D112" s="7"/>
      <c r="E112" s="85"/>
      <c r="F112" s="8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25"/>
      <c r="C113" s="7"/>
      <c r="D113" s="7"/>
      <c r="E113" s="85"/>
      <c r="F113" s="8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7"/>
      <c r="B114" s="25"/>
      <c r="C114" s="7"/>
      <c r="D114" s="7"/>
      <c r="E114" s="85"/>
      <c r="F114" s="8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7"/>
      <c r="B115" s="25"/>
      <c r="C115" s="7"/>
      <c r="D115" s="7"/>
      <c r="E115" s="85"/>
      <c r="F115" s="8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7"/>
      <c r="B116" s="25"/>
      <c r="C116" s="7"/>
      <c r="D116" s="7"/>
      <c r="E116" s="85"/>
      <c r="F116" s="8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7"/>
      <c r="B117" s="2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7"/>
      <c r="B118" s="2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7"/>
      <c r="B119" s="2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7"/>
      <c r="B120" s="2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7"/>
      <c r="B121" s="2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7"/>
      <c r="B127" s="2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7"/>
      <c r="B128" s="2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7"/>
      <c r="B129" s="2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7"/>
      <c r="B130" s="2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7"/>
      <c r="B131" s="2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7"/>
      <c r="B132" s="2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7"/>
      <c r="B133" s="2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7"/>
      <c r="B134" s="2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7"/>
      <c r="B135" s="2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7"/>
      <c r="B136" s="2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7"/>
      <c r="B137" s="2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7"/>
      <c r="B138" s="2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7"/>
      <c r="B139" s="2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7"/>
      <c r="B140" s="2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7"/>
      <c r="B141" s="2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7"/>
      <c r="B142" s="2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7"/>
      <c r="B143" s="2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41"/>
      <c r="N149" s="7"/>
      <c r="O149" s="7"/>
      <c r="P149" s="7"/>
      <c r="Q149" s="7"/>
      <c r="R149" s="7"/>
      <c r="S149" s="7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</sheetData>
  <mergeCells count="3">
    <mergeCell ref="B8:E8"/>
    <mergeCell ref="I8:L8"/>
    <mergeCell ref="B58:E5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B723-01D1-428F-A2AB-56D862D6C2C3}">
  <dimension ref="A1:BE503"/>
  <sheetViews>
    <sheetView showGridLines="0" zoomScale="80" zoomScaleNormal="80" workbookViewId="0">
      <selection activeCell="V10" sqref="V10"/>
    </sheetView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9.765625" style="61" bestFit="1" customWidth="1"/>
    <col min="21" max="21" width="9.1523437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210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318565437.12731647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44665</v>
      </c>
      <c r="C4" s="5"/>
      <c r="D4" s="5"/>
      <c r="E4" s="5"/>
      <c r="F4" s="5"/>
      <c r="G4" s="5"/>
      <c r="H4" s="74">
        <f>+E94</f>
        <v>319560246.39569998</v>
      </c>
      <c r="I4" s="75" t="s">
        <v>47</v>
      </c>
      <c r="J4" s="5"/>
      <c r="K4" s="76" t="s">
        <v>48</v>
      </c>
      <c r="L4" s="77">
        <v>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79">
        <f>(H4*L4/H3-1)*L3/(B3-B4)</f>
        <v>1.4600002943371401E-2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44756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346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211</v>
      </c>
      <c r="B10" s="10">
        <v>44721</v>
      </c>
      <c r="C10" s="10">
        <v>44756</v>
      </c>
      <c r="D10" s="83">
        <v>633200</v>
      </c>
      <c r="E10" s="84">
        <v>633950.18999999994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319560246.39569998</v>
      </c>
      <c r="S10" s="138">
        <f>SUM(D46,D58)</f>
        <v>30907168.350000001</v>
      </c>
      <c r="T10" s="138">
        <f>D60+D61</f>
        <v>6889593.1830999898</v>
      </c>
      <c r="U10" s="138">
        <f>D45</f>
        <v>3472141.27</v>
      </c>
      <c r="V10" s="138">
        <f>E77+E87</f>
        <v>62255.55</v>
      </c>
      <c r="W10" s="137">
        <v>0</v>
      </c>
      <c r="X10" s="139">
        <f>D59</f>
        <v>0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212</v>
      </c>
      <c r="B11" s="10">
        <v>44665</v>
      </c>
      <c r="C11" s="10">
        <v>44756</v>
      </c>
      <c r="D11" s="83">
        <v>10661140</v>
      </c>
      <c r="E11" s="84">
        <v>10711677.42</v>
      </c>
      <c r="F11" s="85"/>
      <c r="G11" s="86"/>
      <c r="H11" s="7"/>
      <c r="I11" s="10"/>
      <c r="J11" s="10"/>
      <c r="K11" s="85"/>
      <c r="L11" s="85"/>
      <c r="M11" s="41"/>
      <c r="N11" s="7"/>
      <c r="O11" s="7"/>
      <c r="P11" s="7"/>
      <c r="Q11"/>
      <c r="R11"/>
      <c r="S11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213</v>
      </c>
      <c r="B12" s="10">
        <v>44665</v>
      </c>
      <c r="C12" s="10">
        <v>44756</v>
      </c>
      <c r="D12" s="83">
        <v>8035730</v>
      </c>
      <c r="E12" s="84">
        <v>8074472.3600000003</v>
      </c>
      <c r="F12" s="85"/>
      <c r="G12" s="86"/>
      <c r="H12" s="7"/>
      <c r="I12" s="10"/>
      <c r="J12" s="10"/>
      <c r="K12" s="85"/>
      <c r="L12" s="85"/>
      <c r="M12" s="41"/>
      <c r="N12" s="7"/>
      <c r="O12" s="7"/>
      <c r="P12" s="7"/>
      <c r="Q12"/>
      <c r="R12"/>
      <c r="S12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 t="s">
        <v>214</v>
      </c>
      <c r="B13" s="10">
        <v>44721</v>
      </c>
      <c r="C13" s="10">
        <v>44756</v>
      </c>
      <c r="D13" s="83">
        <v>184780</v>
      </c>
      <c r="E13" s="84">
        <v>185013.25</v>
      </c>
      <c r="F13" s="85"/>
      <c r="G13" s="86"/>
      <c r="H13" s="7"/>
      <c r="I13" s="10"/>
      <c r="J13" s="10"/>
      <c r="K13" s="85"/>
      <c r="L13" s="85"/>
      <c r="M13" s="41"/>
      <c r="N13" s="7"/>
      <c r="O13" s="7"/>
      <c r="P13" s="7"/>
      <c r="Q13"/>
      <c r="R13"/>
      <c r="S13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">
        <v>215</v>
      </c>
      <c r="B14" s="10">
        <v>44721</v>
      </c>
      <c r="C14" s="10">
        <v>44756</v>
      </c>
      <c r="D14" s="83">
        <v>8120</v>
      </c>
      <c r="E14" s="84">
        <v>8130.72</v>
      </c>
      <c r="F14" s="85"/>
      <c r="G14" s="86"/>
      <c r="H14" s="7"/>
      <c r="I14" s="10"/>
      <c r="J14" s="10"/>
      <c r="K14" s="85"/>
      <c r="L14" s="85"/>
      <c r="M14" s="41"/>
      <c r="N14" s="7"/>
      <c r="O14" s="7"/>
      <c r="P14" s="7"/>
      <c r="Q14"/>
      <c r="R14"/>
      <c r="S14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">
        <v>216</v>
      </c>
      <c r="B15" s="10">
        <v>44721</v>
      </c>
      <c r="C15" s="10">
        <v>44756</v>
      </c>
      <c r="D15" s="83">
        <v>31600</v>
      </c>
      <c r="E15" s="84">
        <v>31641.13</v>
      </c>
      <c r="F15" s="85"/>
      <c r="G15" s="86"/>
      <c r="H15" s="7"/>
      <c r="I15" s="10"/>
      <c r="J15" s="10"/>
      <c r="K15" s="85"/>
      <c r="L15" s="85"/>
      <c r="M15" s="41"/>
      <c r="N15" s="7"/>
      <c r="O15" s="7"/>
      <c r="P15" s="7"/>
      <c r="Q15"/>
      <c r="R15"/>
      <c r="S15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217</v>
      </c>
      <c r="B16" s="10">
        <v>44665</v>
      </c>
      <c r="C16" s="10">
        <v>44756</v>
      </c>
      <c r="D16" s="83">
        <v>67212920</v>
      </c>
      <c r="E16" s="84">
        <v>67440169.879999995</v>
      </c>
      <c r="F16" s="85"/>
      <c r="G16" s="86"/>
      <c r="H16" s="7"/>
      <c r="I16" s="10"/>
      <c r="J16" s="10"/>
      <c r="K16" s="85"/>
      <c r="L16" s="85"/>
      <c r="M16" s="41"/>
      <c r="N16" s="7"/>
      <c r="O16" s="7"/>
      <c r="P16" s="7"/>
      <c r="Q16"/>
      <c r="R16"/>
      <c r="S16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">
        <v>218</v>
      </c>
      <c r="B17" s="10">
        <v>44665</v>
      </c>
      <c r="C17" s="10">
        <v>44756</v>
      </c>
      <c r="D17" s="83">
        <v>4227700</v>
      </c>
      <c r="E17" s="84">
        <v>4245691.54</v>
      </c>
      <c r="F17" s="85"/>
      <c r="G17" s="86"/>
      <c r="H17" s="7"/>
      <c r="I17" s="10"/>
      <c r="J17" s="10"/>
      <c r="K17" s="85"/>
      <c r="L17" s="85"/>
      <c r="M17" s="41"/>
      <c r="N17" s="7"/>
      <c r="O17" s="7"/>
      <c r="P17" s="7"/>
      <c r="Q17"/>
      <c r="R17"/>
      <c r="S1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7" t="s">
        <v>219</v>
      </c>
      <c r="B18" s="10">
        <v>44721</v>
      </c>
      <c r="C18" s="10">
        <v>44756</v>
      </c>
      <c r="D18" s="83">
        <v>53920</v>
      </c>
      <c r="E18" s="84">
        <v>53992.71</v>
      </c>
      <c r="F18" s="85"/>
      <c r="G18" s="86"/>
      <c r="H18" s="7"/>
      <c r="I18" s="10"/>
      <c r="J18" s="10"/>
      <c r="K18" s="85"/>
      <c r="L18" s="85"/>
      <c r="M18" s="41"/>
      <c r="N18" s="7"/>
      <c r="O18" s="7"/>
      <c r="P18" s="7"/>
      <c r="Q18"/>
      <c r="R18"/>
      <c r="S18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7" t="s">
        <v>220</v>
      </c>
      <c r="B19" s="10">
        <v>44721</v>
      </c>
      <c r="C19" s="10">
        <v>44756</v>
      </c>
      <c r="D19" s="83">
        <v>22520</v>
      </c>
      <c r="E19" s="84">
        <v>22550.66</v>
      </c>
      <c r="F19" s="85"/>
      <c r="G19" s="86"/>
      <c r="H19" s="7"/>
      <c r="I19" s="10"/>
      <c r="J19" s="10"/>
      <c r="K19" s="85"/>
      <c r="L19" s="85"/>
      <c r="M19" s="41"/>
      <c r="N19" s="7"/>
      <c r="O19" s="7"/>
      <c r="P19" s="7"/>
      <c r="Q19"/>
      <c r="R19"/>
      <c r="S19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7" t="s">
        <v>221</v>
      </c>
      <c r="B20" s="10">
        <v>44665</v>
      </c>
      <c r="C20" s="10">
        <v>44756</v>
      </c>
      <c r="D20" s="83">
        <v>1047810</v>
      </c>
      <c r="E20" s="84">
        <v>1052288.98</v>
      </c>
      <c r="F20" s="85"/>
      <c r="G20" s="86"/>
      <c r="H20" s="7"/>
      <c r="I20" s="10"/>
      <c r="J20" s="10"/>
      <c r="K20" s="85"/>
      <c r="L20" s="85"/>
      <c r="M20" s="41"/>
      <c r="N20" s="7"/>
      <c r="O20" s="7"/>
      <c r="P20" s="7"/>
      <c r="Q20"/>
      <c r="R20"/>
      <c r="S20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7" t="s">
        <v>222</v>
      </c>
      <c r="B21" s="10">
        <v>44665</v>
      </c>
      <c r="C21" s="10">
        <v>44756</v>
      </c>
      <c r="D21" s="83">
        <v>2911820</v>
      </c>
      <c r="E21" s="84">
        <v>2924415.08</v>
      </c>
      <c r="F21" s="85"/>
      <c r="G21" s="86"/>
      <c r="H21" s="7"/>
      <c r="I21" s="10"/>
      <c r="J21" s="10"/>
      <c r="K21" s="85"/>
      <c r="L21" s="85"/>
      <c r="M21" s="41"/>
      <c r="N21" s="7"/>
      <c r="O21" s="7"/>
      <c r="P21" s="7"/>
      <c r="Q21"/>
      <c r="R21"/>
      <c r="S21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7" t="s">
        <v>223</v>
      </c>
      <c r="B22" s="10">
        <v>44704</v>
      </c>
      <c r="C22" s="10">
        <v>44756</v>
      </c>
      <c r="D22" s="83">
        <v>3240000</v>
      </c>
      <c r="E22" s="84">
        <v>3244345.63</v>
      </c>
      <c r="F22" s="85"/>
      <c r="G22" s="86"/>
      <c r="H22" s="7"/>
      <c r="I22" s="10"/>
      <c r="J22" s="10"/>
      <c r="K22" s="85"/>
      <c r="L22" s="85"/>
      <c r="M22" s="41"/>
      <c r="N22" s="7"/>
      <c r="O22" s="7"/>
      <c r="P22" s="7"/>
      <c r="Q22"/>
      <c r="R22"/>
      <c r="S22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224</v>
      </c>
      <c r="B23" s="10">
        <v>44704</v>
      </c>
      <c r="C23" s="10">
        <v>44756</v>
      </c>
      <c r="D23" s="83">
        <v>7212000</v>
      </c>
      <c r="E23" s="84">
        <v>7221673.0899999999</v>
      </c>
      <c r="F23" s="85"/>
      <c r="G23" s="86"/>
      <c r="H23" s="7"/>
      <c r="I23" s="10"/>
      <c r="J23" s="10"/>
      <c r="K23" s="85"/>
      <c r="L23" s="85"/>
      <c r="M23" s="41"/>
      <c r="N23" s="7"/>
      <c r="O23" s="7"/>
      <c r="P23" s="7"/>
      <c r="Q23"/>
      <c r="R23"/>
      <c r="S23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225</v>
      </c>
      <c r="B24" s="10">
        <v>44665</v>
      </c>
      <c r="C24" s="10">
        <v>44756</v>
      </c>
      <c r="D24" s="83">
        <v>30840473.379999999</v>
      </c>
      <c r="E24" s="84">
        <v>30947501.829999998</v>
      </c>
      <c r="F24" s="85"/>
      <c r="G24" s="86"/>
      <c r="H24" s="7"/>
      <c r="I24" s="10"/>
      <c r="J24" s="10"/>
      <c r="K24" s="85"/>
      <c r="L24" s="85"/>
      <c r="M24" s="41"/>
      <c r="N24" s="7"/>
      <c r="O24" s="7"/>
      <c r="P24" s="7"/>
      <c r="Q24"/>
      <c r="R24"/>
      <c r="S24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226</v>
      </c>
      <c r="B25" s="10">
        <v>44721</v>
      </c>
      <c r="C25" s="10">
        <v>44756</v>
      </c>
      <c r="D25" s="83">
        <v>68000</v>
      </c>
      <c r="E25" s="84">
        <v>68096.55</v>
      </c>
      <c r="F25" s="85"/>
      <c r="G25" s="86"/>
      <c r="H25" s="7"/>
      <c r="I25" s="10"/>
      <c r="J25" s="10"/>
      <c r="K25" s="85"/>
      <c r="L25" s="85"/>
      <c r="M25" s="41"/>
      <c r="N25" s="7"/>
      <c r="O25" s="7"/>
      <c r="P25" s="7"/>
      <c r="Q25"/>
      <c r="R25"/>
      <c r="S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227</v>
      </c>
      <c r="B26" s="10">
        <v>44665</v>
      </c>
      <c r="C26" s="10">
        <v>44756</v>
      </c>
      <c r="D26" s="83">
        <v>6010775.1699999999</v>
      </c>
      <c r="E26" s="84">
        <v>6031635.0199999996</v>
      </c>
      <c r="F26" s="85"/>
      <c r="G26" s="86"/>
      <c r="H26" s="7"/>
      <c r="I26" s="10"/>
      <c r="J26" s="10"/>
      <c r="K26" s="85"/>
      <c r="L26" s="85"/>
      <c r="M26" s="41"/>
      <c r="N26" s="7"/>
      <c r="O26" s="7"/>
      <c r="P26" s="7"/>
      <c r="Q26"/>
      <c r="R26"/>
      <c r="S26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228</v>
      </c>
      <c r="B27" s="10">
        <v>44665</v>
      </c>
      <c r="C27" s="10">
        <v>44756</v>
      </c>
      <c r="D27" s="83">
        <v>67101860</v>
      </c>
      <c r="E27" s="84">
        <v>67403978.400000006</v>
      </c>
      <c r="F27" s="85"/>
      <c r="G27" s="86"/>
      <c r="H27" s="7"/>
      <c r="I27" s="10"/>
      <c r="J27" s="10"/>
      <c r="K27" s="85"/>
      <c r="L27" s="85"/>
      <c r="M27" s="41"/>
      <c r="N27" s="7"/>
      <c r="O27" s="7"/>
      <c r="P27" s="7"/>
      <c r="Q27"/>
      <c r="R27"/>
      <c r="S27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7" t="s">
        <v>229</v>
      </c>
      <c r="B28" s="10">
        <v>44665</v>
      </c>
      <c r="C28" s="10">
        <v>44756</v>
      </c>
      <c r="D28" s="83">
        <v>1809420</v>
      </c>
      <c r="E28" s="84">
        <v>1816167.8</v>
      </c>
      <c r="F28" s="85"/>
      <c r="G28" s="86"/>
      <c r="H28" s="7"/>
      <c r="I28" s="10"/>
      <c r="J28" s="10"/>
      <c r="K28" s="85"/>
      <c r="L28" s="85"/>
      <c r="M28" s="41"/>
      <c r="N28" s="7"/>
      <c r="O28" s="7"/>
      <c r="P28" s="7"/>
      <c r="Q28"/>
      <c r="R28"/>
      <c r="S28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x14ac:dyDescent="0.35">
      <c r="A29" s="7" t="s">
        <v>230</v>
      </c>
      <c r="B29" s="10">
        <v>44665</v>
      </c>
      <c r="C29" s="10">
        <v>44756</v>
      </c>
      <c r="D29" s="83">
        <v>2247730</v>
      </c>
      <c r="E29" s="84">
        <v>2255808.92</v>
      </c>
      <c r="F29" s="85"/>
      <c r="G29" s="86"/>
      <c r="H29" s="7"/>
      <c r="I29" s="10"/>
      <c r="J29" s="10"/>
      <c r="K29" s="85"/>
      <c r="L29" s="85"/>
      <c r="M29" s="41"/>
      <c r="N29" s="7"/>
      <c r="O29" s="7"/>
      <c r="P29" s="7"/>
      <c r="Q29"/>
      <c r="R29"/>
      <c r="S29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x14ac:dyDescent="0.35">
      <c r="A30" s="7" t="s">
        <v>231</v>
      </c>
      <c r="B30" s="10">
        <v>44721</v>
      </c>
      <c r="C30" s="10">
        <v>44756</v>
      </c>
      <c r="D30" s="83">
        <v>39900</v>
      </c>
      <c r="E30" s="84">
        <v>39952.14</v>
      </c>
      <c r="F30" s="85"/>
      <c r="G30" s="86"/>
      <c r="H30" s="7"/>
      <c r="I30" s="10"/>
      <c r="J30" s="10"/>
      <c r="K30" s="85"/>
      <c r="L30" s="85"/>
      <c r="M30" s="41"/>
      <c r="N30" s="7"/>
      <c r="O30" s="7"/>
      <c r="P30" s="7"/>
      <c r="Q30"/>
      <c r="R30"/>
      <c r="S30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x14ac:dyDescent="0.35">
      <c r="A31" s="7" t="s">
        <v>232</v>
      </c>
      <c r="B31" s="10">
        <v>44721</v>
      </c>
      <c r="C31" s="10">
        <v>44756</v>
      </c>
      <c r="D31" s="83">
        <v>206380</v>
      </c>
      <c r="E31" s="84">
        <v>206663.56</v>
      </c>
      <c r="F31" s="85"/>
      <c r="G31" s="86"/>
      <c r="H31" s="7"/>
      <c r="I31" s="10"/>
      <c r="J31" s="10"/>
      <c r="K31" s="85"/>
      <c r="L31" s="85"/>
      <c r="M31" s="41"/>
      <c r="N31" s="7"/>
      <c r="O31" s="7"/>
      <c r="P31" s="7"/>
      <c r="Q31"/>
      <c r="R31"/>
      <c r="S31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x14ac:dyDescent="0.35">
      <c r="A32" s="7" t="s">
        <v>233</v>
      </c>
      <c r="B32" s="10">
        <v>44721</v>
      </c>
      <c r="C32" s="10">
        <v>44756</v>
      </c>
      <c r="D32" s="83">
        <v>87860</v>
      </c>
      <c r="E32" s="84">
        <v>87978.51</v>
      </c>
      <c r="F32" s="85"/>
      <c r="G32" s="86"/>
      <c r="H32" s="7"/>
      <c r="I32" s="10"/>
      <c r="J32" s="10"/>
      <c r="K32" s="85"/>
      <c r="L32" s="85"/>
      <c r="M32" s="41"/>
      <c r="N32" s="7"/>
      <c r="O32" s="7"/>
      <c r="P32" s="7"/>
      <c r="Q32"/>
      <c r="R32"/>
      <c r="S32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7" t="s">
        <v>234</v>
      </c>
      <c r="B33" s="10">
        <v>44665</v>
      </c>
      <c r="C33" s="10">
        <v>44756</v>
      </c>
      <c r="D33" s="83">
        <v>1825320</v>
      </c>
      <c r="E33" s="84">
        <v>1833027.6</v>
      </c>
      <c r="F33" s="85"/>
      <c r="G33" s="86"/>
      <c r="H33" s="7"/>
      <c r="I33" s="10"/>
      <c r="J33" s="10"/>
      <c r="K33" s="85"/>
      <c r="L33" s="85"/>
      <c r="M33" s="41"/>
      <c r="N33" s="7"/>
      <c r="O33" s="7"/>
      <c r="P33" s="7"/>
      <c r="Q33"/>
      <c r="R33"/>
      <c r="S33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7" t="s">
        <v>235</v>
      </c>
      <c r="B34" s="10">
        <v>44665</v>
      </c>
      <c r="C34" s="10">
        <v>44756</v>
      </c>
      <c r="D34" s="83">
        <v>5730796.4900000002</v>
      </c>
      <c r="E34" s="84">
        <v>5750701.8700000001</v>
      </c>
      <c r="F34" s="85"/>
      <c r="G34" s="86"/>
      <c r="H34" s="7"/>
      <c r="I34" s="10"/>
      <c r="J34" s="10"/>
      <c r="K34" s="85"/>
      <c r="L34" s="85"/>
      <c r="M34" s="41"/>
      <c r="N34" s="7"/>
      <c r="O34" s="7"/>
      <c r="P34" s="7"/>
      <c r="Q34"/>
      <c r="R34"/>
      <c r="S34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7" t="s">
        <v>236</v>
      </c>
      <c r="B35" s="10">
        <v>44665</v>
      </c>
      <c r="C35" s="10">
        <v>44756</v>
      </c>
      <c r="D35" s="83">
        <v>17466070</v>
      </c>
      <c r="E35" s="84">
        <v>17543344.25</v>
      </c>
      <c r="F35" s="85"/>
      <c r="G35" s="86"/>
      <c r="H35" s="7"/>
      <c r="I35" s="10"/>
      <c r="J35" s="10"/>
      <c r="K35" s="85"/>
      <c r="L35" s="85"/>
      <c r="M35" s="41"/>
      <c r="N35" s="7"/>
      <c r="O35" s="7"/>
      <c r="P35" s="7"/>
      <c r="Q35"/>
      <c r="R35"/>
      <c r="S35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">
        <v>237</v>
      </c>
      <c r="B36" s="10">
        <v>44665</v>
      </c>
      <c r="C36" s="10">
        <v>44756</v>
      </c>
      <c r="D36" s="83">
        <v>7933480</v>
      </c>
      <c r="E36" s="84">
        <v>7968611.5800000001</v>
      </c>
      <c r="F36" s="85"/>
      <c r="G36" s="86"/>
      <c r="H36" s="7"/>
      <c r="I36" s="10"/>
      <c r="J36" s="10"/>
      <c r="K36" s="85"/>
      <c r="L36" s="85"/>
      <c r="M36" s="41"/>
      <c r="N36" s="7"/>
      <c r="O36" s="7"/>
      <c r="P36" s="7"/>
      <c r="Q36"/>
      <c r="R36"/>
      <c r="S36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">
        <v>238</v>
      </c>
      <c r="B37" s="10">
        <v>44665</v>
      </c>
      <c r="C37" s="10">
        <v>44756</v>
      </c>
      <c r="D37" s="83">
        <v>3962360</v>
      </c>
      <c r="E37" s="84">
        <v>3979911.5</v>
      </c>
      <c r="F37" s="85"/>
      <c r="G37" s="86"/>
      <c r="H37" s="7"/>
      <c r="I37" s="10"/>
      <c r="J37" s="10"/>
      <c r="K37" s="85"/>
      <c r="L37" s="85"/>
      <c r="M37" s="41"/>
      <c r="N37" s="7"/>
      <c r="O37" s="7"/>
      <c r="P37" s="7"/>
      <c r="Q37"/>
      <c r="R37"/>
      <c r="S3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7" t="s">
        <v>239</v>
      </c>
      <c r="B38" s="10">
        <v>44665</v>
      </c>
      <c r="C38" s="10">
        <v>44756</v>
      </c>
      <c r="D38" s="83">
        <v>1205220</v>
      </c>
      <c r="E38" s="84">
        <v>1210874.1599999999</v>
      </c>
      <c r="F38" s="85"/>
      <c r="G38" s="86"/>
      <c r="H38" s="7"/>
      <c r="I38" s="10"/>
      <c r="J38" s="10"/>
      <c r="K38" s="85"/>
      <c r="L38" s="85"/>
      <c r="M38" s="41"/>
      <c r="N38" s="7"/>
      <c r="O38" s="7"/>
      <c r="P38" s="7"/>
      <c r="Q38"/>
      <c r="R38"/>
      <c r="S38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7" t="s">
        <v>240</v>
      </c>
      <c r="B39" s="10">
        <v>44721</v>
      </c>
      <c r="C39" s="10">
        <v>44756</v>
      </c>
      <c r="D39" s="83">
        <v>306960</v>
      </c>
      <c r="E39" s="84">
        <v>307316.34999999998</v>
      </c>
      <c r="F39" s="85"/>
      <c r="G39" s="86"/>
      <c r="H39" s="7"/>
      <c r="I39" s="10"/>
      <c r="J39" s="10"/>
      <c r="K39" s="85"/>
      <c r="L39" s="85"/>
      <c r="M39" s="41"/>
      <c r="N39" s="7"/>
      <c r="O39" s="7"/>
      <c r="P39" s="7"/>
      <c r="Q39"/>
      <c r="R39"/>
      <c r="S39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7" t="s">
        <v>241</v>
      </c>
      <c r="B40" s="10">
        <v>44665</v>
      </c>
      <c r="C40" s="10">
        <v>44756</v>
      </c>
      <c r="D40" s="83">
        <v>16997630</v>
      </c>
      <c r="E40" s="84">
        <v>17074798.640000001</v>
      </c>
      <c r="F40" s="85"/>
      <c r="G40" s="86"/>
      <c r="H40" s="7"/>
      <c r="I40" s="10"/>
      <c r="J40" s="10"/>
      <c r="K40" s="85"/>
      <c r="L40" s="85"/>
      <c r="M40" s="41"/>
      <c r="N40" s="7"/>
      <c r="O40" s="7"/>
      <c r="P40" s="7"/>
      <c r="Q40"/>
      <c r="R40"/>
      <c r="S40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7" t="s">
        <v>242</v>
      </c>
      <c r="B41" s="10">
        <v>44721</v>
      </c>
      <c r="C41" s="10">
        <v>44756</v>
      </c>
      <c r="D41" s="83">
        <v>32540</v>
      </c>
      <c r="E41" s="84">
        <v>32578.720000000001</v>
      </c>
      <c r="F41" s="85"/>
      <c r="G41" s="86"/>
      <c r="H41" s="7"/>
      <c r="I41" s="10"/>
      <c r="J41" s="10"/>
      <c r="K41" s="85"/>
      <c r="L41" s="85"/>
      <c r="M41" s="41"/>
      <c r="N41" s="7"/>
      <c r="O41" s="7"/>
      <c r="P41" s="7"/>
      <c r="Q41"/>
      <c r="R41"/>
      <c r="S41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7" t="s">
        <v>243</v>
      </c>
      <c r="B42" s="10">
        <v>44679</v>
      </c>
      <c r="C42" s="87" t="s">
        <v>94</v>
      </c>
      <c r="D42" s="83">
        <v>3082685.99</v>
      </c>
      <c r="E42" s="84">
        <v>3087972.82</v>
      </c>
      <c r="F42" s="85"/>
      <c r="G42" s="86"/>
      <c r="H42" s="7"/>
      <c r="I42" s="10"/>
      <c r="J42" s="10"/>
      <c r="K42" s="85"/>
      <c r="L42" s="85"/>
      <c r="M42" s="41"/>
      <c r="N42" s="7"/>
      <c r="O42" s="7"/>
      <c r="P42" s="7"/>
      <c r="Q42"/>
      <c r="R42"/>
      <c r="S42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7" t="s">
        <v>244</v>
      </c>
      <c r="B43" s="10">
        <v>44665</v>
      </c>
      <c r="C43" s="10">
        <v>44756</v>
      </c>
      <c r="D43" s="83">
        <v>5721929.8200000003</v>
      </c>
      <c r="E43" s="84">
        <v>5747901.6900000004</v>
      </c>
      <c r="F43" s="85"/>
      <c r="G43" s="86"/>
      <c r="H43" s="7"/>
      <c r="I43" s="10"/>
      <c r="J43" s="10"/>
      <c r="K43" s="85"/>
      <c r="L43" s="85"/>
      <c r="M43" s="41"/>
      <c r="N43" s="7"/>
      <c r="O43" s="7"/>
      <c r="P43" s="7"/>
      <c r="Q43"/>
      <c r="R43"/>
      <c r="S43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7" t="s">
        <v>245</v>
      </c>
      <c r="B44" s="10">
        <v>44697</v>
      </c>
      <c r="C44" s="10">
        <v>44756</v>
      </c>
      <c r="D44" s="83">
        <v>5955900</v>
      </c>
      <c r="E44" s="84">
        <v>5972167.7300000004</v>
      </c>
      <c r="F44" s="85"/>
      <c r="G44" s="86"/>
      <c r="H44" s="7"/>
      <c r="I44" s="10"/>
      <c r="J44" s="10"/>
      <c r="K44" s="85"/>
      <c r="L44" s="85"/>
      <c r="M44" s="41"/>
      <c r="N44" s="7"/>
      <c r="O44" s="7"/>
      <c r="P44" s="7"/>
      <c r="Q44"/>
      <c r="R44"/>
      <c r="S44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 t="s">
        <v>96</v>
      </c>
      <c r="B45" s="10">
        <v>44742</v>
      </c>
      <c r="C45" s="10">
        <v>44742</v>
      </c>
      <c r="D45" s="83">
        <v>3472141.27</v>
      </c>
      <c r="E45" s="84">
        <v>3472141.27</v>
      </c>
      <c r="F45" s="85"/>
      <c r="G45" s="8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7" t="s">
        <v>97</v>
      </c>
      <c r="B46" s="88">
        <v>44742</v>
      </c>
      <c r="C46" s="10">
        <v>44742</v>
      </c>
      <c r="D46" s="83">
        <v>30844912.800000001</v>
      </c>
      <c r="E46" s="83">
        <v>30844912.800000001</v>
      </c>
      <c r="F46" s="85"/>
      <c r="G46" s="2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/>
      <c r="B47" s="7"/>
      <c r="C47" s="7"/>
      <c r="D47" s="7"/>
      <c r="E47" s="85"/>
      <c r="F47" s="85"/>
      <c r="G47" s="2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7" t="str">
        <f>"MMF Unpaid Int Due to "&amp;MONTH($B$3)&amp;"/"&amp;DAY($B$3)</f>
        <v>MMF Unpaid Int Due to 6/30</v>
      </c>
      <c r="B48" s="7"/>
      <c r="C48" s="7" t="s">
        <v>98</v>
      </c>
      <c r="D48" s="89">
        <v>21065.69</v>
      </c>
      <c r="E48" s="90">
        <v>21065.69</v>
      </c>
      <c r="F48" s="85"/>
      <c r="G48" s="2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x14ac:dyDescent="0.35">
      <c r="A49" s="7" t="str">
        <f>"MMF Unpaid Int Due to "&amp;MONTH($B$3)&amp;"/"&amp;DAY($B$3)</f>
        <v>MMF Unpaid Int Due to 6/30</v>
      </c>
      <c r="B49" s="7"/>
      <c r="C49" s="7" t="s">
        <v>99</v>
      </c>
      <c r="D49" s="89">
        <v>25.02</v>
      </c>
      <c r="E49" s="90">
        <v>25.02</v>
      </c>
      <c r="F49" s="85"/>
      <c r="G49" s="2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x14ac:dyDescent="0.35">
      <c r="A50" s="7" t="s">
        <v>100</v>
      </c>
      <c r="B50" s="7"/>
      <c r="C50" s="7" t="s">
        <v>100</v>
      </c>
      <c r="D50" s="89">
        <v>0</v>
      </c>
      <c r="E50" s="90">
        <v>0</v>
      </c>
      <c r="F50" s="85"/>
      <c r="G50" s="2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x14ac:dyDescent="0.35">
      <c r="A51" s="7" t="str">
        <f>"MMF Unpaid Int Due to "&amp;MONTH($B$3)&amp;"/"&amp;DAY($B$3)</f>
        <v>MMF Unpaid Int Due to 6/30</v>
      </c>
      <c r="B51" s="7"/>
      <c r="C51" s="7" t="s">
        <v>101</v>
      </c>
      <c r="D51" s="89">
        <v>5099.34</v>
      </c>
      <c r="E51" s="90">
        <v>5099.34</v>
      </c>
      <c r="F51" s="85"/>
      <c r="G51" s="2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x14ac:dyDescent="0.35">
      <c r="A52" s="13" t="str">
        <f>"MMF Unpaid Int Due to "&amp;MONTH($B$3)&amp;"/"&amp;DAY($B$3)</f>
        <v>MMF Unpaid Int Due to 6/30</v>
      </c>
      <c r="B52" s="13"/>
      <c r="C52" s="13" t="s">
        <v>102</v>
      </c>
      <c r="D52" s="91">
        <v>0</v>
      </c>
      <c r="E52" s="92">
        <v>0</v>
      </c>
      <c r="F52" s="85"/>
      <c r="G52" s="23"/>
      <c r="H52" s="13"/>
      <c r="I52" s="7"/>
      <c r="J52" s="7"/>
      <c r="K52" s="7"/>
      <c r="L52" s="93"/>
      <c r="M52" s="7"/>
      <c r="N52" s="7"/>
      <c r="O52" s="7"/>
      <c r="P52" s="7"/>
      <c r="Q52" s="7"/>
      <c r="R52" s="7"/>
      <c r="S52" s="25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x14ac:dyDescent="0.35">
      <c r="A53" s="9" t="s">
        <v>103</v>
      </c>
      <c r="B53" s="9"/>
      <c r="C53" s="9"/>
      <c r="D53" s="9"/>
      <c r="E53" s="94">
        <f>SUM(E10:E52)</f>
        <v>319560246.39999998</v>
      </c>
      <c r="F53" s="94"/>
      <c r="G53" s="95"/>
      <c r="H53" s="9"/>
      <c r="I53" s="9"/>
      <c r="J53" s="9"/>
      <c r="K53" s="9"/>
      <c r="L53" s="94"/>
      <c r="M53" s="9"/>
      <c r="N53" s="9"/>
      <c r="O53" s="7"/>
      <c r="P53" s="7"/>
      <c r="Q53" s="7"/>
      <c r="R53" s="7"/>
      <c r="S53" s="25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9"/>
      <c r="B54" s="9"/>
      <c r="C54" s="9"/>
      <c r="D54" s="9"/>
      <c r="E54" s="94"/>
      <c r="F54" s="94"/>
      <c r="G54" s="95"/>
      <c r="H54" s="9"/>
      <c r="I54" s="9"/>
      <c r="J54" s="9"/>
      <c r="K54" s="9"/>
      <c r="L54" s="94"/>
      <c r="M54" s="9"/>
      <c r="N54" s="9"/>
      <c r="O54" s="7"/>
      <c r="P54" s="7"/>
      <c r="Q54" s="7"/>
      <c r="R54" s="7"/>
      <c r="S54" s="25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9"/>
      <c r="B55" s="157" t="s">
        <v>104</v>
      </c>
      <c r="C55" s="158"/>
      <c r="D55" s="158"/>
      <c r="E55" s="159"/>
      <c r="F55" s="94"/>
      <c r="G55" s="95"/>
      <c r="H55" s="9"/>
      <c r="I55" s="9"/>
      <c r="J55" s="9"/>
      <c r="K55" s="9"/>
      <c r="L55" s="94"/>
      <c r="M55" s="9"/>
      <c r="N55" s="9"/>
      <c r="O55" s="7"/>
      <c r="P55" s="7"/>
      <c r="Q55" s="7"/>
      <c r="R55" s="7"/>
      <c r="S55" s="25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15" t="s">
        <v>1</v>
      </c>
      <c r="B56" s="15" t="s">
        <v>2</v>
      </c>
      <c r="C56" s="15" t="s">
        <v>3</v>
      </c>
      <c r="D56" s="15" t="s">
        <v>12</v>
      </c>
      <c r="E56" s="15" t="s">
        <v>105</v>
      </c>
      <c r="F56" s="41"/>
      <c r="G56" s="23"/>
      <c r="H56" s="41"/>
      <c r="I56" s="41"/>
      <c r="J56" s="41"/>
      <c r="K56" s="41"/>
      <c r="L56" s="41"/>
      <c r="M56" s="7"/>
      <c r="N56" s="7"/>
      <c r="O56" s="7"/>
      <c r="P56" s="7"/>
      <c r="Q56" s="7"/>
      <c r="R56" s="7"/>
      <c r="S56" s="25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7" t="s">
        <v>106</v>
      </c>
      <c r="B57" s="41"/>
      <c r="C57" s="10">
        <f>$B$3</f>
        <v>44742</v>
      </c>
      <c r="D57" s="83">
        <v>0</v>
      </c>
      <c r="E57" s="83">
        <v>0</v>
      </c>
      <c r="F57" s="41"/>
      <c r="G57" s="23"/>
      <c r="H57" s="39"/>
      <c r="I57" s="41"/>
      <c r="J57" s="41"/>
      <c r="K57" s="41"/>
      <c r="L57" s="41"/>
      <c r="M57" s="7"/>
      <c r="N57" s="7"/>
      <c r="O57" s="7"/>
      <c r="P57" s="7"/>
      <c r="Q57" s="7"/>
      <c r="R57" s="7"/>
      <c r="S57" s="25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7" t="s">
        <v>107</v>
      </c>
      <c r="B58" s="41"/>
      <c r="C58" s="10">
        <f>$B$3</f>
        <v>44742</v>
      </c>
      <c r="D58" s="83">
        <v>62255.55</v>
      </c>
      <c r="E58" s="83">
        <v>62255.55</v>
      </c>
      <c r="F58" s="41"/>
      <c r="G58" s="23"/>
      <c r="H58" s="39"/>
      <c r="I58" s="41"/>
      <c r="J58" s="41"/>
      <c r="K58" s="41"/>
      <c r="L58" s="41"/>
      <c r="M58" s="7"/>
      <c r="N58" s="7"/>
      <c r="O58" s="7"/>
      <c r="P58" s="7"/>
      <c r="Q58" s="7"/>
      <c r="R58" s="7"/>
      <c r="S58" s="25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7" t="s">
        <v>108</v>
      </c>
      <c r="B59" s="41"/>
      <c r="C59" s="10">
        <f>$B$3</f>
        <v>44742</v>
      </c>
      <c r="D59" s="83">
        <v>0</v>
      </c>
      <c r="E59" s="83">
        <v>0</v>
      </c>
      <c r="F59" s="41"/>
      <c r="G59" s="23"/>
      <c r="H59" s="39"/>
      <c r="I59" s="41"/>
      <c r="J59" s="41"/>
      <c r="K59" s="41"/>
      <c r="L59" s="41"/>
      <c r="M59" s="7"/>
      <c r="N59" s="7"/>
      <c r="O59" s="7"/>
      <c r="P59" s="7"/>
      <c r="Q59" s="7"/>
      <c r="R59" s="7"/>
      <c r="S59" s="25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x14ac:dyDescent="0.35">
      <c r="A60" s="7" t="s">
        <v>109</v>
      </c>
      <c r="B60" s="41"/>
      <c r="C60" s="10">
        <f>$B$3</f>
        <v>44742</v>
      </c>
      <c r="D60" s="83">
        <v>238792.6</v>
      </c>
      <c r="E60" s="83">
        <v>238792.6</v>
      </c>
      <c r="F60" s="41"/>
      <c r="G60" s="23"/>
      <c r="H60" s="39"/>
      <c r="I60" s="41"/>
      <c r="J60" s="41"/>
      <c r="K60" s="41"/>
      <c r="L60" s="41"/>
      <c r="M60" s="7"/>
      <c r="N60" s="7"/>
      <c r="O60" s="7"/>
      <c r="P60" s="7"/>
      <c r="Q60" s="7"/>
      <c r="R60" s="7"/>
      <c r="S60" s="25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x14ac:dyDescent="0.35">
      <c r="A61" s="7" t="s">
        <v>110</v>
      </c>
      <c r="B61" s="41"/>
      <c r="C61" s="10">
        <f>$B$3</f>
        <v>44742</v>
      </c>
      <c r="D61" s="83">
        <v>6650800.5830999902</v>
      </c>
      <c r="E61" s="83">
        <v>6650800.5830999902</v>
      </c>
      <c r="F61" s="41"/>
      <c r="G61" s="23"/>
      <c r="H61" s="39"/>
      <c r="I61" s="41"/>
      <c r="J61" s="41"/>
      <c r="K61" s="41"/>
      <c r="L61" s="41"/>
      <c r="M61" s="7"/>
      <c r="N61" s="7"/>
      <c r="O61" s="7"/>
      <c r="P61" s="7"/>
      <c r="Q61" s="7"/>
      <c r="R61" s="7"/>
      <c r="S61" s="25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9" t="s">
        <v>13</v>
      </c>
      <c r="B62" s="9"/>
      <c r="C62" s="9"/>
      <c r="D62" s="9"/>
      <c r="E62" s="94">
        <f>SUM(E57:E61)</f>
        <v>6951848.7330999905</v>
      </c>
      <c r="F62" s="85"/>
      <c r="G62" s="23"/>
      <c r="H62" s="7"/>
      <c r="I62" s="7"/>
      <c r="J62" s="7"/>
      <c r="K62" s="7"/>
      <c r="L62" s="96"/>
      <c r="M62" s="7"/>
      <c r="N62" s="7"/>
      <c r="O62" s="7"/>
      <c r="P62" s="7"/>
      <c r="Q62" s="7"/>
      <c r="R62" s="7"/>
      <c r="S62" s="7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thickBot="1" x14ac:dyDescent="0.4">
      <c r="A63" s="9"/>
      <c r="B63" s="9"/>
      <c r="C63" s="9"/>
      <c r="D63" s="9"/>
      <c r="E63" s="94"/>
      <c r="F63" s="85"/>
      <c r="G63" s="23"/>
      <c r="H63" s="7"/>
      <c r="I63" s="7"/>
      <c r="J63" s="7"/>
      <c r="K63" s="7"/>
      <c r="L63" s="96"/>
      <c r="M63" s="7"/>
      <c r="N63" s="7"/>
      <c r="O63" s="7"/>
      <c r="P63" s="7"/>
      <c r="Q63" s="7"/>
      <c r="R63" s="7"/>
      <c r="S63" s="7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thickBot="1" x14ac:dyDescent="0.4">
      <c r="A64" s="9" t="s">
        <v>111</v>
      </c>
      <c r="B64" s="9"/>
      <c r="C64" s="9"/>
      <c r="D64" s="9"/>
      <c r="E64" s="97">
        <f>E53+E62</f>
        <v>326512095.13309997</v>
      </c>
      <c r="F64" s="85"/>
      <c r="G64" s="23"/>
      <c r="H64" s="9"/>
      <c r="I64" s="9"/>
      <c r="J64" s="9"/>
      <c r="K64" s="9"/>
      <c r="L64" s="97"/>
      <c r="M64" s="7"/>
      <c r="N64" s="7"/>
      <c r="O64" s="7"/>
      <c r="P64" s="7"/>
      <c r="Q64" s="7"/>
      <c r="R64" s="7"/>
      <c r="S64" s="7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thickBot="1" x14ac:dyDescent="0.4">
      <c r="A65" s="26"/>
      <c r="B65" s="26"/>
      <c r="C65" s="26"/>
      <c r="D65" s="26"/>
      <c r="E65" s="98"/>
      <c r="F65" s="99"/>
      <c r="G65" s="29"/>
      <c r="H65" s="30"/>
      <c r="I65" s="30"/>
      <c r="J65" s="30"/>
      <c r="K65" s="30"/>
      <c r="L65" s="100"/>
      <c r="M65" s="30"/>
      <c r="N65" s="30"/>
      <c r="O65" s="30"/>
      <c r="P65" s="30"/>
      <c r="Q65" s="30"/>
      <c r="R65" s="30"/>
      <c r="S65" s="30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thickTop="1" x14ac:dyDescent="0.35">
      <c r="A66" s="9"/>
      <c r="B66" s="9"/>
      <c r="C66" s="9"/>
      <c r="D66" s="9"/>
      <c r="E66" s="101"/>
      <c r="F66" s="85"/>
      <c r="G66" s="23"/>
      <c r="H66" s="7"/>
      <c r="I66" s="7"/>
      <c r="J66" s="7"/>
      <c r="K66" s="7"/>
      <c r="L66" s="96"/>
      <c r="M66" s="7"/>
      <c r="N66" s="7"/>
      <c r="O66" s="7"/>
      <c r="P66" s="7"/>
      <c r="Q66" s="7"/>
      <c r="R66" s="7"/>
      <c r="S66" s="7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x14ac:dyDescent="0.35">
      <c r="A67" s="16" t="s">
        <v>6</v>
      </c>
      <c r="B67" s="9"/>
      <c r="C67" s="9"/>
      <c r="D67" s="9"/>
      <c r="E67" s="101"/>
      <c r="F67" s="85"/>
      <c r="G67" s="23"/>
      <c r="H67" s="1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x14ac:dyDescent="0.35">
      <c r="A68" s="9"/>
      <c r="B68" s="9"/>
      <c r="C68" s="9"/>
      <c r="D68" s="9"/>
      <c r="E68" s="101"/>
      <c r="F68" s="85"/>
      <c r="G68" s="23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x14ac:dyDescent="0.35">
      <c r="A69" s="15" t="str">
        <f>"Accruals since "&amp;MONTH(B5)&amp;"/"&amp;DAY(B5)</f>
        <v>Accruals since 6/30</v>
      </c>
      <c r="B69" s="13" t="s">
        <v>112</v>
      </c>
      <c r="C69" s="15"/>
      <c r="D69" s="15"/>
      <c r="E69" s="15" t="s">
        <v>12</v>
      </c>
      <c r="F69" s="85"/>
      <c r="G69" s="2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7" t="s">
        <v>11</v>
      </c>
      <c r="B70" s="102">
        <v>3959.94</v>
      </c>
      <c r="C70" s="9"/>
      <c r="D70" s="9"/>
      <c r="E70" s="85">
        <f>+B70*($B$3-$B$5)</f>
        <v>0</v>
      </c>
      <c r="F70" s="85"/>
      <c r="G70" s="23"/>
      <c r="H70" s="7"/>
      <c r="I70" s="7"/>
      <c r="J70" s="41"/>
      <c r="K70" s="7"/>
      <c r="L70" s="103"/>
      <c r="M70" s="7"/>
      <c r="N70" s="7"/>
      <c r="O70" s="7"/>
      <c r="P70" s="7"/>
      <c r="Q70" s="7"/>
      <c r="R70" s="7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x14ac:dyDescent="0.35">
      <c r="A71" s="7" t="s">
        <v>36</v>
      </c>
      <c r="B71" s="102">
        <v>0</v>
      </c>
      <c r="C71" s="9"/>
      <c r="D71" s="9"/>
      <c r="E71" s="85">
        <f t="shared" ref="E71:E76" si="0">+B71*($B$3-$B$5)</f>
        <v>0</v>
      </c>
      <c r="F71" s="85"/>
      <c r="G71" s="23"/>
      <c r="H71" s="7"/>
      <c r="I71" s="7"/>
      <c r="J71" s="41"/>
      <c r="K71" s="7"/>
      <c r="L71" s="103"/>
      <c r="M71" s="7"/>
      <c r="N71" s="7"/>
      <c r="O71" s="7"/>
      <c r="P71" s="7"/>
      <c r="Q71" s="7"/>
      <c r="R71" s="7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x14ac:dyDescent="0.35">
      <c r="A72" s="7" t="s">
        <v>7</v>
      </c>
      <c r="B72" s="104">
        <v>246.44</v>
      </c>
      <c r="C72" s="9"/>
      <c r="D72" s="9"/>
      <c r="E72" s="85">
        <f t="shared" si="0"/>
        <v>0</v>
      </c>
      <c r="F72" s="85"/>
      <c r="G72" s="23"/>
      <c r="H72" s="7"/>
      <c r="I72" s="96"/>
      <c r="J72" s="39"/>
      <c r="K72" s="103"/>
      <c r="L72" s="105"/>
      <c r="M72" s="106"/>
      <c r="N72" s="7"/>
      <c r="O72" s="7"/>
      <c r="P72" s="7"/>
      <c r="Q72" s="7"/>
      <c r="R72" s="7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x14ac:dyDescent="0.35">
      <c r="A73" s="7" t="s">
        <v>9</v>
      </c>
      <c r="B73" s="104">
        <v>79.819999999999993</v>
      </c>
      <c r="C73" s="9"/>
      <c r="D73" s="9"/>
      <c r="E73" s="85">
        <f t="shared" si="0"/>
        <v>0</v>
      </c>
      <c r="F73" s="85"/>
      <c r="G73" s="23"/>
      <c r="H73" s="7"/>
      <c r="I73" s="96"/>
      <c r="J73" s="39"/>
      <c r="K73" s="103"/>
      <c r="L73" s="103"/>
      <c r="M73" s="107"/>
      <c r="N73" s="7"/>
      <c r="O73" s="7"/>
      <c r="P73" s="7"/>
      <c r="Q73" s="7"/>
      <c r="R73" s="7"/>
      <c r="S73" s="7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x14ac:dyDescent="0.35">
      <c r="A74" s="7" t="s">
        <v>8</v>
      </c>
      <c r="B74" s="104">
        <v>47.2</v>
      </c>
      <c r="C74" s="9"/>
      <c r="D74" s="9"/>
      <c r="E74" s="85">
        <f t="shared" si="0"/>
        <v>0</v>
      </c>
      <c r="F74" s="85"/>
      <c r="G74" s="23"/>
      <c r="H74" s="7"/>
      <c r="I74" s="96"/>
      <c r="J74" s="39"/>
      <c r="K74" s="103"/>
      <c r="L74" s="103"/>
      <c r="M74" s="10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7" t="s">
        <v>10</v>
      </c>
      <c r="B75" s="104">
        <v>2.81</v>
      </c>
      <c r="C75" s="9"/>
      <c r="D75" s="9"/>
      <c r="E75" s="85">
        <f t="shared" si="0"/>
        <v>0</v>
      </c>
      <c r="F75" s="85"/>
      <c r="G75" s="23"/>
      <c r="H75" s="7"/>
      <c r="I75" s="96"/>
      <c r="J75" s="39"/>
      <c r="K75" s="103"/>
      <c r="L75" s="103"/>
      <c r="M75" s="108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7" t="s">
        <v>42</v>
      </c>
      <c r="B76" s="104">
        <v>3.16</v>
      </c>
      <c r="C76" s="9"/>
      <c r="D76" s="9"/>
      <c r="E76" s="85">
        <f t="shared" si="0"/>
        <v>0</v>
      </c>
      <c r="F76" s="85"/>
      <c r="G76" s="23"/>
      <c r="H76" s="7"/>
      <c r="I76" s="96"/>
      <c r="J76" s="39"/>
      <c r="K76" s="103"/>
      <c r="L76" s="103"/>
      <c r="M76" s="108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109" t="str">
        <f>"TOTAL Liabilities Accrued since "&amp;MONTH(B5)&amp;"/"&amp;DAY(B5)</f>
        <v>TOTAL Liabilities Accrued since 6/30</v>
      </c>
      <c r="B77" s="110"/>
      <c r="C77" s="110"/>
      <c r="D77" s="110"/>
      <c r="E77" s="111">
        <f>SUM(E70:E76)</f>
        <v>0</v>
      </c>
      <c r="F77" s="85"/>
      <c r="G77" s="23"/>
      <c r="H77" s="7"/>
      <c r="I77" s="7"/>
      <c r="J77" s="39"/>
      <c r="K77" s="7"/>
      <c r="L77" s="103"/>
      <c r="M77" s="106"/>
      <c r="N77" s="7"/>
      <c r="O77" s="7"/>
      <c r="P77" s="7"/>
      <c r="Q77" s="7"/>
      <c r="R77" s="41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7"/>
      <c r="B78" s="7"/>
      <c r="C78" s="7"/>
      <c r="D78" s="7"/>
      <c r="E78" s="85"/>
      <c r="F78" s="85"/>
      <c r="G78" s="23"/>
      <c r="H78" s="7"/>
      <c r="I78" s="7"/>
      <c r="J78" s="7"/>
      <c r="K78" s="7"/>
      <c r="L78" s="106"/>
      <c r="M78" s="7"/>
      <c r="N78" s="7"/>
      <c r="O78" s="7"/>
      <c r="P78" s="7"/>
      <c r="Q78" s="7"/>
      <c r="R78" s="41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x14ac:dyDescent="0.35">
      <c r="A79" s="112" t="s">
        <v>113</v>
      </c>
      <c r="B79" s="13"/>
      <c r="C79" s="13"/>
      <c r="D79" s="13"/>
      <c r="E79" s="113" t="s">
        <v>114</v>
      </c>
      <c r="F79" s="85"/>
      <c r="G79" s="23"/>
      <c r="H79" s="7"/>
      <c r="I79" s="96"/>
      <c r="J79" s="7"/>
      <c r="K79" s="7"/>
      <c r="L79" s="7"/>
      <c r="M79" s="7"/>
      <c r="N79" s="7"/>
      <c r="O79" s="7"/>
      <c r="P79" s="7"/>
      <c r="Q79" s="7"/>
      <c r="R79" s="41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x14ac:dyDescent="0.35">
      <c r="A80" s="7" t="s">
        <v>11</v>
      </c>
      <c r="B80" s="114">
        <v>0</v>
      </c>
      <c r="C80" s="7"/>
      <c r="D80" s="7"/>
      <c r="E80" s="115">
        <v>83158.740000000005</v>
      </c>
      <c r="F80" s="85"/>
      <c r="G80" s="23"/>
      <c r="H80" s="41"/>
      <c r="I80" s="7"/>
      <c r="J80" s="7"/>
      <c r="K80" s="116"/>
      <c r="L80" s="41"/>
      <c r="M80" s="7"/>
      <c r="N80" s="7"/>
      <c r="O80" s="7"/>
      <c r="P80" s="7"/>
      <c r="Q80" s="7"/>
      <c r="R80" s="41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x14ac:dyDescent="0.35">
      <c r="A81" s="7" t="s">
        <v>36</v>
      </c>
      <c r="B81" s="114">
        <v>0</v>
      </c>
      <c r="C81" s="7"/>
      <c r="D81" s="7"/>
      <c r="E81" s="115">
        <v>-20903.189999999999</v>
      </c>
      <c r="F81" s="85"/>
      <c r="G81" s="23"/>
      <c r="H81" s="41"/>
      <c r="I81" s="7"/>
      <c r="J81" s="7"/>
      <c r="K81" s="116"/>
      <c r="L81" s="41"/>
      <c r="M81" s="7"/>
      <c r="N81" s="7"/>
      <c r="O81" s="7"/>
      <c r="P81" s="7"/>
      <c r="Q81" s="7"/>
      <c r="R81" s="41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7" t="s">
        <v>7</v>
      </c>
      <c r="B82" s="117">
        <v>0</v>
      </c>
      <c r="C82" s="7"/>
      <c r="D82" s="7"/>
      <c r="E82" s="115">
        <v>0</v>
      </c>
      <c r="F82" s="85"/>
      <c r="G82" s="23"/>
      <c r="H82" s="118"/>
      <c r="I82" s="96"/>
      <c r="J82" s="7"/>
      <c r="K82" s="116"/>
      <c r="L82" s="41"/>
      <c r="M82" s="7"/>
      <c r="N82" s="7"/>
      <c r="O82" s="7"/>
      <c r="P82" s="7"/>
      <c r="Q82" s="7"/>
      <c r="R82" s="41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 t="s">
        <v>9</v>
      </c>
      <c r="B83" s="117">
        <v>0</v>
      </c>
      <c r="C83" s="7"/>
      <c r="D83" s="7"/>
      <c r="E83" s="115">
        <v>0</v>
      </c>
      <c r="F83" s="85"/>
      <c r="G83" s="23"/>
      <c r="H83" s="41"/>
      <c r="I83" s="96"/>
      <c r="J83" s="7"/>
      <c r="K83" s="116"/>
      <c r="L83" s="41"/>
      <c r="M83" s="7"/>
      <c r="N83" s="7"/>
      <c r="O83" s="7"/>
      <c r="P83" s="7"/>
      <c r="Q83" s="7"/>
      <c r="R83" s="41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 t="s">
        <v>8</v>
      </c>
      <c r="B84" s="117">
        <v>0</v>
      </c>
      <c r="C84" s="7"/>
      <c r="D84" s="7"/>
      <c r="E84" s="115">
        <v>0</v>
      </c>
      <c r="F84" s="85"/>
      <c r="G84" s="23"/>
      <c r="H84" s="7"/>
      <c r="I84" s="96"/>
      <c r="J84" s="7"/>
      <c r="K84" s="116"/>
      <c r="L84" s="41"/>
      <c r="M84" s="7"/>
      <c r="N84" s="7"/>
      <c r="O84" s="7"/>
      <c r="P84" s="7"/>
      <c r="Q84" s="7"/>
      <c r="R84" s="41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7" t="s">
        <v>10</v>
      </c>
      <c r="B85" s="117">
        <v>0</v>
      </c>
      <c r="C85" s="7"/>
      <c r="D85" s="7"/>
      <c r="E85" s="115">
        <v>0</v>
      </c>
      <c r="F85" s="85"/>
      <c r="G85" s="23"/>
      <c r="H85" s="41"/>
      <c r="I85" s="96"/>
      <c r="J85" s="7"/>
      <c r="K85" s="116"/>
      <c r="L85" s="7"/>
      <c r="M85" s="7"/>
      <c r="N85" s="7"/>
      <c r="O85" s="7"/>
      <c r="P85" s="7"/>
      <c r="Q85" s="7"/>
      <c r="R85" s="41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 t="s">
        <v>42</v>
      </c>
      <c r="B86" s="117">
        <v>0</v>
      </c>
      <c r="C86" s="7"/>
      <c r="D86" s="7"/>
      <c r="E86" s="115">
        <v>0</v>
      </c>
      <c r="F86" s="85"/>
      <c r="G86" s="23"/>
      <c r="H86" s="41"/>
      <c r="I86" s="96"/>
      <c r="J86" s="7"/>
      <c r="K86" s="116"/>
      <c r="L86" s="7"/>
      <c r="M86" s="7"/>
      <c r="N86" s="7"/>
      <c r="O86" s="7"/>
      <c r="P86" s="7"/>
      <c r="Q86" s="7"/>
      <c r="R86" s="41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109" t="str">
        <f>"TOTAL Liabilities Accrued as of "&amp;MONTH(B5)&amp;"/"&amp;DAY(B5)</f>
        <v>TOTAL Liabilities Accrued as of 6/30</v>
      </c>
      <c r="B87" s="110"/>
      <c r="C87" s="110"/>
      <c r="D87" s="110"/>
      <c r="E87" s="111">
        <f>SUM(E80:E86)</f>
        <v>62255.55</v>
      </c>
      <c r="F87" s="94"/>
      <c r="G87" s="23"/>
      <c r="H87" s="41"/>
      <c r="I87" s="41"/>
      <c r="J87" s="39"/>
      <c r="K87" s="7"/>
      <c r="L87" s="7"/>
      <c r="M87" s="7"/>
      <c r="N87" s="7"/>
      <c r="O87" s="7"/>
      <c r="P87" s="7"/>
      <c r="Q87" s="7"/>
      <c r="R87" s="7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9"/>
      <c r="B88" s="7"/>
      <c r="C88" s="7"/>
      <c r="D88" s="7"/>
      <c r="E88" s="94"/>
      <c r="F88" s="94"/>
      <c r="G88" s="23"/>
      <c r="H88" s="41"/>
      <c r="I88" s="41"/>
      <c r="J88" s="39"/>
      <c r="K88" s="7"/>
      <c r="L88" s="7"/>
      <c r="M88" s="7"/>
      <c r="N88" s="7"/>
      <c r="O88" s="7"/>
      <c r="P88" s="7"/>
      <c r="Q88" s="7"/>
      <c r="R88" s="7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 t="s">
        <v>115</v>
      </c>
      <c r="B89" s="7"/>
      <c r="C89" s="7"/>
      <c r="D89" s="7"/>
      <c r="E89" s="119">
        <v>6889593.0973999985</v>
      </c>
      <c r="F89" s="85"/>
      <c r="G89" s="23"/>
      <c r="H89" s="41"/>
      <c r="I89" s="41"/>
      <c r="J89" s="41"/>
      <c r="K89" s="7"/>
      <c r="L89" s="7"/>
      <c r="M89" s="7"/>
      <c r="N89" s="7"/>
      <c r="O89" s="7"/>
      <c r="P89" s="7"/>
      <c r="Q89" s="7"/>
      <c r="R89" s="7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7" t="s">
        <v>116</v>
      </c>
      <c r="B90" s="7"/>
      <c r="C90" s="7"/>
      <c r="D90" s="7"/>
      <c r="E90" s="120">
        <v>0.09</v>
      </c>
      <c r="F90" s="85"/>
      <c r="G90" s="23"/>
      <c r="H90" s="41"/>
      <c r="I90" s="41"/>
      <c r="J90" s="41"/>
      <c r="K90" s="7"/>
      <c r="L90" s="7"/>
      <c r="M90" s="7"/>
      <c r="N90" s="7"/>
      <c r="O90" s="7"/>
      <c r="P90" s="7"/>
      <c r="Q90" s="7"/>
      <c r="R90" s="7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41"/>
      <c r="B91" s="7"/>
      <c r="C91" s="7"/>
      <c r="D91" s="7"/>
      <c r="E91" s="85"/>
      <c r="F91" s="85"/>
      <c r="G91" s="23"/>
      <c r="H91" s="41"/>
      <c r="I91" s="41"/>
      <c r="J91" s="41"/>
      <c r="K91" s="7"/>
      <c r="L91" s="7"/>
      <c r="M91" s="7"/>
      <c r="N91" s="7"/>
      <c r="O91" s="7"/>
      <c r="P91" s="7"/>
      <c r="Q91" s="7"/>
      <c r="R91" s="7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9" t="s">
        <v>117</v>
      </c>
      <c r="B92" s="7"/>
      <c r="C92" s="7"/>
      <c r="D92" s="7"/>
      <c r="E92" s="121">
        <f>E77+E87+E89+E90</f>
        <v>6951848.7373999981</v>
      </c>
      <c r="F92" s="85"/>
      <c r="G92" s="23"/>
      <c r="H92" s="9"/>
      <c r="I92" s="7"/>
      <c r="J92" s="7"/>
      <c r="K92" s="7"/>
      <c r="L92" s="94"/>
      <c r="M92" s="7"/>
      <c r="N92" s="7"/>
      <c r="O92" s="7"/>
      <c r="P92" s="7"/>
      <c r="Q92" s="7"/>
      <c r="R92" s="7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thickBot="1" x14ac:dyDescent="0.4">
      <c r="A93" s="9"/>
      <c r="B93" s="7"/>
      <c r="C93" s="7"/>
      <c r="D93" s="7"/>
      <c r="E93" s="85"/>
      <c r="F93" s="85"/>
      <c r="G93" s="2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thickBot="1" x14ac:dyDescent="0.4">
      <c r="A94" s="9" t="s">
        <v>118</v>
      </c>
      <c r="B94" s="7"/>
      <c r="C94" s="7"/>
      <c r="D94" s="7"/>
      <c r="E94" s="97">
        <f>E64-E92</f>
        <v>319560246.39569998</v>
      </c>
      <c r="F94" s="101"/>
      <c r="G94" s="23"/>
      <c r="H94" s="9"/>
      <c r="I94" s="7"/>
      <c r="J94" s="7"/>
      <c r="K94" s="7"/>
      <c r="L94" s="97"/>
      <c r="M94" s="7"/>
      <c r="N94" s="7"/>
      <c r="O94" s="7"/>
      <c r="P94" s="7"/>
      <c r="Q94" s="7"/>
      <c r="R94" s="7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9"/>
      <c r="B95" s="7"/>
      <c r="C95" s="7"/>
      <c r="D95" s="7"/>
      <c r="E95" s="85"/>
      <c r="F95" s="85"/>
      <c r="G95" s="2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x14ac:dyDescent="0.35">
      <c r="A96" s="7"/>
      <c r="B96" s="7"/>
      <c r="C96" s="7"/>
      <c r="D96" s="25"/>
      <c r="E96" s="85"/>
      <c r="F96" s="85"/>
      <c r="G96" s="2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x14ac:dyDescent="0.35">
      <c r="A97" s="7"/>
      <c r="B97" s="7"/>
      <c r="C97" s="7"/>
      <c r="D97" s="7"/>
      <c r="E97" s="85"/>
      <c r="F97" s="85"/>
      <c r="G97" s="2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7"/>
      <c r="B98" s="7"/>
      <c r="C98" s="7"/>
      <c r="D98" s="7"/>
      <c r="E98" s="122"/>
      <c r="F98" s="8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7"/>
      <c r="B99" s="7"/>
      <c r="C99" s="7"/>
      <c r="D99" s="7"/>
      <c r="E99" s="85"/>
      <c r="F99" s="8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7"/>
      <c r="B100" s="7"/>
      <c r="C100" s="7"/>
      <c r="D100" s="7"/>
      <c r="E100" s="85"/>
      <c r="F100" s="8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x14ac:dyDescent="0.35">
      <c r="A101" s="7"/>
      <c r="B101" s="7"/>
      <c r="C101" s="7"/>
      <c r="D101" s="41"/>
      <c r="E101" s="39"/>
      <c r="F101" s="85"/>
      <c r="G101" s="7"/>
      <c r="H101" s="94"/>
      <c r="I101" s="7"/>
      <c r="J101" s="7"/>
      <c r="K101" s="7"/>
      <c r="L101" s="96"/>
      <c r="M101" s="123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x14ac:dyDescent="0.35">
      <c r="A102" s="7"/>
      <c r="B102" s="25"/>
      <c r="C102" s="7"/>
      <c r="D102" s="7"/>
      <c r="E102" s="85"/>
      <c r="F102" s="85"/>
      <c r="G102" s="7"/>
      <c r="H102" s="94"/>
      <c r="I102" s="7"/>
      <c r="J102" s="7"/>
      <c r="K102" s="7"/>
      <c r="L102" s="96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7"/>
      <c r="B103" s="25"/>
      <c r="C103" s="7"/>
      <c r="D103" s="7"/>
      <c r="E103" s="85"/>
      <c r="F103" s="8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25"/>
      <c r="C104" s="7"/>
      <c r="D104" s="7"/>
      <c r="E104" s="85"/>
      <c r="F104" s="8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25"/>
      <c r="C105" s="7"/>
      <c r="D105" s="7"/>
      <c r="E105" s="85"/>
      <c r="F105" s="8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124"/>
      <c r="B106" s="25"/>
      <c r="C106" s="7"/>
      <c r="D106" s="7"/>
      <c r="E106" s="85"/>
      <c r="F106" s="8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25"/>
      <c r="C107" s="7"/>
      <c r="D107" s="7"/>
      <c r="E107" s="85"/>
      <c r="F107" s="8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25"/>
      <c r="C108" s="7"/>
      <c r="D108" s="7"/>
      <c r="E108" s="85"/>
      <c r="F108" s="8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7"/>
      <c r="B109" s="25"/>
      <c r="C109" s="7"/>
      <c r="D109" s="7"/>
      <c r="E109" s="85"/>
      <c r="F109" s="8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25"/>
      <c r="C110" s="7"/>
      <c r="D110" s="7"/>
      <c r="E110" s="85"/>
      <c r="F110" s="8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25"/>
      <c r="C111" s="7"/>
      <c r="D111" s="7"/>
      <c r="E111" s="85"/>
      <c r="F111" s="8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25"/>
      <c r="C112" s="7"/>
      <c r="D112" s="7"/>
      <c r="E112" s="85"/>
      <c r="F112" s="8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25"/>
      <c r="C113" s="7"/>
      <c r="D113" s="7"/>
      <c r="E113" s="85"/>
      <c r="F113" s="8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7"/>
      <c r="B114" s="2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7"/>
      <c r="B115" s="2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7"/>
      <c r="B116" s="2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7"/>
      <c r="B117" s="2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7"/>
      <c r="B118" s="2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7"/>
      <c r="B119" s="2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7"/>
      <c r="B120" s="2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7"/>
      <c r="B121" s="2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7"/>
      <c r="B127" s="2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7"/>
      <c r="B128" s="2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7"/>
      <c r="B129" s="2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7"/>
      <c r="B130" s="2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7"/>
      <c r="B131" s="2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7"/>
      <c r="B132" s="2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7"/>
      <c r="B133" s="2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7"/>
      <c r="B134" s="2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7"/>
      <c r="B135" s="2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7"/>
      <c r="B136" s="2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7"/>
      <c r="B137" s="2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7"/>
      <c r="B138" s="2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7"/>
      <c r="B139" s="2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7"/>
      <c r="B140" s="2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41"/>
      <c r="N146" s="7"/>
      <c r="O146" s="7"/>
      <c r="P146" s="7"/>
      <c r="Q146" s="7"/>
      <c r="R146" s="7"/>
      <c r="S146" s="7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</sheetData>
  <mergeCells count="3">
    <mergeCell ref="B8:E8"/>
    <mergeCell ref="I8:L8"/>
    <mergeCell ref="B55:E5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2240-6407-4C0B-9009-D191E71FF86B}">
  <dimension ref="A1:BE503"/>
  <sheetViews>
    <sheetView showGridLines="0" topLeftCell="A4" zoomScale="80" zoomScaleNormal="80" workbookViewId="0">
      <selection activeCell="X10" sqref="X10"/>
    </sheetView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15.765625" style="61" bestFit="1" customWidth="1"/>
    <col min="21" max="21" width="8.5351562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165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279216160.47000003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44721</v>
      </c>
      <c r="C4" s="5"/>
      <c r="D4" s="5"/>
      <c r="E4" s="5"/>
      <c r="F4" s="5"/>
      <c r="G4" s="5"/>
      <c r="H4" s="74">
        <f>+E102</f>
        <v>279484870.00862753</v>
      </c>
      <c r="I4" s="75" t="s">
        <v>47</v>
      </c>
      <c r="J4" s="5"/>
      <c r="K4" s="76" t="s">
        <v>48</v>
      </c>
      <c r="L4" s="77">
        <v>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79">
        <f>(H4*L4/H3-1)*L3/(B3-B4)</f>
        <v>1.6497788759292881E-2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44756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341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166</v>
      </c>
      <c r="B10" s="10">
        <v>44721</v>
      </c>
      <c r="C10" s="10">
        <v>44756</v>
      </c>
      <c r="D10" s="83">
        <v>4446950</v>
      </c>
      <c r="E10" s="84">
        <v>4451403.7699999996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279484870.00862753</v>
      </c>
      <c r="S10" s="138">
        <f>SUM(D54,D66)</f>
        <v>9030152.9900000002</v>
      </c>
      <c r="T10" s="138">
        <f>D69</f>
        <v>5940259.1025274787</v>
      </c>
      <c r="U10" s="138">
        <f>D53</f>
        <v>126696.31</v>
      </c>
      <c r="V10" s="138">
        <f>E85+E95</f>
        <v>40644.450000000004</v>
      </c>
      <c r="W10" s="137">
        <v>0</v>
      </c>
      <c r="X10" s="139">
        <f>D67</f>
        <v>9880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167</v>
      </c>
      <c r="B11" s="10">
        <v>44721</v>
      </c>
      <c r="C11" s="10">
        <v>44756</v>
      </c>
      <c r="D11" s="83">
        <v>329460</v>
      </c>
      <c r="E11" s="84">
        <v>329789.87</v>
      </c>
      <c r="F11" s="85"/>
      <c r="G11" s="86"/>
      <c r="H11" s="7"/>
      <c r="I11" s="10"/>
      <c r="J11" s="10"/>
      <c r="K11" s="85"/>
      <c r="L11" s="85"/>
      <c r="M11" s="41"/>
      <c r="N11" s="7"/>
      <c r="O11" s="7"/>
      <c r="P11" s="7"/>
      <c r="Q11"/>
      <c r="R11"/>
      <c r="S11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168</v>
      </c>
      <c r="B12" s="10">
        <v>44721</v>
      </c>
      <c r="C12" s="10">
        <v>44756</v>
      </c>
      <c r="D12" s="83">
        <v>24894220</v>
      </c>
      <c r="E12" s="84">
        <v>24922071.260000002</v>
      </c>
      <c r="F12" s="85"/>
      <c r="G12" s="86"/>
      <c r="H12" s="7"/>
      <c r="I12" s="10"/>
      <c r="J12" s="10"/>
      <c r="K12" s="85"/>
      <c r="L12" s="85"/>
      <c r="M12" s="41"/>
      <c r="N12" s="7"/>
      <c r="O12" s="7"/>
      <c r="P12" s="7"/>
      <c r="Q12"/>
      <c r="R12"/>
      <c r="S12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 t="s">
        <v>169</v>
      </c>
      <c r="B13" s="10">
        <v>44721</v>
      </c>
      <c r="C13" s="10">
        <v>44756</v>
      </c>
      <c r="D13" s="83">
        <v>172710</v>
      </c>
      <c r="E13" s="84">
        <v>172885.32</v>
      </c>
      <c r="F13" s="85"/>
      <c r="G13" s="86"/>
      <c r="H13" s="7"/>
      <c r="I13" s="10"/>
      <c r="J13" s="10"/>
      <c r="K13" s="85"/>
      <c r="L13" s="85"/>
      <c r="M13" s="41"/>
      <c r="N13" s="7"/>
      <c r="O13" s="7"/>
      <c r="P13" s="7"/>
      <c r="Q13"/>
      <c r="R13"/>
      <c r="S13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">
        <v>170</v>
      </c>
      <c r="B14" s="10">
        <v>44721</v>
      </c>
      <c r="C14" s="10">
        <v>44756</v>
      </c>
      <c r="D14" s="83">
        <v>3815010</v>
      </c>
      <c r="E14" s="84">
        <v>3818751.39</v>
      </c>
      <c r="F14" s="85"/>
      <c r="G14" s="86"/>
      <c r="H14" s="7"/>
      <c r="I14" s="10"/>
      <c r="J14" s="10"/>
      <c r="K14" s="85"/>
      <c r="L14" s="85"/>
      <c r="M14" s="41"/>
      <c r="N14" s="7"/>
      <c r="O14" s="7"/>
      <c r="P14" s="7"/>
      <c r="Q14"/>
      <c r="R14"/>
      <c r="S14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">
        <v>171</v>
      </c>
      <c r="B15" s="10">
        <v>44721</v>
      </c>
      <c r="C15" s="10">
        <v>44756</v>
      </c>
      <c r="D15" s="83">
        <v>4503470</v>
      </c>
      <c r="E15" s="84">
        <v>4509880.7</v>
      </c>
      <c r="F15" s="85"/>
      <c r="G15" s="86"/>
      <c r="H15" s="7"/>
      <c r="I15" s="10"/>
      <c r="J15" s="10"/>
      <c r="K15" s="85"/>
      <c r="L15" s="85"/>
      <c r="M15" s="41"/>
      <c r="N15" s="7"/>
      <c r="O15" s="7"/>
      <c r="P15" s="7"/>
      <c r="Q15"/>
      <c r="R15"/>
      <c r="S15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172</v>
      </c>
      <c r="B16" s="10">
        <v>44721</v>
      </c>
      <c r="C16" s="10">
        <v>44756</v>
      </c>
      <c r="D16" s="83">
        <v>5784470</v>
      </c>
      <c r="E16" s="84">
        <v>5792704.21</v>
      </c>
      <c r="F16" s="85"/>
      <c r="G16" s="86"/>
      <c r="H16" s="7"/>
      <c r="I16" s="10"/>
      <c r="J16" s="10"/>
      <c r="K16" s="85"/>
      <c r="L16" s="85"/>
      <c r="M16" s="41"/>
      <c r="N16" s="7"/>
      <c r="O16" s="7"/>
      <c r="P16" s="7"/>
      <c r="Q16"/>
      <c r="R16"/>
      <c r="S16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">
        <v>173</v>
      </c>
      <c r="B17" s="10">
        <v>44721</v>
      </c>
      <c r="C17" s="10">
        <v>44756</v>
      </c>
      <c r="D17" s="83">
        <v>5306480</v>
      </c>
      <c r="E17" s="84">
        <v>5312991.16</v>
      </c>
      <c r="F17" s="85"/>
      <c r="G17" s="86"/>
      <c r="H17" s="7"/>
      <c r="I17" s="10"/>
      <c r="J17" s="10"/>
      <c r="K17" s="85"/>
      <c r="L17" s="85"/>
      <c r="M17" s="41"/>
      <c r="N17" s="7"/>
      <c r="O17" s="7"/>
      <c r="P17" s="7"/>
      <c r="Q17"/>
      <c r="R17"/>
      <c r="S1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7" t="s">
        <v>174</v>
      </c>
      <c r="B18" s="10">
        <v>44721</v>
      </c>
      <c r="C18" s="10">
        <v>44756</v>
      </c>
      <c r="D18" s="83">
        <v>895960</v>
      </c>
      <c r="E18" s="84">
        <v>897046.59</v>
      </c>
      <c r="F18" s="85"/>
      <c r="G18" s="86"/>
      <c r="H18" s="7"/>
      <c r="I18" s="10"/>
      <c r="J18" s="10"/>
      <c r="K18" s="85"/>
      <c r="L18" s="85"/>
      <c r="M18" s="41"/>
      <c r="N18" s="7"/>
      <c r="O18" s="7"/>
      <c r="P18" s="7"/>
      <c r="Q18"/>
      <c r="R18"/>
      <c r="S18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7" t="s">
        <v>175</v>
      </c>
      <c r="B19" s="10">
        <v>44721</v>
      </c>
      <c r="C19" s="10">
        <v>44756</v>
      </c>
      <c r="D19" s="83">
        <v>711000</v>
      </c>
      <c r="E19" s="84">
        <v>711925.48</v>
      </c>
      <c r="F19" s="85"/>
      <c r="G19" s="86"/>
      <c r="H19" s="7"/>
      <c r="I19" s="10"/>
      <c r="J19" s="10"/>
      <c r="K19" s="85"/>
      <c r="L19" s="85"/>
      <c r="M19" s="41"/>
      <c r="N19" s="7"/>
      <c r="O19" s="7"/>
      <c r="P19" s="7"/>
      <c r="Q19"/>
      <c r="R19"/>
      <c r="S19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7" t="s">
        <v>176</v>
      </c>
      <c r="B20" s="10">
        <v>44721</v>
      </c>
      <c r="C20" s="10">
        <v>44756</v>
      </c>
      <c r="D20" s="83">
        <v>18966530</v>
      </c>
      <c r="E20" s="84">
        <v>18987078.48</v>
      </c>
      <c r="F20" s="85"/>
      <c r="G20" s="86"/>
      <c r="H20" s="7"/>
      <c r="I20" s="10"/>
      <c r="J20" s="10"/>
      <c r="K20" s="85"/>
      <c r="L20" s="85"/>
      <c r="M20" s="41"/>
      <c r="N20" s="7"/>
      <c r="O20" s="7"/>
      <c r="P20" s="7"/>
      <c r="Q20"/>
      <c r="R20"/>
      <c r="S20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7" t="s">
        <v>177</v>
      </c>
      <c r="B21" s="10">
        <v>44721</v>
      </c>
      <c r="C21" s="10">
        <v>44756</v>
      </c>
      <c r="D21" s="83">
        <v>1298280</v>
      </c>
      <c r="E21" s="84">
        <v>1299945.6100000001</v>
      </c>
      <c r="F21" s="85"/>
      <c r="G21" s="86"/>
      <c r="H21" s="7"/>
      <c r="I21" s="10"/>
      <c r="J21" s="10"/>
      <c r="K21" s="85"/>
      <c r="L21" s="85"/>
      <c r="M21" s="41"/>
      <c r="N21" s="7"/>
      <c r="O21" s="7"/>
      <c r="P21" s="7"/>
      <c r="Q21"/>
      <c r="R21"/>
      <c r="S21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7" t="s">
        <v>178</v>
      </c>
      <c r="B22" s="10">
        <v>44721</v>
      </c>
      <c r="C22" s="10">
        <v>44756</v>
      </c>
      <c r="D22" s="83">
        <v>23706601.149999999</v>
      </c>
      <c r="E22" s="84">
        <v>23730913.16</v>
      </c>
      <c r="F22" s="85"/>
      <c r="G22" s="86"/>
      <c r="H22" s="7"/>
      <c r="I22" s="10"/>
      <c r="J22" s="10"/>
      <c r="K22" s="85"/>
      <c r="L22" s="85"/>
      <c r="M22" s="41"/>
      <c r="N22" s="7"/>
      <c r="O22" s="7"/>
      <c r="P22" s="7"/>
      <c r="Q22"/>
      <c r="R22"/>
      <c r="S22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179</v>
      </c>
      <c r="B23" s="10">
        <v>44721</v>
      </c>
      <c r="C23" s="10">
        <v>44756</v>
      </c>
      <c r="D23" s="83">
        <v>444220</v>
      </c>
      <c r="E23" s="84">
        <v>444726.18</v>
      </c>
      <c r="F23" s="85"/>
      <c r="G23" s="86"/>
      <c r="H23" s="7"/>
      <c r="I23" s="10"/>
      <c r="J23" s="10"/>
      <c r="K23" s="85"/>
      <c r="L23" s="85"/>
      <c r="M23" s="41"/>
      <c r="N23" s="7"/>
      <c r="O23" s="7"/>
      <c r="P23" s="7"/>
      <c r="Q23"/>
      <c r="R23"/>
      <c r="S23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180</v>
      </c>
      <c r="B24" s="10">
        <v>44721</v>
      </c>
      <c r="C24" s="10">
        <v>44756</v>
      </c>
      <c r="D24" s="83">
        <v>1213200</v>
      </c>
      <c r="E24" s="84">
        <v>1214836.06</v>
      </c>
      <c r="F24" s="85"/>
      <c r="G24" s="86"/>
      <c r="H24" s="7"/>
      <c r="I24" s="10"/>
      <c r="J24" s="10"/>
      <c r="K24" s="85"/>
      <c r="L24" s="85"/>
      <c r="M24" s="41"/>
      <c r="N24" s="7"/>
      <c r="O24" s="7"/>
      <c r="P24" s="7"/>
      <c r="Q24"/>
      <c r="R24"/>
      <c r="S24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181</v>
      </c>
      <c r="B25" s="10">
        <v>44721</v>
      </c>
      <c r="C25" s="10">
        <v>44756</v>
      </c>
      <c r="D25" s="83">
        <v>1880430</v>
      </c>
      <c r="E25" s="84">
        <v>1881956.78</v>
      </c>
      <c r="F25" s="85"/>
      <c r="G25" s="86"/>
      <c r="H25" s="7"/>
      <c r="I25" s="10"/>
      <c r="J25" s="10"/>
      <c r="K25" s="85"/>
      <c r="L25" s="85"/>
      <c r="M25" s="41"/>
      <c r="N25" s="7"/>
      <c r="O25" s="7"/>
      <c r="P25" s="7"/>
      <c r="Q25"/>
      <c r="R25"/>
      <c r="S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182</v>
      </c>
      <c r="B26" s="10">
        <v>44721</v>
      </c>
      <c r="C26" s="10">
        <v>44756</v>
      </c>
      <c r="D26" s="83">
        <v>506700</v>
      </c>
      <c r="E26" s="84">
        <v>507389.86</v>
      </c>
      <c r="F26" s="85"/>
      <c r="G26" s="86"/>
      <c r="H26" s="7"/>
      <c r="I26" s="10"/>
      <c r="J26" s="10"/>
      <c r="K26" s="85"/>
      <c r="L26" s="85"/>
      <c r="M26" s="41"/>
      <c r="N26" s="7"/>
      <c r="O26" s="7"/>
      <c r="P26" s="7"/>
      <c r="Q26"/>
      <c r="R26"/>
      <c r="S26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183</v>
      </c>
      <c r="B27" s="10">
        <v>44721</v>
      </c>
      <c r="C27" s="10">
        <v>44756</v>
      </c>
      <c r="D27" s="83">
        <v>362140</v>
      </c>
      <c r="E27" s="84">
        <v>362572.1</v>
      </c>
      <c r="F27" s="85"/>
      <c r="G27" s="86"/>
      <c r="H27" s="7"/>
      <c r="I27" s="10"/>
      <c r="J27" s="10"/>
      <c r="K27" s="85"/>
      <c r="L27" s="85"/>
      <c r="M27" s="41"/>
      <c r="N27" s="7"/>
      <c r="O27" s="7"/>
      <c r="P27" s="7"/>
      <c r="Q27"/>
      <c r="R27"/>
      <c r="S27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7" t="s">
        <v>184</v>
      </c>
      <c r="B28" s="10">
        <v>44721</v>
      </c>
      <c r="C28" s="10">
        <v>44756</v>
      </c>
      <c r="D28" s="83">
        <v>962540</v>
      </c>
      <c r="E28" s="84">
        <v>963662.73</v>
      </c>
      <c r="F28" s="85"/>
      <c r="G28" s="86"/>
      <c r="H28" s="7"/>
      <c r="I28" s="10"/>
      <c r="J28" s="10"/>
      <c r="K28" s="85"/>
      <c r="L28" s="85"/>
      <c r="M28" s="41"/>
      <c r="N28" s="7"/>
      <c r="O28" s="7"/>
      <c r="P28" s="7"/>
      <c r="Q28"/>
      <c r="R28"/>
      <c r="S28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x14ac:dyDescent="0.35">
      <c r="A29" s="7" t="s">
        <v>185</v>
      </c>
      <c r="B29" s="10">
        <v>44721</v>
      </c>
      <c r="C29" s="10">
        <v>44756</v>
      </c>
      <c r="D29" s="83">
        <v>267710</v>
      </c>
      <c r="E29" s="84">
        <v>268050.51</v>
      </c>
      <c r="F29" s="85"/>
      <c r="G29" s="86"/>
      <c r="H29" s="7"/>
      <c r="I29" s="10"/>
      <c r="J29" s="10"/>
      <c r="K29" s="85"/>
      <c r="L29" s="85"/>
      <c r="M29" s="41"/>
      <c r="N29" s="7"/>
      <c r="O29" s="7"/>
      <c r="P29" s="7"/>
      <c r="Q29"/>
      <c r="R29"/>
      <c r="S29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x14ac:dyDescent="0.35">
      <c r="A30" s="7" t="s">
        <v>186</v>
      </c>
      <c r="B30" s="10">
        <v>44721</v>
      </c>
      <c r="C30" s="10">
        <v>44756</v>
      </c>
      <c r="D30" s="83">
        <v>39305551.579999998</v>
      </c>
      <c r="E30" s="84">
        <v>39342982.689999998</v>
      </c>
      <c r="F30" s="85"/>
      <c r="G30" s="86"/>
      <c r="H30" s="7"/>
      <c r="I30" s="10"/>
      <c r="J30" s="10"/>
      <c r="K30" s="85"/>
      <c r="L30" s="85"/>
      <c r="M30" s="41"/>
      <c r="N30" s="7"/>
      <c r="O30" s="7"/>
      <c r="P30" s="7"/>
      <c r="Q30"/>
      <c r="R30"/>
      <c r="S30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x14ac:dyDescent="0.35">
      <c r="A31" s="7" t="s">
        <v>187</v>
      </c>
      <c r="B31" s="10">
        <v>44721</v>
      </c>
      <c r="C31" s="10">
        <v>44756</v>
      </c>
      <c r="D31" s="83">
        <v>1530000</v>
      </c>
      <c r="E31" s="84">
        <v>1532172.31</v>
      </c>
      <c r="F31" s="85"/>
      <c r="G31" s="86"/>
      <c r="H31" s="7"/>
      <c r="I31" s="10"/>
      <c r="J31" s="10"/>
      <c r="K31" s="85"/>
      <c r="L31" s="85"/>
      <c r="M31" s="41"/>
      <c r="N31" s="7"/>
      <c r="O31" s="7"/>
      <c r="P31" s="7"/>
      <c r="Q31"/>
      <c r="R31"/>
      <c r="S31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x14ac:dyDescent="0.35">
      <c r="A32" s="7" t="s">
        <v>188</v>
      </c>
      <c r="B32" s="10">
        <v>44721</v>
      </c>
      <c r="C32" s="10">
        <v>44756</v>
      </c>
      <c r="D32" s="83">
        <v>8253433.4000000004</v>
      </c>
      <c r="E32" s="84">
        <v>8261305.1600000001</v>
      </c>
      <c r="F32" s="85"/>
      <c r="G32" s="86"/>
      <c r="H32" s="7"/>
      <c r="I32" s="10"/>
      <c r="J32" s="10"/>
      <c r="K32" s="85"/>
      <c r="L32" s="85"/>
      <c r="M32" s="41"/>
      <c r="N32" s="7"/>
      <c r="O32" s="7"/>
      <c r="P32" s="7"/>
      <c r="Q32"/>
      <c r="R32"/>
      <c r="S32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7" t="s">
        <v>189</v>
      </c>
      <c r="B33" s="10">
        <v>44721</v>
      </c>
      <c r="C33" s="10">
        <v>44756</v>
      </c>
      <c r="D33" s="83">
        <v>3544450</v>
      </c>
      <c r="E33" s="84">
        <v>3548151.41</v>
      </c>
      <c r="F33" s="85"/>
      <c r="G33" s="86"/>
      <c r="H33" s="7"/>
      <c r="I33" s="10"/>
      <c r="J33" s="10"/>
      <c r="K33" s="85"/>
      <c r="L33" s="85"/>
      <c r="M33" s="41"/>
      <c r="N33" s="7"/>
      <c r="O33" s="7"/>
      <c r="P33" s="7"/>
      <c r="Q33"/>
      <c r="R33"/>
      <c r="S33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7" t="s">
        <v>190</v>
      </c>
      <c r="B34" s="10">
        <v>44721</v>
      </c>
      <c r="C34" s="10">
        <v>44756</v>
      </c>
      <c r="D34" s="83">
        <v>54886640</v>
      </c>
      <c r="E34" s="84">
        <v>54957496.109999999</v>
      </c>
      <c r="F34" s="85"/>
      <c r="G34" s="86"/>
      <c r="H34" s="7"/>
      <c r="I34" s="10"/>
      <c r="J34" s="10"/>
      <c r="K34" s="85"/>
      <c r="L34" s="85"/>
      <c r="M34" s="41"/>
      <c r="N34" s="7"/>
      <c r="O34" s="7"/>
      <c r="P34" s="7"/>
      <c r="Q34"/>
      <c r="R34"/>
      <c r="S34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7" t="s">
        <v>191</v>
      </c>
      <c r="B35" s="10">
        <v>44721</v>
      </c>
      <c r="C35" s="10">
        <v>44756</v>
      </c>
      <c r="D35" s="83">
        <v>2087910</v>
      </c>
      <c r="E35" s="84">
        <v>2090090.37</v>
      </c>
      <c r="F35" s="85"/>
      <c r="G35" s="86"/>
      <c r="H35" s="7"/>
      <c r="I35" s="10"/>
      <c r="J35" s="10"/>
      <c r="K35" s="85"/>
      <c r="L35" s="85"/>
      <c r="M35" s="41"/>
      <c r="N35" s="7"/>
      <c r="O35" s="7"/>
      <c r="P35" s="7"/>
      <c r="Q35"/>
      <c r="R35"/>
      <c r="S35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">
        <v>192</v>
      </c>
      <c r="B36" s="10">
        <v>44721</v>
      </c>
      <c r="C36" s="10">
        <v>44756</v>
      </c>
      <c r="D36" s="83">
        <v>354730</v>
      </c>
      <c r="E36" s="84">
        <v>355158.38</v>
      </c>
      <c r="F36" s="85"/>
      <c r="G36" s="86"/>
      <c r="H36" s="7"/>
      <c r="I36" s="10"/>
      <c r="J36" s="10"/>
      <c r="K36" s="85"/>
      <c r="L36" s="85"/>
      <c r="M36" s="41"/>
      <c r="N36" s="7"/>
      <c r="O36" s="7"/>
      <c r="P36" s="7"/>
      <c r="Q36"/>
      <c r="R36"/>
      <c r="S36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">
        <v>193</v>
      </c>
      <c r="B37" s="10">
        <v>44721</v>
      </c>
      <c r="C37" s="10">
        <v>44756</v>
      </c>
      <c r="D37" s="83">
        <v>897750</v>
      </c>
      <c r="E37" s="84">
        <v>898923.16</v>
      </c>
      <c r="F37" s="85"/>
      <c r="G37" s="86"/>
      <c r="H37" s="7"/>
      <c r="I37" s="10"/>
      <c r="J37" s="10"/>
      <c r="K37" s="85"/>
      <c r="L37" s="85"/>
      <c r="M37" s="41"/>
      <c r="N37" s="7"/>
      <c r="O37" s="7"/>
      <c r="P37" s="7"/>
      <c r="Q37"/>
      <c r="R37"/>
      <c r="S3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7" t="s">
        <v>194</v>
      </c>
      <c r="B38" s="10">
        <v>44721</v>
      </c>
      <c r="C38" s="10">
        <v>44756</v>
      </c>
      <c r="D38" s="83">
        <v>10662370</v>
      </c>
      <c r="E38" s="84">
        <v>10675465.550000001</v>
      </c>
      <c r="F38" s="85"/>
      <c r="G38" s="86"/>
      <c r="H38" s="7"/>
      <c r="I38" s="10"/>
      <c r="J38" s="10"/>
      <c r="K38" s="85"/>
      <c r="L38" s="85"/>
      <c r="M38" s="41"/>
      <c r="N38" s="7"/>
      <c r="O38" s="7"/>
      <c r="P38" s="7"/>
      <c r="Q38"/>
      <c r="R38"/>
      <c r="S38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7" t="s">
        <v>195</v>
      </c>
      <c r="B39" s="10">
        <v>44721</v>
      </c>
      <c r="C39" s="10">
        <v>44756</v>
      </c>
      <c r="D39" s="83">
        <v>3392920</v>
      </c>
      <c r="E39" s="84">
        <v>3397301.75</v>
      </c>
      <c r="F39" s="85"/>
      <c r="G39" s="86"/>
      <c r="H39" s="7"/>
      <c r="I39" s="10"/>
      <c r="J39" s="10"/>
      <c r="K39" s="85"/>
      <c r="L39" s="85"/>
      <c r="M39" s="41"/>
      <c r="N39" s="7"/>
      <c r="O39" s="7"/>
      <c r="P39" s="7"/>
      <c r="Q39"/>
      <c r="R39"/>
      <c r="S39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7" t="s">
        <v>196</v>
      </c>
      <c r="B40" s="10">
        <v>44721</v>
      </c>
      <c r="C40" s="10">
        <v>44756</v>
      </c>
      <c r="D40" s="83">
        <v>239210</v>
      </c>
      <c r="E40" s="84">
        <v>239456.33</v>
      </c>
      <c r="F40" s="85"/>
      <c r="G40" s="86"/>
      <c r="H40" s="7"/>
      <c r="I40" s="10"/>
      <c r="J40" s="10"/>
      <c r="K40" s="85"/>
      <c r="L40" s="85"/>
      <c r="M40" s="41"/>
      <c r="N40" s="7"/>
      <c r="O40" s="7"/>
      <c r="P40" s="7"/>
      <c r="Q40"/>
      <c r="R40"/>
      <c r="S40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7" t="s">
        <v>197</v>
      </c>
      <c r="B41" s="10">
        <v>44721</v>
      </c>
      <c r="C41" s="10">
        <v>44756</v>
      </c>
      <c r="D41" s="83">
        <v>7084224.79</v>
      </c>
      <c r="E41" s="84">
        <v>7090963.7300000004</v>
      </c>
      <c r="F41" s="85"/>
      <c r="G41" s="86"/>
      <c r="H41" s="7"/>
      <c r="I41" s="10"/>
      <c r="J41" s="10"/>
      <c r="K41" s="85"/>
      <c r="L41" s="85"/>
      <c r="M41" s="41"/>
      <c r="N41" s="7"/>
      <c r="O41" s="7"/>
      <c r="P41" s="7"/>
      <c r="Q41"/>
      <c r="R41"/>
      <c r="S41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7" t="s">
        <v>198</v>
      </c>
      <c r="B42" s="10">
        <v>44721</v>
      </c>
      <c r="C42" s="10">
        <v>44756</v>
      </c>
      <c r="D42" s="83">
        <v>3724760</v>
      </c>
      <c r="E42" s="84">
        <v>3728059.35</v>
      </c>
      <c r="F42" s="85"/>
      <c r="G42" s="86"/>
      <c r="H42" s="7"/>
      <c r="I42" s="10"/>
      <c r="J42" s="10"/>
      <c r="K42" s="85"/>
      <c r="L42" s="85"/>
      <c r="M42" s="41"/>
      <c r="N42" s="7"/>
      <c r="O42" s="7"/>
      <c r="P42" s="7"/>
      <c r="Q42"/>
      <c r="R42"/>
      <c r="S42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7" t="s">
        <v>199</v>
      </c>
      <c r="B43" s="10">
        <v>44721</v>
      </c>
      <c r="C43" s="10">
        <v>44756</v>
      </c>
      <c r="D43" s="83">
        <v>1156910</v>
      </c>
      <c r="E43" s="84">
        <v>1158185.6299999999</v>
      </c>
      <c r="F43" s="85"/>
      <c r="G43" s="86"/>
      <c r="H43" s="7"/>
      <c r="I43" s="10"/>
      <c r="J43" s="10"/>
      <c r="K43" s="85"/>
      <c r="L43" s="85"/>
      <c r="M43" s="41"/>
      <c r="N43" s="7"/>
      <c r="O43" s="7"/>
      <c r="P43" s="7"/>
      <c r="Q43"/>
      <c r="R43"/>
      <c r="S43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7" t="s">
        <v>200</v>
      </c>
      <c r="B44" s="10">
        <v>44721</v>
      </c>
      <c r="C44" s="10">
        <v>44756</v>
      </c>
      <c r="D44" s="83">
        <v>3897930</v>
      </c>
      <c r="E44" s="84">
        <v>3902337.19</v>
      </c>
      <c r="F44" s="85"/>
      <c r="G44" s="86"/>
      <c r="H44" s="7"/>
      <c r="I44" s="10"/>
      <c r="J44" s="10"/>
      <c r="K44" s="85"/>
      <c r="L44" s="85"/>
      <c r="M44" s="41"/>
      <c r="N44" s="7"/>
      <c r="O44" s="7"/>
      <c r="P44" s="7"/>
      <c r="Q44"/>
      <c r="R44"/>
      <c r="S44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 t="s">
        <v>201</v>
      </c>
      <c r="B45" s="10">
        <v>44721</v>
      </c>
      <c r="C45" s="10">
        <v>44756</v>
      </c>
      <c r="D45" s="83">
        <v>1612310</v>
      </c>
      <c r="E45" s="84">
        <v>1614119.96</v>
      </c>
      <c r="F45" s="85"/>
      <c r="G45" s="86"/>
      <c r="H45" s="7"/>
      <c r="I45" s="10"/>
      <c r="J45" s="10"/>
      <c r="K45" s="85"/>
      <c r="L45" s="85"/>
      <c r="M45" s="41"/>
      <c r="N45" s="7"/>
      <c r="O45" s="7"/>
      <c r="P45" s="7"/>
      <c r="Q45"/>
      <c r="R45"/>
      <c r="S45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7" t="s">
        <v>202</v>
      </c>
      <c r="B46" s="10">
        <v>44721</v>
      </c>
      <c r="C46" s="10">
        <v>44756</v>
      </c>
      <c r="D46" s="83">
        <v>1647090</v>
      </c>
      <c r="E46" s="84">
        <v>1648934.92</v>
      </c>
      <c r="F46" s="85"/>
      <c r="G46" s="86"/>
      <c r="H46" s="7"/>
      <c r="I46" s="10"/>
      <c r="J46" s="10"/>
      <c r="K46" s="85"/>
      <c r="L46" s="85"/>
      <c r="M46" s="41"/>
      <c r="N46" s="7"/>
      <c r="O46" s="7"/>
      <c r="P46" s="7"/>
      <c r="Q46"/>
      <c r="R46"/>
      <c r="S46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 t="s">
        <v>203</v>
      </c>
      <c r="B47" s="10">
        <v>44721</v>
      </c>
      <c r="C47" s="10">
        <v>44756</v>
      </c>
      <c r="D47" s="83">
        <v>6906600</v>
      </c>
      <c r="E47" s="84">
        <v>6914617.9299999997</v>
      </c>
      <c r="F47" s="85"/>
      <c r="G47" s="86"/>
      <c r="H47" s="7"/>
      <c r="I47" s="10"/>
      <c r="J47" s="10"/>
      <c r="K47" s="85"/>
      <c r="L47" s="85"/>
      <c r="M47" s="41"/>
      <c r="N47" s="7"/>
      <c r="O47" s="7"/>
      <c r="P47" s="7"/>
      <c r="Q47"/>
      <c r="R47"/>
      <c r="S47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7" t="s">
        <v>204</v>
      </c>
      <c r="B48" s="10">
        <v>44721</v>
      </c>
      <c r="C48" s="10">
        <v>44756</v>
      </c>
      <c r="D48" s="83">
        <v>4053080</v>
      </c>
      <c r="E48" s="84">
        <v>4057430.99</v>
      </c>
      <c r="F48" s="85"/>
      <c r="G48" s="86"/>
      <c r="H48" s="7"/>
      <c r="I48" s="10"/>
      <c r="J48" s="10"/>
      <c r="K48" s="85"/>
      <c r="L48" s="85"/>
      <c r="M48" s="41"/>
      <c r="N48" s="7"/>
      <c r="O48" s="7"/>
      <c r="P48" s="7"/>
      <c r="Q48"/>
      <c r="R48"/>
      <c r="S48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x14ac:dyDescent="0.35">
      <c r="A49" s="7" t="s">
        <v>205</v>
      </c>
      <c r="B49" s="10">
        <v>44721</v>
      </c>
      <c r="C49" s="10">
        <v>44756</v>
      </c>
      <c r="D49" s="83">
        <v>4455500</v>
      </c>
      <c r="E49" s="84">
        <v>4459970.3499999996</v>
      </c>
      <c r="F49" s="85"/>
      <c r="G49" s="86"/>
      <c r="H49" s="7"/>
      <c r="I49" s="10"/>
      <c r="J49" s="10"/>
      <c r="K49" s="85"/>
      <c r="L49" s="85"/>
      <c r="M49" s="41"/>
      <c r="N49" s="7"/>
      <c r="O49" s="7"/>
      <c r="P49" s="7"/>
      <c r="Q49"/>
      <c r="R49"/>
      <c r="S49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x14ac:dyDescent="0.35">
      <c r="A50" s="7" t="s">
        <v>206</v>
      </c>
      <c r="B50" s="10">
        <v>44721</v>
      </c>
      <c r="C50" s="10">
        <v>44756</v>
      </c>
      <c r="D50" s="83">
        <v>3532940</v>
      </c>
      <c r="E50" s="84">
        <v>3536617.58</v>
      </c>
      <c r="F50" s="85"/>
      <c r="G50" s="86"/>
      <c r="H50" s="7"/>
      <c r="I50" s="10"/>
      <c r="J50" s="10"/>
      <c r="K50" s="85"/>
      <c r="L50" s="85"/>
      <c r="M50" s="41"/>
      <c r="N50" s="7"/>
      <c r="O50" s="7"/>
      <c r="P50" s="7"/>
      <c r="Q50"/>
      <c r="R50"/>
      <c r="S50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x14ac:dyDescent="0.35">
      <c r="A51" s="7" t="s">
        <v>207</v>
      </c>
      <c r="B51" s="10">
        <v>44692</v>
      </c>
      <c r="C51" s="87" t="s">
        <v>94</v>
      </c>
      <c r="D51" s="83">
        <v>364350</v>
      </c>
      <c r="E51" s="84">
        <v>365073.03</v>
      </c>
      <c r="F51" s="85"/>
      <c r="G51" s="86"/>
      <c r="H51" s="7"/>
      <c r="I51" s="10"/>
      <c r="J51" s="10"/>
      <c r="K51" s="85"/>
      <c r="L51" s="85"/>
      <c r="M51" s="41"/>
      <c r="N51" s="7"/>
      <c r="O51" s="7"/>
      <c r="P51" s="7"/>
      <c r="Q51"/>
      <c r="R51"/>
      <c r="S51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x14ac:dyDescent="0.35">
      <c r="A52" s="7" t="s">
        <v>208</v>
      </c>
      <c r="B52" s="10">
        <v>44721</v>
      </c>
      <c r="C52" s="10">
        <v>44756</v>
      </c>
      <c r="D52" s="83">
        <v>5098650</v>
      </c>
      <c r="E52" s="84">
        <v>5105907.9400000004</v>
      </c>
      <c r="F52" s="85"/>
      <c r="G52" s="86"/>
      <c r="H52" s="7"/>
      <c r="I52" s="10"/>
      <c r="J52" s="10"/>
      <c r="K52" s="85"/>
      <c r="L52" s="85"/>
      <c r="M52" s="41"/>
      <c r="N52" s="7"/>
      <c r="O52" s="7"/>
      <c r="P52" s="7"/>
      <c r="Q52"/>
      <c r="R52"/>
      <c r="S52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x14ac:dyDescent="0.35">
      <c r="A53" s="7" t="s">
        <v>96</v>
      </c>
      <c r="B53" s="10">
        <v>44742</v>
      </c>
      <c r="C53" s="10">
        <v>44742</v>
      </c>
      <c r="D53" s="83">
        <v>126696.31</v>
      </c>
      <c r="E53" s="84">
        <v>126696.31</v>
      </c>
      <c r="F53" s="85"/>
      <c r="G53" s="8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7" t="s">
        <v>97</v>
      </c>
      <c r="B54" s="88">
        <v>44742</v>
      </c>
      <c r="C54" s="10">
        <v>44742</v>
      </c>
      <c r="D54" s="83">
        <v>8989508.5299999993</v>
      </c>
      <c r="E54" s="83">
        <v>8989508.5299999993</v>
      </c>
      <c r="F54" s="85"/>
      <c r="G54" s="2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7"/>
      <c r="B55" s="7"/>
      <c r="C55" s="7"/>
      <c r="D55" s="7"/>
      <c r="E55" s="85"/>
      <c r="F55" s="85"/>
      <c r="G55" s="2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7" t="str">
        <f>"MMF Unpaid Int Due to "&amp;MONTH($B$3)&amp;"/"&amp;DAY($B$3)</f>
        <v>MMF Unpaid Int Due to 6/30</v>
      </c>
      <c r="B56" s="7"/>
      <c r="C56" s="7" t="s">
        <v>98</v>
      </c>
      <c r="D56" s="89">
        <v>7774</v>
      </c>
      <c r="E56" s="90">
        <v>7774</v>
      </c>
      <c r="F56" s="85"/>
      <c r="G56" s="2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7" t="str">
        <f>"MMF Unpaid Int Due to "&amp;MONTH($B$3)&amp;"/"&amp;DAY($B$3)</f>
        <v>MMF Unpaid Int Due to 6/30</v>
      </c>
      <c r="B57" s="7"/>
      <c r="C57" s="7" t="s">
        <v>99</v>
      </c>
      <c r="D57" s="89">
        <v>21.9</v>
      </c>
      <c r="E57" s="90">
        <v>21.9</v>
      </c>
      <c r="F57" s="85"/>
      <c r="G57" s="2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7" t="s">
        <v>100</v>
      </c>
      <c r="B58" s="7"/>
      <c r="C58" s="7" t="s">
        <v>100</v>
      </c>
      <c r="D58" s="89">
        <v>0</v>
      </c>
      <c r="E58" s="90">
        <v>0</v>
      </c>
      <c r="F58" s="85"/>
      <c r="G58" s="2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7" t="str">
        <f>"MMF Unpaid Int Due to "&amp;MONTH($B$3)&amp;"/"&amp;DAY($B$3)</f>
        <v>MMF Unpaid Int Due to 6/30</v>
      </c>
      <c r="B59" s="7"/>
      <c r="C59" s="7" t="s">
        <v>101</v>
      </c>
      <c r="D59" s="89">
        <v>4454.12</v>
      </c>
      <c r="E59" s="90">
        <v>4454.12</v>
      </c>
      <c r="F59" s="85"/>
      <c r="G59" s="2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x14ac:dyDescent="0.35">
      <c r="A60" s="13" t="str">
        <f>"MMF Unpaid Int Due to "&amp;MONTH($B$3)&amp;"/"&amp;DAY($B$3)</f>
        <v>MMF Unpaid Int Due to 6/30</v>
      </c>
      <c r="B60" s="13"/>
      <c r="C60" s="13" t="s">
        <v>102</v>
      </c>
      <c r="D60" s="91">
        <v>0</v>
      </c>
      <c r="E60" s="92">
        <v>0</v>
      </c>
      <c r="F60" s="85"/>
      <c r="G60" s="23"/>
      <c r="H60" s="13"/>
      <c r="I60" s="7"/>
      <c r="J60" s="7"/>
      <c r="K60" s="7"/>
      <c r="L60" s="93"/>
      <c r="M60" s="7"/>
      <c r="N60" s="7"/>
      <c r="O60" s="7"/>
      <c r="P60" s="7"/>
      <c r="Q60" s="7"/>
      <c r="R60" s="7"/>
      <c r="S60" s="25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x14ac:dyDescent="0.35">
      <c r="A61" s="9" t="s">
        <v>103</v>
      </c>
      <c r="B61" s="9"/>
      <c r="C61" s="9"/>
      <c r="D61" s="9"/>
      <c r="E61" s="94">
        <f>SUM(E10:E60)</f>
        <v>278589757.90000004</v>
      </c>
      <c r="F61" s="94"/>
      <c r="G61" s="95"/>
      <c r="H61" s="9"/>
      <c r="I61" s="9"/>
      <c r="J61" s="9"/>
      <c r="K61" s="9"/>
      <c r="L61" s="94"/>
      <c r="M61" s="9"/>
      <c r="N61" s="9"/>
      <c r="O61" s="7"/>
      <c r="P61" s="7"/>
      <c r="Q61" s="7"/>
      <c r="R61" s="7"/>
      <c r="S61" s="25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9"/>
      <c r="B62" s="9"/>
      <c r="C62" s="9"/>
      <c r="D62" s="9"/>
      <c r="E62" s="94"/>
      <c r="F62" s="94"/>
      <c r="G62" s="95"/>
      <c r="H62" s="9"/>
      <c r="I62" s="9"/>
      <c r="J62" s="9"/>
      <c r="K62" s="9"/>
      <c r="L62" s="94"/>
      <c r="M62" s="9"/>
      <c r="N62" s="9"/>
      <c r="O62" s="7"/>
      <c r="P62" s="7"/>
      <c r="Q62" s="7"/>
      <c r="R62" s="7"/>
      <c r="S62" s="25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x14ac:dyDescent="0.35">
      <c r="A63" s="9"/>
      <c r="B63" s="157" t="s">
        <v>104</v>
      </c>
      <c r="C63" s="158"/>
      <c r="D63" s="158"/>
      <c r="E63" s="159"/>
      <c r="F63" s="94"/>
      <c r="G63" s="95"/>
      <c r="H63" s="9"/>
      <c r="I63" s="9"/>
      <c r="J63" s="9"/>
      <c r="K63" s="9"/>
      <c r="L63" s="94"/>
      <c r="M63" s="9"/>
      <c r="N63" s="9"/>
      <c r="O63" s="7"/>
      <c r="P63" s="7"/>
      <c r="Q63" s="7"/>
      <c r="R63" s="7"/>
      <c r="S63" s="25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x14ac:dyDescent="0.35">
      <c r="A64" s="15" t="s">
        <v>1</v>
      </c>
      <c r="B64" s="15" t="s">
        <v>2</v>
      </c>
      <c r="C64" s="15" t="s">
        <v>3</v>
      </c>
      <c r="D64" s="15" t="s">
        <v>12</v>
      </c>
      <c r="E64" s="15" t="s">
        <v>105</v>
      </c>
      <c r="F64" s="41"/>
      <c r="G64" s="23"/>
      <c r="H64" s="41"/>
      <c r="I64" s="41"/>
      <c r="J64" s="41"/>
      <c r="K64" s="41"/>
      <c r="L64" s="41"/>
      <c r="M64" s="7"/>
      <c r="N64" s="7"/>
      <c r="O64" s="7"/>
      <c r="P64" s="7"/>
      <c r="Q64" s="7"/>
      <c r="R64" s="7"/>
      <c r="S64" s="25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x14ac:dyDescent="0.35">
      <c r="A65" s="7" t="s">
        <v>106</v>
      </c>
      <c r="B65" s="41"/>
      <c r="C65" s="10">
        <f>$B$3</f>
        <v>44742</v>
      </c>
      <c r="D65" s="83">
        <v>0</v>
      </c>
      <c r="E65" s="83">
        <v>0</v>
      </c>
      <c r="F65" s="41"/>
      <c r="G65" s="23"/>
      <c r="H65" s="39"/>
      <c r="I65" s="41"/>
      <c r="J65" s="41"/>
      <c r="K65" s="41"/>
      <c r="L65" s="41"/>
      <c r="M65" s="7"/>
      <c r="N65" s="7"/>
      <c r="O65" s="7"/>
      <c r="P65" s="7"/>
      <c r="Q65" s="7"/>
      <c r="R65" s="7"/>
      <c r="S65" s="25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x14ac:dyDescent="0.35">
      <c r="A66" s="7" t="s">
        <v>107</v>
      </c>
      <c r="B66" s="41"/>
      <c r="C66" s="10">
        <f>$B$3</f>
        <v>44742</v>
      </c>
      <c r="D66" s="83">
        <v>40644.46</v>
      </c>
      <c r="E66" s="83">
        <v>40644.46</v>
      </c>
      <c r="F66" s="41"/>
      <c r="G66" s="23"/>
      <c r="H66" s="39"/>
      <c r="I66" s="41"/>
      <c r="J66" s="41"/>
      <c r="K66" s="41"/>
      <c r="L66" s="41"/>
      <c r="M66" s="7"/>
      <c r="N66" s="7"/>
      <c r="O66" s="7"/>
      <c r="P66" s="7"/>
      <c r="Q66" s="7"/>
      <c r="R66" s="7"/>
      <c r="S66" s="25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x14ac:dyDescent="0.35">
      <c r="A67" s="7" t="s">
        <v>108</v>
      </c>
      <c r="B67" s="41"/>
      <c r="C67" s="10">
        <f>$B$3</f>
        <v>44742</v>
      </c>
      <c r="D67" s="83">
        <v>9880</v>
      </c>
      <c r="E67" s="83">
        <v>9880</v>
      </c>
      <c r="F67" s="41"/>
      <c r="G67" s="23"/>
      <c r="H67" s="39"/>
      <c r="I67" s="41"/>
      <c r="J67" s="41"/>
      <c r="K67" s="41"/>
      <c r="L67" s="41"/>
      <c r="M67" s="7"/>
      <c r="N67" s="7"/>
      <c r="O67" s="7"/>
      <c r="P67" s="7"/>
      <c r="Q67" s="7"/>
      <c r="R67" s="7"/>
      <c r="S67" s="25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x14ac:dyDescent="0.35">
      <c r="A68" s="7" t="s">
        <v>109</v>
      </c>
      <c r="B68" s="41"/>
      <c r="C68" s="10">
        <f>$B$3</f>
        <v>44742</v>
      </c>
      <c r="D68" s="83">
        <v>0</v>
      </c>
      <c r="E68" s="83">
        <v>0</v>
      </c>
      <c r="F68" s="41"/>
      <c r="G68" s="23"/>
      <c r="H68" s="39"/>
      <c r="I68" s="41"/>
      <c r="J68" s="41"/>
      <c r="K68" s="41"/>
      <c r="L68" s="41"/>
      <c r="M68" s="7"/>
      <c r="N68" s="7"/>
      <c r="O68" s="7"/>
      <c r="P68" s="7"/>
      <c r="Q68" s="7"/>
      <c r="R68" s="7"/>
      <c r="S68" s="25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x14ac:dyDescent="0.35">
      <c r="A69" s="7" t="s">
        <v>110</v>
      </c>
      <c r="B69" s="41"/>
      <c r="C69" s="10">
        <f>$B$3</f>
        <v>44742</v>
      </c>
      <c r="D69" s="83">
        <v>5940259.1025274787</v>
      </c>
      <c r="E69" s="83">
        <v>5940259.1025274787</v>
      </c>
      <c r="F69" s="41"/>
      <c r="G69" s="23"/>
      <c r="H69" s="39"/>
      <c r="I69" s="41"/>
      <c r="J69" s="41"/>
      <c r="K69" s="41"/>
      <c r="L69" s="41"/>
      <c r="M69" s="7"/>
      <c r="N69" s="7"/>
      <c r="O69" s="7"/>
      <c r="P69" s="7"/>
      <c r="Q69" s="7"/>
      <c r="R69" s="7"/>
      <c r="S69" s="25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9" t="s">
        <v>13</v>
      </c>
      <c r="B70" s="9"/>
      <c r="C70" s="9"/>
      <c r="D70" s="9"/>
      <c r="E70" s="94">
        <f>SUM(E65:E69)</f>
        <v>5990783.5625274787</v>
      </c>
      <c r="F70" s="85"/>
      <c r="G70" s="23"/>
      <c r="H70" s="7"/>
      <c r="I70" s="7"/>
      <c r="J70" s="7"/>
      <c r="K70" s="7"/>
      <c r="L70" s="96"/>
      <c r="M70" s="7"/>
      <c r="N70" s="7"/>
      <c r="O70" s="7"/>
      <c r="P70" s="7"/>
      <c r="Q70" s="7"/>
      <c r="R70" s="7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thickBot="1" x14ac:dyDescent="0.4">
      <c r="A71" s="9"/>
      <c r="B71" s="9"/>
      <c r="C71" s="9"/>
      <c r="D71" s="9"/>
      <c r="E71" s="94"/>
      <c r="F71" s="85"/>
      <c r="G71" s="23"/>
      <c r="H71" s="7"/>
      <c r="I71" s="7"/>
      <c r="J71" s="7"/>
      <c r="K71" s="7"/>
      <c r="L71" s="96"/>
      <c r="M71" s="7"/>
      <c r="N71" s="7"/>
      <c r="O71" s="7"/>
      <c r="P71" s="7"/>
      <c r="Q71" s="7"/>
      <c r="R71" s="7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thickBot="1" x14ac:dyDescent="0.4">
      <c r="A72" s="9" t="s">
        <v>111</v>
      </c>
      <c r="B72" s="9"/>
      <c r="C72" s="9"/>
      <c r="D72" s="9"/>
      <c r="E72" s="97">
        <f>E61+E70</f>
        <v>284580541.46252751</v>
      </c>
      <c r="F72" s="85"/>
      <c r="G72" s="23"/>
      <c r="H72" s="9"/>
      <c r="I72" s="9"/>
      <c r="J72" s="9"/>
      <c r="K72" s="9"/>
      <c r="L72" s="97"/>
      <c r="M72" s="7"/>
      <c r="N72" s="7"/>
      <c r="O72" s="7"/>
      <c r="P72" s="7"/>
      <c r="Q72" s="7"/>
      <c r="R72" s="7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thickBot="1" x14ac:dyDescent="0.4">
      <c r="A73" s="26"/>
      <c r="B73" s="26"/>
      <c r="C73" s="26"/>
      <c r="D73" s="26"/>
      <c r="E73" s="98"/>
      <c r="F73" s="99"/>
      <c r="G73" s="29"/>
      <c r="H73" s="30"/>
      <c r="I73" s="30"/>
      <c r="J73" s="30"/>
      <c r="K73" s="30"/>
      <c r="L73" s="100"/>
      <c r="M73" s="30"/>
      <c r="N73" s="30"/>
      <c r="O73" s="30"/>
      <c r="P73" s="30"/>
      <c r="Q73" s="30"/>
      <c r="R73" s="30"/>
      <c r="S73" s="30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thickTop="1" x14ac:dyDescent="0.35">
      <c r="A74" s="9"/>
      <c r="B74" s="9"/>
      <c r="C74" s="9"/>
      <c r="D74" s="9"/>
      <c r="E74" s="101"/>
      <c r="F74" s="85"/>
      <c r="G74" s="23"/>
      <c r="H74" s="7"/>
      <c r="I74" s="7"/>
      <c r="J74" s="7"/>
      <c r="K74" s="7"/>
      <c r="L74" s="96"/>
      <c r="M74" s="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16" t="s">
        <v>6</v>
      </c>
      <c r="B75" s="9"/>
      <c r="C75" s="9"/>
      <c r="D75" s="9"/>
      <c r="E75" s="101"/>
      <c r="F75" s="85"/>
      <c r="G75" s="23"/>
      <c r="H75" s="1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9"/>
      <c r="B76" s="9"/>
      <c r="C76" s="9"/>
      <c r="D76" s="9"/>
      <c r="E76" s="101"/>
      <c r="F76" s="85"/>
      <c r="G76" s="23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15" t="str">
        <f>"Accruals since "&amp;MONTH(B5)&amp;"/"&amp;DAY(B5)</f>
        <v>Accruals since 6/30</v>
      </c>
      <c r="B77" s="13" t="s">
        <v>112</v>
      </c>
      <c r="C77" s="15"/>
      <c r="D77" s="15"/>
      <c r="E77" s="15" t="s">
        <v>12</v>
      </c>
      <c r="F77" s="85"/>
      <c r="G77" s="2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7" t="s">
        <v>11</v>
      </c>
      <c r="B78" s="102">
        <v>2695.21</v>
      </c>
      <c r="C78" s="9"/>
      <c r="D78" s="9"/>
      <c r="E78" s="85">
        <f>+B78*($B$3-$B$5)</f>
        <v>0</v>
      </c>
      <c r="F78" s="85"/>
      <c r="G78" s="23"/>
      <c r="H78" s="7"/>
      <c r="I78" s="7"/>
      <c r="J78" s="41"/>
      <c r="K78" s="7"/>
      <c r="L78" s="103"/>
      <c r="M78" s="7"/>
      <c r="N78" s="7"/>
      <c r="O78" s="7"/>
      <c r="P78" s="7"/>
      <c r="Q78" s="7"/>
      <c r="R78" s="7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x14ac:dyDescent="0.35">
      <c r="A79" s="7" t="s">
        <v>36</v>
      </c>
      <c r="B79" s="102">
        <v>0</v>
      </c>
      <c r="C79" s="9"/>
      <c r="D79" s="9"/>
      <c r="E79" s="85">
        <f t="shared" ref="E79:E84" si="0">+B79*($B$3-$B$5)</f>
        <v>0</v>
      </c>
      <c r="F79" s="85"/>
      <c r="G79" s="23"/>
      <c r="H79" s="7"/>
      <c r="I79" s="7"/>
      <c r="J79" s="41"/>
      <c r="K79" s="7"/>
      <c r="L79" s="103"/>
      <c r="M79" s="7"/>
      <c r="N79" s="7"/>
      <c r="O79" s="7"/>
      <c r="P79" s="7"/>
      <c r="Q79" s="7"/>
      <c r="R79" s="7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x14ac:dyDescent="0.35">
      <c r="A80" s="7" t="s">
        <v>7</v>
      </c>
      <c r="B80" s="104">
        <v>194.99</v>
      </c>
      <c r="C80" s="9"/>
      <c r="D80" s="9"/>
      <c r="E80" s="85">
        <f t="shared" si="0"/>
        <v>0</v>
      </c>
      <c r="F80" s="85"/>
      <c r="G80" s="23"/>
      <c r="H80" s="7"/>
      <c r="I80" s="96"/>
      <c r="J80" s="39"/>
      <c r="K80" s="103"/>
      <c r="L80" s="105"/>
      <c r="M80" s="106"/>
      <c r="N80" s="7"/>
      <c r="O80" s="7"/>
      <c r="P80" s="7"/>
      <c r="Q80" s="7"/>
      <c r="R80" s="7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x14ac:dyDescent="0.35">
      <c r="A81" s="7" t="s">
        <v>9</v>
      </c>
      <c r="B81" s="104">
        <v>63.16</v>
      </c>
      <c r="C81" s="9"/>
      <c r="D81" s="9"/>
      <c r="E81" s="85">
        <f t="shared" si="0"/>
        <v>0</v>
      </c>
      <c r="F81" s="85"/>
      <c r="G81" s="23"/>
      <c r="H81" s="7"/>
      <c r="I81" s="96"/>
      <c r="J81" s="39"/>
      <c r="K81" s="103"/>
      <c r="L81" s="103"/>
      <c r="M81" s="107"/>
      <c r="N81" s="7"/>
      <c r="O81" s="7"/>
      <c r="P81" s="7"/>
      <c r="Q81" s="7"/>
      <c r="R81" s="7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7" t="s">
        <v>8</v>
      </c>
      <c r="B82" s="104">
        <v>37.35</v>
      </c>
      <c r="C82" s="9"/>
      <c r="D82" s="9"/>
      <c r="E82" s="85">
        <f t="shared" si="0"/>
        <v>0</v>
      </c>
      <c r="F82" s="85"/>
      <c r="G82" s="23"/>
      <c r="H82" s="7"/>
      <c r="I82" s="96"/>
      <c r="J82" s="39"/>
      <c r="K82" s="103"/>
      <c r="L82" s="103"/>
      <c r="M82" s="107"/>
      <c r="N82" s="7"/>
      <c r="O82" s="7"/>
      <c r="P82" s="7"/>
      <c r="Q82" s="7"/>
      <c r="R82" s="7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 t="s">
        <v>10</v>
      </c>
      <c r="B83" s="104">
        <v>2.23</v>
      </c>
      <c r="C83" s="9"/>
      <c r="D83" s="9"/>
      <c r="E83" s="85">
        <f t="shared" si="0"/>
        <v>0</v>
      </c>
      <c r="F83" s="85"/>
      <c r="G83" s="23"/>
      <c r="H83" s="7"/>
      <c r="I83" s="96"/>
      <c r="J83" s="39"/>
      <c r="K83" s="103"/>
      <c r="L83" s="103"/>
      <c r="M83" s="108"/>
      <c r="N83" s="7"/>
      <c r="O83" s="7"/>
      <c r="P83" s="7"/>
      <c r="Q83" s="7"/>
      <c r="R83" s="7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 t="s">
        <v>42</v>
      </c>
      <c r="B84" s="104">
        <v>2.5</v>
      </c>
      <c r="C84" s="9"/>
      <c r="D84" s="9"/>
      <c r="E84" s="85">
        <f t="shared" si="0"/>
        <v>0</v>
      </c>
      <c r="F84" s="85"/>
      <c r="G84" s="23"/>
      <c r="H84" s="7"/>
      <c r="I84" s="96"/>
      <c r="J84" s="39"/>
      <c r="K84" s="103"/>
      <c r="L84" s="103"/>
      <c r="M84" s="108"/>
      <c r="N84" s="7"/>
      <c r="O84" s="7"/>
      <c r="P84" s="7"/>
      <c r="Q84" s="7"/>
      <c r="R84" s="7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109" t="str">
        <f>"TOTAL Liabilities Accrued since "&amp;MONTH(B5)&amp;"/"&amp;DAY(B5)</f>
        <v>TOTAL Liabilities Accrued since 6/30</v>
      </c>
      <c r="B85" s="110"/>
      <c r="C85" s="110"/>
      <c r="D85" s="110"/>
      <c r="E85" s="111">
        <f>SUM(E78:E84)</f>
        <v>0</v>
      </c>
      <c r="F85" s="85"/>
      <c r="G85" s="23"/>
      <c r="H85" s="7"/>
      <c r="I85" s="7"/>
      <c r="J85" s="39"/>
      <c r="K85" s="7"/>
      <c r="L85" s="103"/>
      <c r="M85" s="106"/>
      <c r="N85" s="7"/>
      <c r="O85" s="7"/>
      <c r="P85" s="7"/>
      <c r="Q85" s="7"/>
      <c r="R85" s="41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/>
      <c r="B86" s="7"/>
      <c r="C86" s="7"/>
      <c r="D86" s="7"/>
      <c r="E86" s="85"/>
      <c r="F86" s="85"/>
      <c r="G86" s="23"/>
      <c r="H86" s="7"/>
      <c r="I86" s="7"/>
      <c r="J86" s="7"/>
      <c r="K86" s="7"/>
      <c r="L86" s="106"/>
      <c r="M86" s="7"/>
      <c r="N86" s="7"/>
      <c r="O86" s="7"/>
      <c r="P86" s="7"/>
      <c r="Q86" s="7"/>
      <c r="R86" s="41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112" t="s">
        <v>113</v>
      </c>
      <c r="B87" s="13"/>
      <c r="C87" s="13"/>
      <c r="D87" s="13"/>
      <c r="E87" s="113" t="s">
        <v>114</v>
      </c>
      <c r="F87" s="85"/>
      <c r="G87" s="23"/>
      <c r="H87" s="7"/>
      <c r="I87" s="96"/>
      <c r="J87" s="7"/>
      <c r="K87" s="7"/>
      <c r="L87" s="7"/>
      <c r="M87" s="7"/>
      <c r="N87" s="7"/>
      <c r="O87" s="7"/>
      <c r="P87" s="7"/>
      <c r="Q87" s="7"/>
      <c r="R87" s="41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7" t="s">
        <v>11</v>
      </c>
      <c r="B88" s="114">
        <v>0</v>
      </c>
      <c r="C88" s="7"/>
      <c r="D88" s="7"/>
      <c r="E88" s="115">
        <v>56599.41</v>
      </c>
      <c r="F88" s="85"/>
      <c r="G88" s="23"/>
      <c r="H88" s="41"/>
      <c r="I88" s="7"/>
      <c r="J88" s="7"/>
      <c r="K88" s="116"/>
      <c r="L88" s="41"/>
      <c r="M88" s="7"/>
      <c r="N88" s="7"/>
      <c r="O88" s="7"/>
      <c r="P88" s="7"/>
      <c r="Q88" s="7"/>
      <c r="R88" s="41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 t="s">
        <v>36</v>
      </c>
      <c r="B89" s="114">
        <v>0</v>
      </c>
      <c r="C89" s="7"/>
      <c r="D89" s="7"/>
      <c r="E89" s="115">
        <v>-15954.96</v>
      </c>
      <c r="F89" s="85"/>
      <c r="G89" s="23"/>
      <c r="H89" s="41"/>
      <c r="I89" s="7"/>
      <c r="J89" s="7"/>
      <c r="K89" s="116"/>
      <c r="L89" s="41"/>
      <c r="M89" s="7"/>
      <c r="N89" s="7"/>
      <c r="O89" s="7"/>
      <c r="P89" s="7"/>
      <c r="Q89" s="7"/>
      <c r="R89" s="41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7" t="s">
        <v>7</v>
      </c>
      <c r="B90" s="117">
        <v>0</v>
      </c>
      <c r="C90" s="7"/>
      <c r="D90" s="7"/>
      <c r="E90" s="115">
        <v>0</v>
      </c>
      <c r="F90" s="85"/>
      <c r="G90" s="23"/>
      <c r="H90" s="118"/>
      <c r="I90" s="96"/>
      <c r="J90" s="7"/>
      <c r="K90" s="116"/>
      <c r="L90" s="41"/>
      <c r="M90" s="7"/>
      <c r="N90" s="7"/>
      <c r="O90" s="7"/>
      <c r="P90" s="7"/>
      <c r="Q90" s="7"/>
      <c r="R90" s="41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7" t="s">
        <v>9</v>
      </c>
      <c r="B91" s="117">
        <v>0</v>
      </c>
      <c r="C91" s="7"/>
      <c r="D91" s="7"/>
      <c r="E91" s="115">
        <v>0</v>
      </c>
      <c r="F91" s="85"/>
      <c r="G91" s="23"/>
      <c r="H91" s="41"/>
      <c r="I91" s="96"/>
      <c r="J91" s="7"/>
      <c r="K91" s="116"/>
      <c r="L91" s="41"/>
      <c r="M91" s="7"/>
      <c r="N91" s="7"/>
      <c r="O91" s="7"/>
      <c r="P91" s="7"/>
      <c r="Q91" s="7"/>
      <c r="R91" s="41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7" t="s">
        <v>8</v>
      </c>
      <c r="B92" s="117">
        <v>0</v>
      </c>
      <c r="C92" s="7"/>
      <c r="D92" s="7"/>
      <c r="E92" s="115">
        <v>0</v>
      </c>
      <c r="F92" s="85"/>
      <c r="G92" s="23"/>
      <c r="H92" s="7"/>
      <c r="I92" s="96"/>
      <c r="J92" s="7"/>
      <c r="K92" s="116"/>
      <c r="L92" s="41"/>
      <c r="M92" s="7"/>
      <c r="N92" s="7"/>
      <c r="O92" s="7"/>
      <c r="P92" s="7"/>
      <c r="Q92" s="7"/>
      <c r="R92" s="41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x14ac:dyDescent="0.35">
      <c r="A93" s="7" t="s">
        <v>10</v>
      </c>
      <c r="B93" s="117">
        <v>0</v>
      </c>
      <c r="C93" s="7"/>
      <c r="D93" s="7"/>
      <c r="E93" s="115">
        <v>0</v>
      </c>
      <c r="F93" s="85"/>
      <c r="G93" s="23"/>
      <c r="H93" s="41"/>
      <c r="I93" s="96"/>
      <c r="J93" s="7"/>
      <c r="K93" s="116"/>
      <c r="L93" s="7"/>
      <c r="M93" s="7"/>
      <c r="N93" s="7"/>
      <c r="O93" s="7"/>
      <c r="P93" s="7"/>
      <c r="Q93" s="7"/>
      <c r="R93" s="41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x14ac:dyDescent="0.35">
      <c r="A94" s="7" t="s">
        <v>42</v>
      </c>
      <c r="B94" s="117">
        <v>0</v>
      </c>
      <c r="C94" s="7"/>
      <c r="D94" s="7"/>
      <c r="E94" s="115">
        <v>0</v>
      </c>
      <c r="F94" s="85"/>
      <c r="G94" s="23"/>
      <c r="H94" s="41"/>
      <c r="I94" s="96"/>
      <c r="J94" s="7"/>
      <c r="K94" s="116"/>
      <c r="L94" s="7"/>
      <c r="M94" s="7"/>
      <c r="N94" s="7"/>
      <c r="O94" s="7"/>
      <c r="P94" s="7"/>
      <c r="Q94" s="7"/>
      <c r="R94" s="41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109" t="str">
        <f>"TOTAL Liabilities Accrued as of "&amp;MONTH(B5)&amp;"/"&amp;DAY(B5)</f>
        <v>TOTAL Liabilities Accrued as of 6/30</v>
      </c>
      <c r="B95" s="110"/>
      <c r="C95" s="110"/>
      <c r="D95" s="110"/>
      <c r="E95" s="111">
        <f>SUM(E88:E94)</f>
        <v>40644.450000000004</v>
      </c>
      <c r="F95" s="94"/>
      <c r="G95" s="23"/>
      <c r="H95" s="41"/>
      <c r="I95" s="41"/>
      <c r="J95" s="39"/>
      <c r="K95" s="7"/>
      <c r="L95" s="7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x14ac:dyDescent="0.35">
      <c r="A96" s="9"/>
      <c r="B96" s="7"/>
      <c r="C96" s="7"/>
      <c r="D96" s="7"/>
      <c r="E96" s="94"/>
      <c r="F96" s="94"/>
      <c r="G96" s="23"/>
      <c r="H96" s="41"/>
      <c r="I96" s="41"/>
      <c r="J96" s="39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x14ac:dyDescent="0.35">
      <c r="A97" s="7" t="s">
        <v>115</v>
      </c>
      <c r="B97" s="7"/>
      <c r="C97" s="7"/>
      <c r="D97" s="7"/>
      <c r="E97" s="119">
        <v>5940259.0439000009</v>
      </c>
      <c r="F97" s="85"/>
      <c r="G97" s="23"/>
      <c r="H97" s="41"/>
      <c r="I97" s="41"/>
      <c r="J97" s="41"/>
      <c r="K97" s="7"/>
      <c r="L97" s="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7" t="s">
        <v>116</v>
      </c>
      <c r="B98" s="7"/>
      <c r="C98" s="7"/>
      <c r="D98" s="7"/>
      <c r="E98" s="120">
        <v>-885232.04</v>
      </c>
      <c r="F98" s="85"/>
      <c r="G98" s="23"/>
      <c r="H98" s="41"/>
      <c r="I98" s="41"/>
      <c r="J98" s="41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41"/>
      <c r="B99" s="7"/>
      <c r="C99" s="7"/>
      <c r="D99" s="7"/>
      <c r="E99" s="85"/>
      <c r="F99" s="85"/>
      <c r="G99" s="23"/>
      <c r="H99" s="41"/>
      <c r="I99" s="41"/>
      <c r="J99" s="41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9" t="s">
        <v>117</v>
      </c>
      <c r="B100" s="7"/>
      <c r="C100" s="7"/>
      <c r="D100" s="7"/>
      <c r="E100" s="121">
        <f>E85+E95+E97+E98</f>
        <v>5095671.453900001</v>
      </c>
      <c r="F100" s="85"/>
      <c r="G100" s="23"/>
      <c r="H100" s="9"/>
      <c r="I100" s="7"/>
      <c r="J100" s="7"/>
      <c r="K100" s="7"/>
      <c r="L100" s="94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thickBot="1" x14ac:dyDescent="0.4">
      <c r="A101" s="9"/>
      <c r="B101" s="7"/>
      <c r="C101" s="7"/>
      <c r="D101" s="7"/>
      <c r="E101" s="85"/>
      <c r="F101" s="85"/>
      <c r="G101" s="2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thickBot="1" x14ac:dyDescent="0.4">
      <c r="A102" s="9" t="s">
        <v>118</v>
      </c>
      <c r="B102" s="7"/>
      <c r="C102" s="7"/>
      <c r="D102" s="7"/>
      <c r="E102" s="97">
        <f>E72-E100</f>
        <v>279484870.00862753</v>
      </c>
      <c r="F102" s="101"/>
      <c r="G102" s="23"/>
      <c r="H102" s="9"/>
      <c r="I102" s="7"/>
      <c r="J102" s="7"/>
      <c r="K102" s="7"/>
      <c r="L102" s="97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9"/>
      <c r="B103" s="7"/>
      <c r="C103" s="7"/>
      <c r="D103" s="7"/>
      <c r="E103" s="85"/>
      <c r="F103" s="85"/>
      <c r="G103" s="23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7"/>
      <c r="C104" s="7"/>
      <c r="D104" s="25"/>
      <c r="E104" s="85"/>
      <c r="F104" s="85"/>
      <c r="G104" s="23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7"/>
      <c r="C105" s="7"/>
      <c r="D105" s="7"/>
      <c r="E105" s="85"/>
      <c r="F105" s="85"/>
      <c r="G105" s="23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7"/>
      <c r="B106" s="7"/>
      <c r="C106" s="7"/>
      <c r="D106" s="7"/>
      <c r="E106" s="122"/>
      <c r="F106" s="8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7"/>
      <c r="C107" s="7"/>
      <c r="D107" s="7"/>
      <c r="E107" s="85"/>
      <c r="F107" s="8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7"/>
      <c r="C108" s="7"/>
      <c r="D108" s="7"/>
      <c r="E108" s="85"/>
      <c r="F108" s="8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7"/>
      <c r="B109" s="7"/>
      <c r="C109" s="7"/>
      <c r="D109" s="41"/>
      <c r="E109" s="39"/>
      <c r="F109" s="85"/>
      <c r="G109" s="7"/>
      <c r="H109" s="94"/>
      <c r="I109" s="7"/>
      <c r="J109" s="7"/>
      <c r="K109" s="7"/>
      <c r="L109" s="96"/>
      <c r="M109" s="123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25"/>
      <c r="C110" s="7"/>
      <c r="D110" s="7"/>
      <c r="E110" s="85"/>
      <c r="F110" s="85"/>
      <c r="G110" s="7"/>
      <c r="H110" s="94"/>
      <c r="I110" s="7"/>
      <c r="J110" s="7"/>
      <c r="K110" s="7"/>
      <c r="L110" s="96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25"/>
      <c r="C111" s="7"/>
      <c r="D111" s="7"/>
      <c r="E111" s="85"/>
      <c r="F111" s="8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25"/>
      <c r="C112" s="7"/>
      <c r="D112" s="7"/>
      <c r="E112" s="85"/>
      <c r="F112" s="8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25"/>
      <c r="C113" s="7"/>
      <c r="D113" s="7"/>
      <c r="E113" s="85"/>
      <c r="F113" s="8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124"/>
      <c r="B114" s="25"/>
      <c r="C114" s="7"/>
      <c r="D114" s="7"/>
      <c r="E114" s="85"/>
      <c r="F114" s="8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7"/>
      <c r="B115" s="25"/>
      <c r="C115" s="7"/>
      <c r="D115" s="7"/>
      <c r="E115" s="85"/>
      <c r="F115" s="8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7"/>
      <c r="B116" s="25"/>
      <c r="C116" s="7"/>
      <c r="D116" s="7"/>
      <c r="E116" s="85"/>
      <c r="F116" s="8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7"/>
      <c r="B117" s="25"/>
      <c r="C117" s="7"/>
      <c r="D117" s="7"/>
      <c r="E117" s="85"/>
      <c r="F117" s="8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7"/>
      <c r="B118" s="25"/>
      <c r="C118" s="7"/>
      <c r="D118" s="7"/>
      <c r="E118" s="85"/>
      <c r="F118" s="8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7"/>
      <c r="B119" s="25"/>
      <c r="C119" s="7"/>
      <c r="D119" s="7"/>
      <c r="E119" s="85"/>
      <c r="F119" s="8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7"/>
      <c r="B120" s="25"/>
      <c r="C120" s="7"/>
      <c r="D120" s="7"/>
      <c r="E120" s="85"/>
      <c r="F120" s="8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7"/>
      <c r="B121" s="25"/>
      <c r="C121" s="7"/>
      <c r="D121" s="7"/>
      <c r="E121" s="85"/>
      <c r="F121" s="8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7"/>
      <c r="B127" s="2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7"/>
      <c r="B128" s="2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7"/>
      <c r="B129" s="2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7"/>
      <c r="B130" s="2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7"/>
      <c r="B131" s="2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7"/>
      <c r="B132" s="2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7"/>
      <c r="B133" s="2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7"/>
      <c r="B134" s="2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7"/>
      <c r="B135" s="2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7"/>
      <c r="B136" s="2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7"/>
      <c r="B137" s="2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7"/>
      <c r="B138" s="2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7"/>
      <c r="B139" s="2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7"/>
      <c r="B140" s="2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7"/>
      <c r="B141" s="2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7"/>
      <c r="B142" s="2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7"/>
      <c r="B143" s="2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7"/>
      <c r="B144" s="2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7"/>
      <c r="B145" s="2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7"/>
      <c r="B146" s="2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7"/>
      <c r="B147" s="2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7"/>
      <c r="B148" s="2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41"/>
      <c r="N154" s="7"/>
      <c r="O154" s="7"/>
      <c r="P154" s="7"/>
      <c r="Q154" s="7"/>
      <c r="R154" s="7"/>
      <c r="S154" s="7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</sheetData>
  <mergeCells count="3">
    <mergeCell ref="B8:E8"/>
    <mergeCell ref="I8:L8"/>
    <mergeCell ref="B63:E6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CCF4-5502-4687-9A35-ECE816615385}">
  <dimension ref="A1:BE503"/>
  <sheetViews>
    <sheetView showGridLines="0" topLeftCell="A54" zoomScale="80" zoomScaleNormal="80" workbookViewId="0">
      <selection activeCell="X63" sqref="X63"/>
    </sheetView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15.765625" style="61" bestFit="1" customWidth="1"/>
    <col min="21" max="21" width="8.5351562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120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71872425.810000002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44721</v>
      </c>
      <c r="C4" s="5"/>
      <c r="D4" s="5"/>
      <c r="E4" s="5"/>
      <c r="F4" s="5"/>
      <c r="G4" s="5"/>
      <c r="H4" s="74">
        <f>+E102</f>
        <v>71937829.833973214</v>
      </c>
      <c r="I4" s="75" t="s">
        <v>47</v>
      </c>
      <c r="J4" s="5"/>
      <c r="K4" s="76" t="s">
        <v>48</v>
      </c>
      <c r="L4" s="77">
        <v>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79">
        <f>(H4*L4/H3-1)*L3/(B3-B4)</f>
        <v>1.560002778401832E-2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44756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341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121</v>
      </c>
      <c r="B10" s="10">
        <v>44721</v>
      </c>
      <c r="C10" s="10">
        <v>44756</v>
      </c>
      <c r="D10" s="83">
        <v>1501006.98</v>
      </c>
      <c r="E10" s="84">
        <v>1502510.29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71937829.833973214</v>
      </c>
      <c r="S10" s="138">
        <f>SUM(D54,D66)</f>
        <v>5567131.4500000002</v>
      </c>
      <c r="T10" s="138">
        <f>D69</f>
        <v>1536047.7662732007</v>
      </c>
      <c r="U10" s="138">
        <f>D53</f>
        <v>326896.31</v>
      </c>
      <c r="V10" s="138">
        <f>E85+E95</f>
        <v>8750.07</v>
      </c>
      <c r="W10" s="137">
        <v>0</v>
      </c>
      <c r="X10" s="139">
        <f>D67</f>
        <v>3334.86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122</v>
      </c>
      <c r="B11" s="10">
        <v>44721</v>
      </c>
      <c r="C11" s="10">
        <v>44756</v>
      </c>
      <c r="D11" s="83">
        <v>111204.7</v>
      </c>
      <c r="E11" s="84">
        <v>111316.05</v>
      </c>
      <c r="F11" s="85"/>
      <c r="G11" s="86"/>
      <c r="H11" s="7"/>
      <c r="I11" s="10"/>
      <c r="J11" s="10"/>
      <c r="K11" s="85"/>
      <c r="L11" s="85"/>
      <c r="M11" s="41"/>
      <c r="N11" s="7"/>
      <c r="O11" s="7"/>
      <c r="P11" s="7"/>
      <c r="Q11"/>
      <c r="R11"/>
      <c r="S11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123</v>
      </c>
      <c r="B12" s="10">
        <v>44721</v>
      </c>
      <c r="C12" s="10">
        <v>44756</v>
      </c>
      <c r="D12" s="83">
        <v>4897299.88</v>
      </c>
      <c r="E12" s="84">
        <v>4902547.6500000004</v>
      </c>
      <c r="F12" s="85"/>
      <c r="G12" s="86"/>
      <c r="H12" s="7"/>
      <c r="I12" s="10"/>
      <c r="J12" s="10"/>
      <c r="K12" s="85"/>
      <c r="L12" s="85"/>
      <c r="M12" s="41"/>
      <c r="N12" s="7"/>
      <c r="O12" s="7"/>
      <c r="P12" s="7"/>
      <c r="Q12"/>
      <c r="R12"/>
      <c r="S12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 t="s">
        <v>124</v>
      </c>
      <c r="B13" s="10">
        <v>44721</v>
      </c>
      <c r="C13" s="10">
        <v>44756</v>
      </c>
      <c r="D13" s="83">
        <v>58295.89</v>
      </c>
      <c r="E13" s="84">
        <v>58355.07</v>
      </c>
      <c r="F13" s="85"/>
      <c r="G13" s="86"/>
      <c r="H13" s="7"/>
      <c r="I13" s="10"/>
      <c r="J13" s="10"/>
      <c r="K13" s="85"/>
      <c r="L13" s="85"/>
      <c r="M13" s="41"/>
      <c r="N13" s="7"/>
      <c r="O13" s="7"/>
      <c r="P13" s="7"/>
      <c r="Q13"/>
      <c r="R13"/>
      <c r="S13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">
        <v>125</v>
      </c>
      <c r="B14" s="10">
        <v>44721</v>
      </c>
      <c r="C14" s="10">
        <v>44756</v>
      </c>
      <c r="D14" s="83">
        <v>1287704.3</v>
      </c>
      <c r="E14" s="84">
        <v>1288967.1599999999</v>
      </c>
      <c r="F14" s="85"/>
      <c r="G14" s="86"/>
      <c r="H14" s="7"/>
      <c r="I14" s="10"/>
      <c r="J14" s="10"/>
      <c r="K14" s="85"/>
      <c r="L14" s="85"/>
      <c r="M14" s="41"/>
      <c r="N14" s="7"/>
      <c r="O14" s="7"/>
      <c r="P14" s="7"/>
      <c r="Q14"/>
      <c r="R14"/>
      <c r="S14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">
        <v>126</v>
      </c>
      <c r="B15" s="10">
        <v>44721</v>
      </c>
      <c r="C15" s="10">
        <v>44756</v>
      </c>
      <c r="D15" s="83">
        <v>688686.28</v>
      </c>
      <c r="E15" s="84">
        <v>689666.63</v>
      </c>
      <c r="F15" s="85"/>
      <c r="G15" s="86"/>
      <c r="H15" s="7"/>
      <c r="I15" s="10"/>
      <c r="J15" s="10"/>
      <c r="K15" s="85"/>
      <c r="L15" s="85"/>
      <c r="M15" s="41"/>
      <c r="N15" s="7"/>
      <c r="O15" s="7"/>
      <c r="P15" s="7"/>
      <c r="Q15"/>
      <c r="R15"/>
      <c r="S15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127</v>
      </c>
      <c r="B16" s="10">
        <v>44721</v>
      </c>
      <c r="C16" s="10">
        <v>44756</v>
      </c>
      <c r="D16" s="83">
        <v>1011346.51</v>
      </c>
      <c r="E16" s="84">
        <v>1012786.17</v>
      </c>
      <c r="F16" s="85"/>
      <c r="G16" s="86"/>
      <c r="H16" s="7"/>
      <c r="I16" s="10"/>
      <c r="J16" s="10"/>
      <c r="K16" s="85"/>
      <c r="L16" s="85"/>
      <c r="M16" s="41"/>
      <c r="N16" s="7"/>
      <c r="O16" s="7"/>
      <c r="P16" s="7"/>
      <c r="Q16"/>
      <c r="R16"/>
      <c r="S16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">
        <v>128</v>
      </c>
      <c r="B17" s="10">
        <v>44721</v>
      </c>
      <c r="C17" s="10">
        <v>44756</v>
      </c>
      <c r="D17" s="83">
        <v>768185.29</v>
      </c>
      <c r="E17" s="84">
        <v>769091.77</v>
      </c>
      <c r="F17" s="85"/>
      <c r="G17" s="86"/>
      <c r="H17" s="7"/>
      <c r="I17" s="10"/>
      <c r="J17" s="10"/>
      <c r="K17" s="85"/>
      <c r="L17" s="85"/>
      <c r="M17" s="41"/>
      <c r="N17" s="7"/>
      <c r="O17" s="7"/>
      <c r="P17" s="7"/>
      <c r="Q17"/>
      <c r="R17"/>
      <c r="S1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7" t="s">
        <v>129</v>
      </c>
      <c r="B18" s="10">
        <v>44721</v>
      </c>
      <c r="C18" s="10">
        <v>44756</v>
      </c>
      <c r="D18" s="83">
        <v>257466.59</v>
      </c>
      <c r="E18" s="84">
        <v>257773.99</v>
      </c>
      <c r="F18" s="85"/>
      <c r="G18" s="86"/>
      <c r="H18" s="7"/>
      <c r="I18" s="10"/>
      <c r="J18" s="10"/>
      <c r="K18" s="85"/>
      <c r="L18" s="85"/>
      <c r="M18" s="41"/>
      <c r="N18" s="7"/>
      <c r="O18" s="7"/>
      <c r="P18" s="7"/>
      <c r="Q18"/>
      <c r="R18"/>
      <c r="S18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7" t="s">
        <v>130</v>
      </c>
      <c r="B19" s="10">
        <v>44721</v>
      </c>
      <c r="C19" s="10">
        <v>44756</v>
      </c>
      <c r="D19" s="83">
        <v>65050.33</v>
      </c>
      <c r="E19" s="84">
        <v>65135</v>
      </c>
      <c r="F19" s="85"/>
      <c r="G19" s="86"/>
      <c r="H19" s="7"/>
      <c r="I19" s="10"/>
      <c r="J19" s="10"/>
      <c r="K19" s="85"/>
      <c r="L19" s="85"/>
      <c r="M19" s="41"/>
      <c r="N19" s="7"/>
      <c r="O19" s="7"/>
      <c r="P19" s="7"/>
      <c r="Q19"/>
      <c r="R19"/>
      <c r="S19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7" t="s">
        <v>131</v>
      </c>
      <c r="B20" s="10">
        <v>44721</v>
      </c>
      <c r="C20" s="10">
        <v>44756</v>
      </c>
      <c r="D20" s="83">
        <v>5057084.0999999996</v>
      </c>
      <c r="E20" s="84">
        <v>5062436.91</v>
      </c>
      <c r="F20" s="85"/>
      <c r="G20" s="86"/>
      <c r="H20" s="7"/>
      <c r="I20" s="10"/>
      <c r="J20" s="10"/>
      <c r="K20" s="85"/>
      <c r="L20" s="85"/>
      <c r="M20" s="41"/>
      <c r="N20" s="7"/>
      <c r="O20" s="7"/>
      <c r="P20" s="7"/>
      <c r="Q20"/>
      <c r="R20"/>
      <c r="S20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7" t="s">
        <v>132</v>
      </c>
      <c r="B21" s="10">
        <v>44721</v>
      </c>
      <c r="C21" s="10">
        <v>44756</v>
      </c>
      <c r="D21" s="83">
        <v>253978.14</v>
      </c>
      <c r="E21" s="84">
        <v>254294.88</v>
      </c>
      <c r="F21" s="85"/>
      <c r="G21" s="86"/>
      <c r="H21" s="7"/>
      <c r="I21" s="10"/>
      <c r="J21" s="10"/>
      <c r="K21" s="85"/>
      <c r="L21" s="85"/>
      <c r="M21" s="41"/>
      <c r="N21" s="7"/>
      <c r="O21" s="7"/>
      <c r="P21" s="7"/>
      <c r="Q21"/>
      <c r="R21"/>
      <c r="S21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7" t="s">
        <v>133</v>
      </c>
      <c r="B22" s="10">
        <v>44721</v>
      </c>
      <c r="C22" s="10">
        <v>44756</v>
      </c>
      <c r="D22" s="83">
        <v>8001838.0899999999</v>
      </c>
      <c r="E22" s="84">
        <v>8010044.2699999996</v>
      </c>
      <c r="F22" s="85"/>
      <c r="G22" s="86"/>
      <c r="H22" s="7"/>
      <c r="I22" s="10"/>
      <c r="J22" s="10"/>
      <c r="K22" s="85"/>
      <c r="L22" s="85"/>
      <c r="M22" s="41"/>
      <c r="N22" s="7"/>
      <c r="O22" s="7"/>
      <c r="P22" s="7"/>
      <c r="Q22"/>
      <c r="R22"/>
      <c r="S22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134</v>
      </c>
      <c r="B23" s="10">
        <v>44721</v>
      </c>
      <c r="C23" s="10">
        <v>44756</v>
      </c>
      <c r="D23" s="83">
        <v>149940.37</v>
      </c>
      <c r="E23" s="84">
        <v>150111.22</v>
      </c>
      <c r="F23" s="85"/>
      <c r="G23" s="86"/>
      <c r="H23" s="7"/>
      <c r="I23" s="10"/>
      <c r="J23" s="10"/>
      <c r="K23" s="85"/>
      <c r="L23" s="85"/>
      <c r="M23" s="41"/>
      <c r="N23" s="7"/>
      <c r="O23" s="7"/>
      <c r="P23" s="7"/>
      <c r="Q23"/>
      <c r="R23"/>
      <c r="S23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135</v>
      </c>
      <c r="B24" s="10">
        <v>44721</v>
      </c>
      <c r="C24" s="10">
        <v>44756</v>
      </c>
      <c r="D24" s="83">
        <v>110997.27</v>
      </c>
      <c r="E24" s="84">
        <v>111146.95</v>
      </c>
      <c r="F24" s="85"/>
      <c r="G24" s="86"/>
      <c r="H24" s="7"/>
      <c r="I24" s="10"/>
      <c r="J24" s="10"/>
      <c r="K24" s="85"/>
      <c r="L24" s="85"/>
      <c r="M24" s="41"/>
      <c r="N24" s="7"/>
      <c r="O24" s="7"/>
      <c r="P24" s="7"/>
      <c r="Q24"/>
      <c r="R24"/>
      <c r="S24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136</v>
      </c>
      <c r="B25" s="10">
        <v>44721</v>
      </c>
      <c r="C25" s="10">
        <v>44756</v>
      </c>
      <c r="D25" s="83">
        <v>634713.36</v>
      </c>
      <c r="E25" s="84">
        <v>635228.69999999995</v>
      </c>
      <c r="F25" s="85"/>
      <c r="G25" s="86"/>
      <c r="H25" s="7"/>
      <c r="I25" s="10"/>
      <c r="J25" s="10"/>
      <c r="K25" s="85"/>
      <c r="L25" s="85"/>
      <c r="M25" s="41"/>
      <c r="N25" s="7"/>
      <c r="O25" s="7"/>
      <c r="P25" s="7"/>
      <c r="Q25"/>
      <c r="R25"/>
      <c r="S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137</v>
      </c>
      <c r="B26" s="10">
        <v>44721</v>
      </c>
      <c r="C26" s="10">
        <v>44756</v>
      </c>
      <c r="D26" s="83">
        <v>46358.65</v>
      </c>
      <c r="E26" s="84">
        <v>46421.77</v>
      </c>
      <c r="F26" s="85"/>
      <c r="G26" s="86"/>
      <c r="H26" s="7"/>
      <c r="I26" s="10"/>
      <c r="J26" s="10"/>
      <c r="K26" s="85"/>
      <c r="L26" s="85"/>
      <c r="M26" s="41"/>
      <c r="N26" s="7"/>
      <c r="O26" s="7"/>
      <c r="P26" s="7"/>
      <c r="Q26"/>
      <c r="R26"/>
      <c r="S26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138</v>
      </c>
      <c r="B27" s="10">
        <v>44721</v>
      </c>
      <c r="C27" s="10">
        <v>44756</v>
      </c>
      <c r="D27" s="83">
        <v>122235.39</v>
      </c>
      <c r="E27" s="84">
        <v>122381.24</v>
      </c>
      <c r="F27" s="85"/>
      <c r="G27" s="86"/>
      <c r="H27" s="7"/>
      <c r="I27" s="10"/>
      <c r="J27" s="10"/>
      <c r="K27" s="85"/>
      <c r="L27" s="85"/>
      <c r="M27" s="41"/>
      <c r="N27" s="7"/>
      <c r="O27" s="7"/>
      <c r="P27" s="7"/>
      <c r="Q27"/>
      <c r="R27"/>
      <c r="S27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7" t="s">
        <v>139</v>
      </c>
      <c r="B28" s="10">
        <v>44721</v>
      </c>
      <c r="C28" s="10">
        <v>44756</v>
      </c>
      <c r="D28" s="83">
        <v>324892.18</v>
      </c>
      <c r="E28" s="84">
        <v>325271.14</v>
      </c>
      <c r="F28" s="85"/>
      <c r="G28" s="86"/>
      <c r="H28" s="7"/>
      <c r="I28" s="10"/>
      <c r="J28" s="10"/>
      <c r="K28" s="85"/>
      <c r="L28" s="85"/>
      <c r="M28" s="41"/>
      <c r="N28" s="7"/>
      <c r="O28" s="7"/>
      <c r="P28" s="7"/>
      <c r="Q28"/>
      <c r="R28"/>
      <c r="S28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x14ac:dyDescent="0.35">
      <c r="A29" s="7" t="s">
        <v>140</v>
      </c>
      <c r="B29" s="10">
        <v>44721</v>
      </c>
      <c r="C29" s="10">
        <v>44756</v>
      </c>
      <c r="D29" s="83">
        <v>90361.84</v>
      </c>
      <c r="E29" s="84">
        <v>90476.77</v>
      </c>
      <c r="F29" s="85"/>
      <c r="G29" s="86"/>
      <c r="H29" s="7"/>
      <c r="I29" s="10"/>
      <c r="J29" s="10"/>
      <c r="K29" s="85"/>
      <c r="L29" s="85"/>
      <c r="M29" s="41"/>
      <c r="N29" s="7"/>
      <c r="O29" s="7"/>
      <c r="P29" s="7"/>
      <c r="Q29"/>
      <c r="R29"/>
      <c r="S29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x14ac:dyDescent="0.35">
      <c r="A30" s="7" t="s">
        <v>141</v>
      </c>
      <c r="B30" s="10">
        <v>44721</v>
      </c>
      <c r="C30" s="10">
        <v>44756</v>
      </c>
      <c r="D30" s="83">
        <v>10905343.949999999</v>
      </c>
      <c r="E30" s="84">
        <v>10915512.01</v>
      </c>
      <c r="F30" s="85"/>
      <c r="G30" s="86"/>
      <c r="H30" s="7"/>
      <c r="I30" s="10"/>
      <c r="J30" s="10"/>
      <c r="K30" s="85"/>
      <c r="L30" s="85"/>
      <c r="M30" s="41"/>
      <c r="N30" s="7"/>
      <c r="O30" s="7"/>
      <c r="P30" s="7"/>
      <c r="Q30"/>
      <c r="R30"/>
      <c r="S30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x14ac:dyDescent="0.35">
      <c r="A31" s="7" t="s">
        <v>142</v>
      </c>
      <c r="B31" s="10">
        <v>44721</v>
      </c>
      <c r="C31" s="10">
        <v>44756</v>
      </c>
      <c r="D31" s="83">
        <v>139981.71</v>
      </c>
      <c r="E31" s="84">
        <v>140180.46</v>
      </c>
      <c r="F31" s="85"/>
      <c r="G31" s="86"/>
      <c r="H31" s="7"/>
      <c r="I31" s="10"/>
      <c r="J31" s="10"/>
      <c r="K31" s="85"/>
      <c r="L31" s="85"/>
      <c r="M31" s="41"/>
      <c r="N31" s="7"/>
      <c r="O31" s="7"/>
      <c r="P31" s="7"/>
      <c r="Q31"/>
      <c r="R31"/>
      <c r="S31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x14ac:dyDescent="0.35">
      <c r="A32" s="7" t="s">
        <v>143</v>
      </c>
      <c r="B32" s="10">
        <v>44721</v>
      </c>
      <c r="C32" s="10">
        <v>44756</v>
      </c>
      <c r="D32" s="83">
        <v>2325814.81</v>
      </c>
      <c r="E32" s="84">
        <v>2327991.42</v>
      </c>
      <c r="F32" s="85"/>
      <c r="G32" s="86"/>
      <c r="H32" s="7"/>
      <c r="I32" s="10"/>
      <c r="J32" s="10"/>
      <c r="K32" s="85"/>
      <c r="L32" s="85"/>
      <c r="M32" s="41"/>
      <c r="N32" s="7"/>
      <c r="O32" s="7"/>
      <c r="P32" s="7"/>
      <c r="Q32"/>
      <c r="R32"/>
      <c r="S32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7" t="s">
        <v>144</v>
      </c>
      <c r="B33" s="10">
        <v>44721</v>
      </c>
      <c r="C33" s="10">
        <v>44756</v>
      </c>
      <c r="D33" s="83">
        <v>1196380.49</v>
      </c>
      <c r="E33" s="84">
        <v>1197629.8500000001</v>
      </c>
      <c r="F33" s="85"/>
      <c r="G33" s="86"/>
      <c r="H33" s="7"/>
      <c r="I33" s="10"/>
      <c r="J33" s="10"/>
      <c r="K33" s="85"/>
      <c r="L33" s="85"/>
      <c r="M33" s="41"/>
      <c r="N33" s="7"/>
      <c r="O33" s="7"/>
      <c r="P33" s="7"/>
      <c r="Q33"/>
      <c r="R33"/>
      <c r="S33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7" t="s">
        <v>145</v>
      </c>
      <c r="B34" s="10">
        <v>44721</v>
      </c>
      <c r="C34" s="10">
        <v>44756</v>
      </c>
      <c r="D34" s="83">
        <v>10265949.380000001</v>
      </c>
      <c r="E34" s="84">
        <v>10278637.390000001</v>
      </c>
      <c r="F34" s="85"/>
      <c r="G34" s="86"/>
      <c r="H34" s="7"/>
      <c r="I34" s="10"/>
      <c r="J34" s="10"/>
      <c r="K34" s="85"/>
      <c r="L34" s="85"/>
      <c r="M34" s="41"/>
      <c r="N34" s="7"/>
      <c r="O34" s="7"/>
      <c r="P34" s="7"/>
      <c r="Q34"/>
      <c r="R34"/>
      <c r="S34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7" t="s">
        <v>146</v>
      </c>
      <c r="B35" s="10">
        <v>44721</v>
      </c>
      <c r="C35" s="10">
        <v>44756</v>
      </c>
      <c r="D35" s="83">
        <v>704745.39</v>
      </c>
      <c r="E35" s="84">
        <v>705481.34</v>
      </c>
      <c r="F35" s="85"/>
      <c r="G35" s="86"/>
      <c r="H35" s="7"/>
      <c r="I35" s="10"/>
      <c r="J35" s="10"/>
      <c r="K35" s="85"/>
      <c r="L35" s="85"/>
      <c r="M35" s="41"/>
      <c r="N35" s="7"/>
      <c r="O35" s="7"/>
      <c r="P35" s="7"/>
      <c r="Q35"/>
      <c r="R35"/>
      <c r="S35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">
        <v>147</v>
      </c>
      <c r="B36" s="10">
        <v>44721</v>
      </c>
      <c r="C36" s="10">
        <v>44756</v>
      </c>
      <c r="D36" s="83">
        <v>119734.25</v>
      </c>
      <c r="E36" s="84">
        <v>119878.84</v>
      </c>
      <c r="F36" s="85"/>
      <c r="G36" s="86"/>
      <c r="H36" s="7"/>
      <c r="I36" s="10"/>
      <c r="J36" s="10"/>
      <c r="K36" s="85"/>
      <c r="L36" s="85"/>
      <c r="M36" s="41"/>
      <c r="N36" s="7"/>
      <c r="O36" s="7"/>
      <c r="P36" s="7"/>
      <c r="Q36"/>
      <c r="R36"/>
      <c r="S36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">
        <v>148</v>
      </c>
      <c r="B37" s="10">
        <v>44721</v>
      </c>
      <c r="C37" s="10">
        <v>44756</v>
      </c>
      <c r="D37" s="83">
        <v>82136.33</v>
      </c>
      <c r="E37" s="84">
        <v>82243.66</v>
      </c>
      <c r="F37" s="85"/>
      <c r="G37" s="86"/>
      <c r="H37" s="7"/>
      <c r="I37" s="10"/>
      <c r="J37" s="10"/>
      <c r="K37" s="85"/>
      <c r="L37" s="85"/>
      <c r="M37" s="41"/>
      <c r="N37" s="7"/>
      <c r="O37" s="7"/>
      <c r="P37" s="7"/>
      <c r="Q37"/>
      <c r="R37"/>
      <c r="S3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7" t="s">
        <v>149</v>
      </c>
      <c r="B38" s="10">
        <v>44721</v>
      </c>
      <c r="C38" s="10">
        <v>44756</v>
      </c>
      <c r="D38" s="83">
        <v>2456414.65</v>
      </c>
      <c r="E38" s="84">
        <v>2459265.08</v>
      </c>
      <c r="F38" s="85"/>
      <c r="G38" s="86"/>
      <c r="H38" s="7"/>
      <c r="I38" s="10"/>
      <c r="J38" s="10"/>
      <c r="K38" s="85"/>
      <c r="L38" s="85"/>
      <c r="M38" s="41"/>
      <c r="N38" s="7"/>
      <c r="O38" s="7"/>
      <c r="P38" s="7"/>
      <c r="Q38"/>
      <c r="R38"/>
      <c r="S38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7" t="s">
        <v>150</v>
      </c>
      <c r="B39" s="10">
        <v>44721</v>
      </c>
      <c r="C39" s="10">
        <v>44756</v>
      </c>
      <c r="D39" s="83">
        <v>658839.62</v>
      </c>
      <c r="E39" s="84">
        <v>659662.56999999995</v>
      </c>
      <c r="F39" s="85"/>
      <c r="G39" s="86"/>
      <c r="H39" s="7"/>
      <c r="I39" s="10"/>
      <c r="J39" s="10"/>
      <c r="K39" s="85"/>
      <c r="L39" s="85"/>
      <c r="M39" s="41"/>
      <c r="N39" s="7"/>
      <c r="O39" s="7"/>
      <c r="P39" s="7"/>
      <c r="Q39"/>
      <c r="R39"/>
      <c r="S39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7" t="s">
        <v>151</v>
      </c>
      <c r="B40" s="10">
        <v>44721</v>
      </c>
      <c r="C40" s="10">
        <v>44756</v>
      </c>
      <c r="D40" s="83">
        <v>80742.05</v>
      </c>
      <c r="E40" s="84">
        <v>80825.2</v>
      </c>
      <c r="F40" s="85"/>
      <c r="G40" s="86"/>
      <c r="H40" s="7"/>
      <c r="I40" s="10"/>
      <c r="J40" s="10"/>
      <c r="K40" s="85"/>
      <c r="L40" s="85"/>
      <c r="M40" s="41"/>
      <c r="N40" s="7"/>
      <c r="O40" s="7"/>
      <c r="P40" s="7"/>
      <c r="Q40"/>
      <c r="R40"/>
      <c r="S40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7" t="s">
        <v>152</v>
      </c>
      <c r="B41" s="10">
        <v>44721</v>
      </c>
      <c r="C41" s="10">
        <v>44756</v>
      </c>
      <c r="D41" s="83">
        <v>1991224.23</v>
      </c>
      <c r="E41" s="84">
        <v>1993081.19</v>
      </c>
      <c r="F41" s="85"/>
      <c r="G41" s="86"/>
      <c r="H41" s="7"/>
      <c r="I41" s="10"/>
      <c r="J41" s="10"/>
      <c r="K41" s="85"/>
      <c r="L41" s="85"/>
      <c r="M41" s="41"/>
      <c r="N41" s="7"/>
      <c r="O41" s="7"/>
      <c r="P41" s="7"/>
      <c r="Q41"/>
      <c r="R41"/>
      <c r="S41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7" t="s">
        <v>153</v>
      </c>
      <c r="B42" s="10">
        <v>44721</v>
      </c>
      <c r="C42" s="10">
        <v>44756</v>
      </c>
      <c r="D42" s="83">
        <v>1257241.6499999999</v>
      </c>
      <c r="E42" s="84">
        <v>1258355.3</v>
      </c>
      <c r="F42" s="85"/>
      <c r="G42" s="86"/>
      <c r="H42" s="7"/>
      <c r="I42" s="10"/>
      <c r="J42" s="10"/>
      <c r="K42" s="85"/>
      <c r="L42" s="85"/>
      <c r="M42" s="41"/>
      <c r="N42" s="7"/>
      <c r="O42" s="7"/>
      <c r="P42" s="7"/>
      <c r="Q42"/>
      <c r="R42"/>
      <c r="S42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7" t="s">
        <v>154</v>
      </c>
      <c r="B43" s="10">
        <v>44721</v>
      </c>
      <c r="C43" s="10">
        <v>44756</v>
      </c>
      <c r="D43" s="83">
        <v>390499.1</v>
      </c>
      <c r="E43" s="84">
        <v>390929.67</v>
      </c>
      <c r="F43" s="85"/>
      <c r="G43" s="86"/>
      <c r="H43" s="7"/>
      <c r="I43" s="10"/>
      <c r="J43" s="10"/>
      <c r="K43" s="85"/>
      <c r="L43" s="85"/>
      <c r="M43" s="41"/>
      <c r="N43" s="7"/>
      <c r="O43" s="7"/>
      <c r="P43" s="7"/>
      <c r="Q43"/>
      <c r="R43"/>
      <c r="S43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7" t="s">
        <v>155</v>
      </c>
      <c r="B44" s="10">
        <v>44721</v>
      </c>
      <c r="C44" s="10">
        <v>44756</v>
      </c>
      <c r="D44" s="83">
        <v>613837.24</v>
      </c>
      <c r="E44" s="84">
        <v>614510.05000000005</v>
      </c>
      <c r="F44" s="85"/>
      <c r="G44" s="86"/>
      <c r="H44" s="7"/>
      <c r="I44" s="10"/>
      <c r="J44" s="10"/>
      <c r="K44" s="85"/>
      <c r="L44" s="85"/>
      <c r="M44" s="41"/>
      <c r="N44" s="7"/>
      <c r="O44" s="7"/>
      <c r="P44" s="7"/>
      <c r="Q44"/>
      <c r="R44"/>
      <c r="S44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 t="s">
        <v>156</v>
      </c>
      <c r="B45" s="10">
        <v>44721</v>
      </c>
      <c r="C45" s="10">
        <v>44756</v>
      </c>
      <c r="D45" s="83">
        <v>249143.7</v>
      </c>
      <c r="E45" s="84">
        <v>249413.95</v>
      </c>
      <c r="F45" s="85"/>
      <c r="G45" s="86"/>
      <c r="H45" s="7"/>
      <c r="I45" s="10"/>
      <c r="J45" s="10"/>
      <c r="K45" s="85"/>
      <c r="L45" s="85"/>
      <c r="M45" s="41"/>
      <c r="N45" s="7"/>
      <c r="O45" s="7"/>
      <c r="P45" s="7"/>
      <c r="Q45"/>
      <c r="R45"/>
      <c r="S45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7" t="s">
        <v>157</v>
      </c>
      <c r="B46" s="10">
        <v>44721</v>
      </c>
      <c r="C46" s="10">
        <v>44756</v>
      </c>
      <c r="D46" s="83">
        <v>425856.36</v>
      </c>
      <c r="E46" s="84">
        <v>426321.27</v>
      </c>
      <c r="F46" s="85"/>
      <c r="G46" s="86"/>
      <c r="H46" s="7"/>
      <c r="I46" s="10"/>
      <c r="J46" s="10"/>
      <c r="K46" s="85"/>
      <c r="L46" s="85"/>
      <c r="M46" s="41"/>
      <c r="N46" s="7"/>
      <c r="O46" s="7"/>
      <c r="P46" s="7"/>
      <c r="Q46"/>
      <c r="R46"/>
      <c r="S46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 t="s">
        <v>158</v>
      </c>
      <c r="B47" s="10">
        <v>44721</v>
      </c>
      <c r="C47" s="10">
        <v>44756</v>
      </c>
      <c r="D47" s="83">
        <v>631893.93000000005</v>
      </c>
      <c r="E47" s="84">
        <v>632627.5</v>
      </c>
      <c r="F47" s="85"/>
      <c r="G47" s="86"/>
      <c r="H47" s="7"/>
      <c r="I47" s="10"/>
      <c r="J47" s="10"/>
      <c r="K47" s="85"/>
      <c r="L47" s="85"/>
      <c r="M47" s="41"/>
      <c r="N47" s="7"/>
      <c r="O47" s="7"/>
      <c r="P47" s="7"/>
      <c r="Q47"/>
      <c r="R47"/>
      <c r="S47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7" t="s">
        <v>159</v>
      </c>
      <c r="B48" s="10">
        <v>44721</v>
      </c>
      <c r="C48" s="10">
        <v>44756</v>
      </c>
      <c r="D48" s="83">
        <v>1368061.57</v>
      </c>
      <c r="E48" s="84">
        <v>1369530.18</v>
      </c>
      <c r="F48" s="85"/>
      <c r="G48" s="86"/>
      <c r="H48" s="7"/>
      <c r="I48" s="10"/>
      <c r="J48" s="10"/>
      <c r="K48" s="85"/>
      <c r="L48" s="85"/>
      <c r="M48" s="41"/>
      <c r="N48" s="7"/>
      <c r="O48" s="7"/>
      <c r="P48" s="7"/>
      <c r="Q48"/>
      <c r="R48"/>
      <c r="S48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x14ac:dyDescent="0.35">
      <c r="A49" s="7" t="s">
        <v>160</v>
      </c>
      <c r="B49" s="10">
        <v>44721</v>
      </c>
      <c r="C49" s="10">
        <v>44756</v>
      </c>
      <c r="D49" s="83">
        <v>1503892.92</v>
      </c>
      <c r="E49" s="84">
        <v>1505401.82</v>
      </c>
      <c r="F49" s="85"/>
      <c r="G49" s="86"/>
      <c r="H49" s="7"/>
      <c r="I49" s="10"/>
      <c r="J49" s="10"/>
      <c r="K49" s="85"/>
      <c r="L49" s="85"/>
      <c r="M49" s="41"/>
      <c r="N49" s="7"/>
      <c r="O49" s="7"/>
      <c r="P49" s="7"/>
      <c r="Q49"/>
      <c r="R49"/>
      <c r="S49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x14ac:dyDescent="0.35">
      <c r="A50" s="7" t="s">
        <v>161</v>
      </c>
      <c r="B50" s="10">
        <v>44721</v>
      </c>
      <c r="C50" s="10">
        <v>44756</v>
      </c>
      <c r="D50" s="83">
        <v>1012353.62</v>
      </c>
      <c r="E50" s="84">
        <v>1013380.57</v>
      </c>
      <c r="F50" s="85"/>
      <c r="G50" s="86"/>
      <c r="H50" s="7"/>
      <c r="I50" s="10"/>
      <c r="J50" s="10"/>
      <c r="K50" s="85"/>
      <c r="L50" s="85"/>
      <c r="M50" s="41"/>
      <c r="N50" s="7"/>
      <c r="O50" s="7"/>
      <c r="P50" s="7"/>
      <c r="Q50"/>
      <c r="R50"/>
      <c r="S50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x14ac:dyDescent="0.35">
      <c r="A51" s="7" t="s">
        <v>162</v>
      </c>
      <c r="B51" s="10">
        <v>44692</v>
      </c>
      <c r="C51" s="87" t="s">
        <v>94</v>
      </c>
      <c r="D51" s="83">
        <v>134474.06</v>
      </c>
      <c r="E51" s="84">
        <v>134742.38</v>
      </c>
      <c r="F51" s="85"/>
      <c r="G51" s="86"/>
      <c r="H51" s="7"/>
      <c r="I51" s="10"/>
      <c r="J51" s="10"/>
      <c r="K51" s="85"/>
      <c r="L51" s="85"/>
      <c r="M51" s="41"/>
      <c r="N51" s="7"/>
      <c r="O51" s="7"/>
      <c r="P51" s="7"/>
      <c r="Q51"/>
      <c r="R51"/>
      <c r="S51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x14ac:dyDescent="0.35">
      <c r="A52" s="7" t="s">
        <v>163</v>
      </c>
      <c r="B52" s="10">
        <v>44721</v>
      </c>
      <c r="C52" s="10">
        <v>44756</v>
      </c>
      <c r="D52" s="83">
        <v>1720979.38</v>
      </c>
      <c r="E52" s="84">
        <v>1723429.2</v>
      </c>
      <c r="F52" s="85"/>
      <c r="G52" s="86"/>
      <c r="H52" s="7"/>
      <c r="I52" s="10"/>
      <c r="J52" s="10"/>
      <c r="K52" s="85"/>
      <c r="L52" s="85"/>
      <c r="M52" s="41"/>
      <c r="N52" s="7"/>
      <c r="O52" s="7"/>
      <c r="P52" s="7"/>
      <c r="Q52"/>
      <c r="R52"/>
      <c r="S52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x14ac:dyDescent="0.35">
      <c r="A53" s="7" t="s">
        <v>96</v>
      </c>
      <c r="B53" s="10">
        <v>44742</v>
      </c>
      <c r="C53" s="10">
        <v>44742</v>
      </c>
      <c r="D53" s="83">
        <v>326896.31</v>
      </c>
      <c r="E53" s="84">
        <v>326896.31</v>
      </c>
      <c r="F53" s="85"/>
      <c r="G53" s="8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7" t="s">
        <v>97</v>
      </c>
      <c r="B54" s="88">
        <v>44742</v>
      </c>
      <c r="C54" s="10">
        <v>44742</v>
      </c>
      <c r="D54" s="83">
        <v>5558381.3799999999</v>
      </c>
      <c r="E54" s="83">
        <v>5558381.3799999999</v>
      </c>
      <c r="F54" s="85"/>
      <c r="G54" s="2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7"/>
      <c r="B55" s="7"/>
      <c r="C55" s="7"/>
      <c r="D55" s="7"/>
      <c r="E55" s="85"/>
      <c r="F55" s="85"/>
      <c r="G55" s="2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7" t="str">
        <f>"MMF Unpaid Int Due to "&amp;MONTH($B$3)&amp;"/"&amp;DAY($B$3)</f>
        <v>MMF Unpaid Int Due to 6/30</v>
      </c>
      <c r="B56" s="7"/>
      <c r="C56" s="7" t="s">
        <v>98</v>
      </c>
      <c r="D56" s="89">
        <v>4278.74</v>
      </c>
      <c r="E56" s="90">
        <v>4278.74</v>
      </c>
      <c r="F56" s="85"/>
      <c r="G56" s="2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7" t="str">
        <f>"MMF Unpaid Int Due to "&amp;MONTH($B$3)&amp;"/"&amp;DAY($B$3)</f>
        <v>MMF Unpaid Int Due to 6/30</v>
      </c>
      <c r="B57" s="7"/>
      <c r="C57" s="7" t="s">
        <v>99</v>
      </c>
      <c r="D57" s="89">
        <v>5.63</v>
      </c>
      <c r="E57" s="90">
        <v>5.63</v>
      </c>
      <c r="F57" s="85"/>
      <c r="G57" s="2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7" t="s">
        <v>100</v>
      </c>
      <c r="B58" s="7"/>
      <c r="C58" s="7" t="s">
        <v>100</v>
      </c>
      <c r="D58" s="89">
        <v>0</v>
      </c>
      <c r="E58" s="90">
        <v>0</v>
      </c>
      <c r="F58" s="85"/>
      <c r="G58" s="2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7" t="str">
        <f>"MMF Unpaid Int Due to "&amp;MONTH($B$3)&amp;"/"&amp;DAY($B$3)</f>
        <v>MMF Unpaid Int Due to 6/30</v>
      </c>
      <c r="B59" s="7"/>
      <c r="C59" s="7" t="s">
        <v>101</v>
      </c>
      <c r="D59" s="89">
        <v>1140.42</v>
      </c>
      <c r="E59" s="90">
        <v>1140.42</v>
      </c>
      <c r="F59" s="85"/>
      <c r="G59" s="2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x14ac:dyDescent="0.35">
      <c r="A60" s="13" t="str">
        <f>"MMF Unpaid Int Due to "&amp;MONTH($B$3)&amp;"/"&amp;DAY($B$3)</f>
        <v>MMF Unpaid Int Due to 6/30</v>
      </c>
      <c r="B60" s="13"/>
      <c r="C60" s="13" t="s">
        <v>102</v>
      </c>
      <c r="D60" s="91">
        <v>0</v>
      </c>
      <c r="E60" s="92">
        <v>0</v>
      </c>
      <c r="F60" s="85"/>
      <c r="G60" s="23"/>
      <c r="H60" s="13"/>
      <c r="I60" s="7"/>
      <c r="J60" s="7"/>
      <c r="K60" s="7"/>
      <c r="L60" s="93"/>
      <c r="M60" s="7"/>
      <c r="N60" s="7"/>
      <c r="O60" s="7"/>
      <c r="P60" s="7"/>
      <c r="Q60" s="7"/>
      <c r="R60" s="7"/>
      <c r="S60" s="25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x14ac:dyDescent="0.35">
      <c r="A61" s="9" t="s">
        <v>103</v>
      </c>
      <c r="B61" s="9"/>
      <c r="C61" s="9"/>
      <c r="D61" s="9"/>
      <c r="E61" s="94">
        <f>SUM(E10:E60)</f>
        <v>71635697.010000005</v>
      </c>
      <c r="F61" s="94"/>
      <c r="G61" s="95"/>
      <c r="H61" s="9"/>
      <c r="I61" s="9"/>
      <c r="J61" s="9"/>
      <c r="K61" s="9"/>
      <c r="L61" s="94"/>
      <c r="M61" s="9"/>
      <c r="N61" s="9"/>
      <c r="O61" s="7"/>
      <c r="P61" s="7"/>
      <c r="Q61" s="7"/>
      <c r="R61" s="7"/>
      <c r="S61" s="25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9"/>
      <c r="B62" s="9"/>
      <c r="C62" s="9"/>
      <c r="D62" s="9"/>
      <c r="E62" s="94"/>
      <c r="F62" s="94"/>
      <c r="G62" s="95"/>
      <c r="H62" s="9"/>
      <c r="I62" s="9"/>
      <c r="J62" s="9"/>
      <c r="K62" s="9"/>
      <c r="L62" s="94"/>
      <c r="M62" s="9"/>
      <c r="N62" s="9"/>
      <c r="O62" s="7"/>
      <c r="P62" s="7"/>
      <c r="Q62" s="7"/>
      <c r="R62" s="7"/>
      <c r="S62" s="25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x14ac:dyDescent="0.35">
      <c r="A63" s="9"/>
      <c r="B63" s="157" t="s">
        <v>104</v>
      </c>
      <c r="C63" s="158"/>
      <c r="D63" s="158"/>
      <c r="E63" s="159"/>
      <c r="F63" s="94"/>
      <c r="G63" s="95"/>
      <c r="H63" s="9"/>
      <c r="I63" s="9"/>
      <c r="J63" s="9"/>
      <c r="K63" s="9"/>
      <c r="L63" s="94"/>
      <c r="M63" s="9"/>
      <c r="N63" s="9"/>
      <c r="O63" s="7"/>
      <c r="P63" s="7"/>
      <c r="Q63" s="7"/>
      <c r="R63" s="7"/>
      <c r="S63" s="25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x14ac:dyDescent="0.35">
      <c r="A64" s="15" t="s">
        <v>1</v>
      </c>
      <c r="B64" s="15" t="s">
        <v>2</v>
      </c>
      <c r="C64" s="15" t="s">
        <v>3</v>
      </c>
      <c r="D64" s="15" t="s">
        <v>12</v>
      </c>
      <c r="E64" s="15" t="s">
        <v>105</v>
      </c>
      <c r="F64" s="41"/>
      <c r="G64" s="23"/>
      <c r="H64" s="41"/>
      <c r="I64" s="41"/>
      <c r="J64" s="41"/>
      <c r="K64" s="41"/>
      <c r="L64" s="41"/>
      <c r="M64" s="7"/>
      <c r="N64" s="7"/>
      <c r="O64" s="7"/>
      <c r="P64" s="7"/>
      <c r="Q64" s="7"/>
      <c r="R64" s="7"/>
      <c r="S64" s="25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x14ac:dyDescent="0.35">
      <c r="A65" s="7" t="s">
        <v>106</v>
      </c>
      <c r="B65" s="41"/>
      <c r="C65" s="10">
        <f>$B$3</f>
        <v>44742</v>
      </c>
      <c r="D65" s="83">
        <v>0</v>
      </c>
      <c r="E65" s="83">
        <v>0</v>
      </c>
      <c r="F65" s="41"/>
      <c r="G65" s="23"/>
      <c r="H65" s="39"/>
      <c r="I65" s="41"/>
      <c r="J65" s="41"/>
      <c r="K65" s="41"/>
      <c r="L65" s="41"/>
      <c r="M65" s="7"/>
      <c r="N65" s="7"/>
      <c r="O65" s="7"/>
      <c r="P65" s="7"/>
      <c r="Q65" s="7"/>
      <c r="R65" s="7"/>
      <c r="S65" s="25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x14ac:dyDescent="0.35">
      <c r="A66" s="7" t="s">
        <v>107</v>
      </c>
      <c r="B66" s="41"/>
      <c r="C66" s="10">
        <f>$B$3</f>
        <v>44742</v>
      </c>
      <c r="D66" s="83">
        <v>8750.07</v>
      </c>
      <c r="E66" s="83">
        <v>8750.07</v>
      </c>
      <c r="F66" s="41"/>
      <c r="G66" s="23"/>
      <c r="H66" s="39"/>
      <c r="I66" s="41"/>
      <c r="J66" s="41"/>
      <c r="K66" s="41"/>
      <c r="L66" s="41"/>
      <c r="M66" s="7"/>
      <c r="N66" s="7"/>
      <c r="O66" s="7"/>
      <c r="P66" s="7"/>
      <c r="Q66" s="7"/>
      <c r="R66" s="7"/>
      <c r="S66" s="25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x14ac:dyDescent="0.35">
      <c r="A67" s="7" t="s">
        <v>108</v>
      </c>
      <c r="B67" s="41"/>
      <c r="C67" s="10">
        <f>$B$3</f>
        <v>44742</v>
      </c>
      <c r="D67" s="83">
        <v>3334.86</v>
      </c>
      <c r="E67" s="83">
        <v>3334.86</v>
      </c>
      <c r="F67" s="41"/>
      <c r="G67" s="23"/>
      <c r="H67" s="39"/>
      <c r="I67" s="41"/>
      <c r="J67" s="41"/>
      <c r="K67" s="41"/>
      <c r="L67" s="41"/>
      <c r="M67" s="7"/>
      <c r="N67" s="7"/>
      <c r="O67" s="7"/>
      <c r="P67" s="7"/>
      <c r="Q67" s="7"/>
      <c r="R67" s="7"/>
      <c r="S67" s="25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x14ac:dyDescent="0.35">
      <c r="A68" s="7" t="s">
        <v>109</v>
      </c>
      <c r="B68" s="41"/>
      <c r="C68" s="10">
        <f>$B$3</f>
        <v>44742</v>
      </c>
      <c r="D68" s="83">
        <v>0</v>
      </c>
      <c r="E68" s="83">
        <v>0</v>
      </c>
      <c r="F68" s="41"/>
      <c r="G68" s="23"/>
      <c r="H68" s="39"/>
      <c r="I68" s="41"/>
      <c r="J68" s="41"/>
      <c r="K68" s="41"/>
      <c r="L68" s="41"/>
      <c r="M68" s="7"/>
      <c r="N68" s="7"/>
      <c r="O68" s="7"/>
      <c r="P68" s="7"/>
      <c r="Q68" s="7"/>
      <c r="R68" s="7"/>
      <c r="S68" s="25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x14ac:dyDescent="0.35">
      <c r="A69" s="7" t="s">
        <v>110</v>
      </c>
      <c r="B69" s="41"/>
      <c r="C69" s="10">
        <f>$B$3</f>
        <v>44742</v>
      </c>
      <c r="D69" s="83">
        <v>1536047.7662732007</v>
      </c>
      <c r="E69" s="83">
        <v>1536047.7662732007</v>
      </c>
      <c r="F69" s="41"/>
      <c r="G69" s="23"/>
      <c r="H69" s="39"/>
      <c r="I69" s="41"/>
      <c r="J69" s="41"/>
      <c r="K69" s="41"/>
      <c r="L69" s="41"/>
      <c r="M69" s="7"/>
      <c r="N69" s="7"/>
      <c r="O69" s="7"/>
      <c r="P69" s="7"/>
      <c r="Q69" s="7"/>
      <c r="R69" s="7"/>
      <c r="S69" s="25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9" t="s">
        <v>13</v>
      </c>
      <c r="B70" s="9"/>
      <c r="C70" s="9"/>
      <c r="D70" s="9"/>
      <c r="E70" s="94">
        <f>SUM(E65:E69)</f>
        <v>1548132.6962732007</v>
      </c>
      <c r="F70" s="85"/>
      <c r="G70" s="23"/>
      <c r="H70" s="7"/>
      <c r="I70" s="7"/>
      <c r="J70" s="7"/>
      <c r="K70" s="7"/>
      <c r="L70" s="96"/>
      <c r="M70" s="7"/>
      <c r="N70" s="7"/>
      <c r="O70" s="7"/>
      <c r="P70" s="7"/>
      <c r="Q70" s="7"/>
      <c r="R70" s="7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thickBot="1" x14ac:dyDescent="0.4">
      <c r="A71" s="9"/>
      <c r="B71" s="9"/>
      <c r="C71" s="9"/>
      <c r="D71" s="9"/>
      <c r="E71" s="94"/>
      <c r="F71" s="85"/>
      <c r="G71" s="23"/>
      <c r="H71" s="7"/>
      <c r="I71" s="7"/>
      <c r="J71" s="7"/>
      <c r="K71" s="7"/>
      <c r="L71" s="96"/>
      <c r="M71" s="7"/>
      <c r="N71" s="7"/>
      <c r="O71" s="7"/>
      <c r="P71" s="7"/>
      <c r="Q71" s="7"/>
      <c r="R71" s="7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thickBot="1" x14ac:dyDescent="0.4">
      <c r="A72" s="9" t="s">
        <v>111</v>
      </c>
      <c r="B72" s="9"/>
      <c r="C72" s="9"/>
      <c r="D72" s="9"/>
      <c r="E72" s="97">
        <f>E61+E70</f>
        <v>73183829.706273213</v>
      </c>
      <c r="F72" s="85"/>
      <c r="G72" s="23"/>
      <c r="H72" s="9"/>
      <c r="I72" s="9"/>
      <c r="J72" s="9"/>
      <c r="K72" s="9"/>
      <c r="L72" s="97"/>
      <c r="M72" s="7"/>
      <c r="N72" s="7"/>
      <c r="O72" s="7"/>
      <c r="P72" s="7"/>
      <c r="Q72" s="7"/>
      <c r="R72" s="7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thickBot="1" x14ac:dyDescent="0.4">
      <c r="A73" s="26"/>
      <c r="B73" s="26"/>
      <c r="C73" s="26"/>
      <c r="D73" s="26"/>
      <c r="E73" s="98"/>
      <c r="F73" s="99"/>
      <c r="G73" s="29"/>
      <c r="H73" s="30"/>
      <c r="I73" s="30"/>
      <c r="J73" s="30"/>
      <c r="K73" s="30"/>
      <c r="L73" s="100"/>
      <c r="M73" s="30"/>
      <c r="N73" s="30"/>
      <c r="O73" s="30"/>
      <c r="P73" s="30"/>
      <c r="Q73" s="30"/>
      <c r="R73" s="30"/>
      <c r="S73" s="30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thickTop="1" x14ac:dyDescent="0.35">
      <c r="A74" s="9"/>
      <c r="B74" s="9"/>
      <c r="C74" s="9"/>
      <c r="D74" s="9"/>
      <c r="E74" s="101"/>
      <c r="F74" s="85"/>
      <c r="G74" s="23"/>
      <c r="H74" s="7"/>
      <c r="I74" s="7"/>
      <c r="J74" s="7"/>
      <c r="K74" s="7"/>
      <c r="L74" s="96"/>
      <c r="M74" s="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16" t="s">
        <v>6</v>
      </c>
      <c r="B75" s="9"/>
      <c r="C75" s="9"/>
      <c r="D75" s="9"/>
      <c r="E75" s="101"/>
      <c r="F75" s="85"/>
      <c r="G75" s="23"/>
      <c r="H75" s="1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9"/>
      <c r="B76" s="9"/>
      <c r="C76" s="9"/>
      <c r="D76" s="9"/>
      <c r="E76" s="101"/>
      <c r="F76" s="85"/>
      <c r="G76" s="23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15" t="str">
        <f>"Accruals since "&amp;MONTH(B5)&amp;"/"&amp;DAY(B5)</f>
        <v>Accruals since 6/30</v>
      </c>
      <c r="B77" s="13" t="s">
        <v>112</v>
      </c>
      <c r="C77" s="15"/>
      <c r="D77" s="15"/>
      <c r="E77" s="15" t="s">
        <v>12</v>
      </c>
      <c r="F77" s="85"/>
      <c r="G77" s="2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7" t="s">
        <v>11</v>
      </c>
      <c r="B78" s="102">
        <v>549.02</v>
      </c>
      <c r="C78" s="9"/>
      <c r="D78" s="9"/>
      <c r="E78" s="85">
        <f>+B78*($B$3-$B$5)</f>
        <v>0</v>
      </c>
      <c r="F78" s="85"/>
      <c r="G78" s="23"/>
      <c r="H78" s="7"/>
      <c r="I78" s="7"/>
      <c r="J78" s="41"/>
      <c r="K78" s="7"/>
      <c r="L78" s="103"/>
      <c r="M78" s="7"/>
      <c r="N78" s="7"/>
      <c r="O78" s="7"/>
      <c r="P78" s="7"/>
      <c r="Q78" s="7"/>
      <c r="R78" s="7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x14ac:dyDescent="0.35">
      <c r="A79" s="7" t="s">
        <v>36</v>
      </c>
      <c r="B79" s="102">
        <v>0</v>
      </c>
      <c r="C79" s="9"/>
      <c r="D79" s="9"/>
      <c r="E79" s="85">
        <f t="shared" ref="E79:E84" si="0">+B79*($B$3-$B$5)</f>
        <v>0</v>
      </c>
      <c r="F79" s="85"/>
      <c r="G79" s="23"/>
      <c r="H79" s="7"/>
      <c r="I79" s="7"/>
      <c r="J79" s="41"/>
      <c r="K79" s="7"/>
      <c r="L79" s="103"/>
      <c r="M79" s="7"/>
      <c r="N79" s="7"/>
      <c r="O79" s="7"/>
      <c r="P79" s="7"/>
      <c r="Q79" s="7"/>
      <c r="R79" s="7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x14ac:dyDescent="0.35">
      <c r="A80" s="7" t="s">
        <v>7</v>
      </c>
      <c r="B80" s="104">
        <v>55.47</v>
      </c>
      <c r="C80" s="9"/>
      <c r="D80" s="9"/>
      <c r="E80" s="85">
        <f t="shared" si="0"/>
        <v>0</v>
      </c>
      <c r="F80" s="85"/>
      <c r="G80" s="23"/>
      <c r="H80" s="7"/>
      <c r="I80" s="96"/>
      <c r="J80" s="39"/>
      <c r="K80" s="103"/>
      <c r="L80" s="105"/>
      <c r="M80" s="106"/>
      <c r="N80" s="7"/>
      <c r="O80" s="7"/>
      <c r="P80" s="7"/>
      <c r="Q80" s="7"/>
      <c r="R80" s="7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x14ac:dyDescent="0.35">
      <c r="A81" s="7" t="s">
        <v>9</v>
      </c>
      <c r="B81" s="104">
        <v>17.97</v>
      </c>
      <c r="C81" s="9"/>
      <c r="D81" s="9"/>
      <c r="E81" s="85">
        <f t="shared" si="0"/>
        <v>0</v>
      </c>
      <c r="F81" s="85"/>
      <c r="G81" s="23"/>
      <c r="H81" s="7"/>
      <c r="I81" s="96"/>
      <c r="J81" s="39"/>
      <c r="K81" s="103"/>
      <c r="L81" s="103"/>
      <c r="M81" s="107"/>
      <c r="N81" s="7"/>
      <c r="O81" s="7"/>
      <c r="P81" s="7"/>
      <c r="Q81" s="7"/>
      <c r="R81" s="7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7" t="s">
        <v>8</v>
      </c>
      <c r="B82" s="104">
        <v>10.63</v>
      </c>
      <c r="C82" s="9"/>
      <c r="D82" s="9"/>
      <c r="E82" s="85">
        <f t="shared" si="0"/>
        <v>0</v>
      </c>
      <c r="F82" s="85"/>
      <c r="G82" s="23"/>
      <c r="H82" s="7"/>
      <c r="I82" s="96"/>
      <c r="J82" s="39"/>
      <c r="K82" s="103"/>
      <c r="L82" s="103"/>
      <c r="M82" s="107"/>
      <c r="N82" s="7"/>
      <c r="O82" s="7"/>
      <c r="P82" s="7"/>
      <c r="Q82" s="7"/>
      <c r="R82" s="7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 t="s">
        <v>10</v>
      </c>
      <c r="B83" s="104">
        <v>0.63</v>
      </c>
      <c r="C83" s="9"/>
      <c r="D83" s="9"/>
      <c r="E83" s="85">
        <f t="shared" si="0"/>
        <v>0</v>
      </c>
      <c r="F83" s="85"/>
      <c r="G83" s="23"/>
      <c r="H83" s="7"/>
      <c r="I83" s="96"/>
      <c r="J83" s="39"/>
      <c r="K83" s="103"/>
      <c r="L83" s="103"/>
      <c r="M83" s="108"/>
      <c r="N83" s="7"/>
      <c r="O83" s="7"/>
      <c r="P83" s="7"/>
      <c r="Q83" s="7"/>
      <c r="R83" s="7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 t="s">
        <v>42</v>
      </c>
      <c r="B84" s="104">
        <v>0.71</v>
      </c>
      <c r="C84" s="9"/>
      <c r="D84" s="9"/>
      <c r="E84" s="85">
        <f t="shared" si="0"/>
        <v>0</v>
      </c>
      <c r="F84" s="85"/>
      <c r="G84" s="23"/>
      <c r="H84" s="7"/>
      <c r="I84" s="96"/>
      <c r="J84" s="39"/>
      <c r="K84" s="103"/>
      <c r="L84" s="103"/>
      <c r="M84" s="108"/>
      <c r="N84" s="7"/>
      <c r="O84" s="7"/>
      <c r="P84" s="7"/>
      <c r="Q84" s="7"/>
      <c r="R84" s="7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109" t="str">
        <f>"TOTAL Liabilities Accrued since "&amp;MONTH(B5)&amp;"/"&amp;DAY(B5)</f>
        <v>TOTAL Liabilities Accrued since 6/30</v>
      </c>
      <c r="B85" s="110"/>
      <c r="C85" s="110"/>
      <c r="D85" s="110"/>
      <c r="E85" s="111">
        <f>SUM(E78:E84)</f>
        <v>0</v>
      </c>
      <c r="F85" s="85"/>
      <c r="G85" s="23"/>
      <c r="H85" s="7"/>
      <c r="I85" s="7"/>
      <c r="J85" s="39"/>
      <c r="K85" s="7"/>
      <c r="L85" s="103"/>
      <c r="M85" s="106"/>
      <c r="N85" s="7"/>
      <c r="O85" s="7"/>
      <c r="P85" s="7"/>
      <c r="Q85" s="7"/>
      <c r="R85" s="41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/>
      <c r="B86" s="7"/>
      <c r="C86" s="7"/>
      <c r="D86" s="7"/>
      <c r="E86" s="85"/>
      <c r="F86" s="85"/>
      <c r="G86" s="23"/>
      <c r="H86" s="7"/>
      <c r="I86" s="7"/>
      <c r="J86" s="7"/>
      <c r="K86" s="7"/>
      <c r="L86" s="106"/>
      <c r="M86" s="7"/>
      <c r="N86" s="7"/>
      <c r="O86" s="7"/>
      <c r="P86" s="7"/>
      <c r="Q86" s="7"/>
      <c r="R86" s="41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112" t="s">
        <v>113</v>
      </c>
      <c r="B87" s="13"/>
      <c r="C87" s="13"/>
      <c r="D87" s="13"/>
      <c r="E87" s="113" t="s">
        <v>114</v>
      </c>
      <c r="F87" s="85"/>
      <c r="G87" s="23"/>
      <c r="H87" s="7"/>
      <c r="I87" s="96"/>
      <c r="J87" s="7"/>
      <c r="K87" s="7"/>
      <c r="L87" s="7"/>
      <c r="M87" s="7"/>
      <c r="N87" s="7"/>
      <c r="O87" s="7"/>
      <c r="P87" s="7"/>
      <c r="Q87" s="7"/>
      <c r="R87" s="41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7" t="s">
        <v>11</v>
      </c>
      <c r="B88" s="114">
        <v>0</v>
      </c>
      <c r="C88" s="7"/>
      <c r="D88" s="7"/>
      <c r="E88" s="115">
        <v>11529.42</v>
      </c>
      <c r="F88" s="85"/>
      <c r="G88" s="23"/>
      <c r="H88" s="41"/>
      <c r="I88" s="7"/>
      <c r="J88" s="7"/>
      <c r="K88" s="116"/>
      <c r="L88" s="41"/>
      <c r="M88" s="7"/>
      <c r="N88" s="7"/>
      <c r="O88" s="7"/>
      <c r="P88" s="7"/>
      <c r="Q88" s="7"/>
      <c r="R88" s="41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 t="s">
        <v>36</v>
      </c>
      <c r="B89" s="114">
        <v>0</v>
      </c>
      <c r="C89" s="7"/>
      <c r="D89" s="7"/>
      <c r="E89" s="115">
        <v>-2779.35</v>
      </c>
      <c r="F89" s="85"/>
      <c r="G89" s="23"/>
      <c r="H89" s="41"/>
      <c r="I89" s="7"/>
      <c r="J89" s="7"/>
      <c r="K89" s="116"/>
      <c r="L89" s="41"/>
      <c r="M89" s="7"/>
      <c r="N89" s="7"/>
      <c r="O89" s="7"/>
      <c r="P89" s="7"/>
      <c r="Q89" s="7"/>
      <c r="R89" s="41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7" t="s">
        <v>7</v>
      </c>
      <c r="B90" s="117">
        <v>0</v>
      </c>
      <c r="C90" s="7"/>
      <c r="D90" s="7"/>
      <c r="E90" s="115">
        <v>0</v>
      </c>
      <c r="F90" s="85"/>
      <c r="G90" s="23"/>
      <c r="H90" s="118"/>
      <c r="I90" s="96"/>
      <c r="J90" s="7"/>
      <c r="K90" s="116"/>
      <c r="L90" s="41"/>
      <c r="M90" s="7"/>
      <c r="N90" s="7"/>
      <c r="O90" s="7"/>
      <c r="P90" s="7"/>
      <c r="Q90" s="7"/>
      <c r="R90" s="41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7" t="s">
        <v>9</v>
      </c>
      <c r="B91" s="117">
        <v>0</v>
      </c>
      <c r="C91" s="7"/>
      <c r="D91" s="7"/>
      <c r="E91" s="115">
        <v>0</v>
      </c>
      <c r="F91" s="85"/>
      <c r="G91" s="23"/>
      <c r="H91" s="41"/>
      <c r="I91" s="96"/>
      <c r="J91" s="7"/>
      <c r="K91" s="116"/>
      <c r="L91" s="41"/>
      <c r="M91" s="7"/>
      <c r="N91" s="7"/>
      <c r="O91" s="7"/>
      <c r="P91" s="7"/>
      <c r="Q91" s="7"/>
      <c r="R91" s="41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7" t="s">
        <v>8</v>
      </c>
      <c r="B92" s="117">
        <v>0</v>
      </c>
      <c r="C92" s="7"/>
      <c r="D92" s="7"/>
      <c r="E92" s="115">
        <v>0</v>
      </c>
      <c r="F92" s="85"/>
      <c r="G92" s="23"/>
      <c r="H92" s="7"/>
      <c r="I92" s="96"/>
      <c r="J92" s="7"/>
      <c r="K92" s="116"/>
      <c r="L92" s="41"/>
      <c r="M92" s="7"/>
      <c r="N92" s="7"/>
      <c r="O92" s="7"/>
      <c r="P92" s="7"/>
      <c r="Q92" s="7"/>
      <c r="R92" s="41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x14ac:dyDescent="0.35">
      <c r="A93" s="7" t="s">
        <v>10</v>
      </c>
      <c r="B93" s="117">
        <v>0</v>
      </c>
      <c r="C93" s="7"/>
      <c r="D93" s="7"/>
      <c r="E93" s="115">
        <v>0</v>
      </c>
      <c r="F93" s="85"/>
      <c r="G93" s="23"/>
      <c r="H93" s="41"/>
      <c r="I93" s="96"/>
      <c r="J93" s="7"/>
      <c r="K93" s="116"/>
      <c r="L93" s="7"/>
      <c r="M93" s="7"/>
      <c r="N93" s="7"/>
      <c r="O93" s="7"/>
      <c r="P93" s="7"/>
      <c r="Q93" s="7"/>
      <c r="R93" s="41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x14ac:dyDescent="0.35">
      <c r="A94" s="7" t="s">
        <v>42</v>
      </c>
      <c r="B94" s="117">
        <v>0</v>
      </c>
      <c r="C94" s="7"/>
      <c r="D94" s="7"/>
      <c r="E94" s="115">
        <v>0</v>
      </c>
      <c r="F94" s="85"/>
      <c r="G94" s="23"/>
      <c r="H94" s="41"/>
      <c r="I94" s="96"/>
      <c r="J94" s="7"/>
      <c r="K94" s="116"/>
      <c r="L94" s="7"/>
      <c r="M94" s="7"/>
      <c r="N94" s="7"/>
      <c r="O94" s="7"/>
      <c r="P94" s="7"/>
      <c r="Q94" s="7"/>
      <c r="R94" s="41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109" t="str">
        <f>"TOTAL Liabilities Accrued as of "&amp;MONTH(B5)&amp;"/"&amp;DAY(B5)</f>
        <v>TOTAL Liabilities Accrued as of 6/30</v>
      </c>
      <c r="B95" s="110"/>
      <c r="C95" s="110"/>
      <c r="D95" s="110"/>
      <c r="E95" s="111">
        <f>SUM(E88:E94)</f>
        <v>8750.07</v>
      </c>
      <c r="F95" s="94"/>
      <c r="G95" s="23"/>
      <c r="H95" s="41"/>
      <c r="I95" s="41"/>
      <c r="J95" s="39"/>
      <c r="K95" s="7"/>
      <c r="L95" s="7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x14ac:dyDescent="0.35">
      <c r="A96" s="9"/>
      <c r="B96" s="7"/>
      <c r="C96" s="7"/>
      <c r="D96" s="7"/>
      <c r="E96" s="94"/>
      <c r="F96" s="94"/>
      <c r="G96" s="23"/>
      <c r="H96" s="41"/>
      <c r="I96" s="41"/>
      <c r="J96" s="39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x14ac:dyDescent="0.35">
      <c r="A97" s="7" t="s">
        <v>115</v>
      </c>
      <c r="B97" s="7"/>
      <c r="C97" s="7"/>
      <c r="D97" s="7"/>
      <c r="E97" s="119">
        <v>1536047.7523000001</v>
      </c>
      <c r="F97" s="85"/>
      <c r="G97" s="23"/>
      <c r="H97" s="41"/>
      <c r="I97" s="41"/>
      <c r="J97" s="41"/>
      <c r="K97" s="7"/>
      <c r="L97" s="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7" t="s">
        <v>116</v>
      </c>
      <c r="B98" s="7"/>
      <c r="C98" s="7"/>
      <c r="D98" s="7"/>
      <c r="E98" s="120">
        <v>-298797.95</v>
      </c>
      <c r="F98" s="85"/>
      <c r="G98" s="23"/>
      <c r="H98" s="41"/>
      <c r="I98" s="41"/>
      <c r="J98" s="41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41"/>
      <c r="B99" s="7"/>
      <c r="C99" s="7"/>
      <c r="D99" s="7"/>
      <c r="E99" s="85"/>
      <c r="F99" s="85"/>
      <c r="G99" s="23"/>
      <c r="H99" s="41"/>
      <c r="I99" s="41"/>
      <c r="J99" s="41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9" t="s">
        <v>117</v>
      </c>
      <c r="B100" s="7"/>
      <c r="C100" s="7"/>
      <c r="D100" s="7"/>
      <c r="E100" s="121">
        <f>E85+E95+E97+E98</f>
        <v>1245999.8723000002</v>
      </c>
      <c r="F100" s="85"/>
      <c r="G100" s="23"/>
      <c r="H100" s="9"/>
      <c r="I100" s="7"/>
      <c r="J100" s="7"/>
      <c r="K100" s="7"/>
      <c r="L100" s="94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thickBot="1" x14ac:dyDescent="0.4">
      <c r="A101" s="9"/>
      <c r="B101" s="7"/>
      <c r="C101" s="7"/>
      <c r="D101" s="7"/>
      <c r="E101" s="85"/>
      <c r="F101" s="85"/>
      <c r="G101" s="2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thickBot="1" x14ac:dyDescent="0.4">
      <c r="A102" s="9" t="s">
        <v>118</v>
      </c>
      <c r="B102" s="7"/>
      <c r="C102" s="7"/>
      <c r="D102" s="7"/>
      <c r="E102" s="97">
        <f>E72-E100</f>
        <v>71937829.833973214</v>
      </c>
      <c r="F102" s="101"/>
      <c r="G102" s="23"/>
      <c r="H102" s="9"/>
      <c r="I102" s="7"/>
      <c r="J102" s="7"/>
      <c r="K102" s="7"/>
      <c r="L102" s="97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9"/>
      <c r="B103" s="7"/>
      <c r="C103" s="7"/>
      <c r="D103" s="7"/>
      <c r="E103" s="85"/>
      <c r="F103" s="85"/>
      <c r="G103" s="23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7"/>
      <c r="C104" s="7"/>
      <c r="D104" s="25"/>
      <c r="E104" s="85"/>
      <c r="F104" s="85"/>
      <c r="G104" s="23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7"/>
      <c r="C105" s="7"/>
      <c r="D105" s="7"/>
      <c r="E105" s="85"/>
      <c r="F105" s="85"/>
      <c r="G105" s="23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7"/>
      <c r="B106" s="7"/>
      <c r="C106" s="7"/>
      <c r="D106" s="7"/>
      <c r="E106" s="122"/>
      <c r="F106" s="8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7"/>
      <c r="C107" s="7"/>
      <c r="D107" s="7"/>
      <c r="E107" s="85"/>
      <c r="F107" s="8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7"/>
      <c r="C108" s="7"/>
      <c r="D108" s="7"/>
      <c r="E108" s="85"/>
      <c r="F108" s="8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7"/>
      <c r="B109" s="7"/>
      <c r="C109" s="7"/>
      <c r="D109" s="41"/>
      <c r="E109" s="39"/>
      <c r="F109" s="85"/>
      <c r="G109" s="7"/>
      <c r="H109" s="94"/>
      <c r="I109" s="7"/>
      <c r="J109" s="7"/>
      <c r="K109" s="7"/>
      <c r="L109" s="96"/>
      <c r="M109" s="123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25"/>
      <c r="C110" s="7"/>
      <c r="D110" s="7"/>
      <c r="E110" s="85"/>
      <c r="F110" s="85"/>
      <c r="G110" s="7"/>
      <c r="H110" s="94"/>
      <c r="I110" s="7"/>
      <c r="J110" s="7"/>
      <c r="K110" s="7"/>
      <c r="L110" s="96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25"/>
      <c r="C111" s="7"/>
      <c r="D111" s="7"/>
      <c r="E111" s="85"/>
      <c r="F111" s="8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25"/>
      <c r="C112" s="7"/>
      <c r="D112" s="7"/>
      <c r="E112" s="85"/>
      <c r="F112" s="8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25"/>
      <c r="C113" s="7"/>
      <c r="D113" s="7"/>
      <c r="E113" s="85"/>
      <c r="F113" s="8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124"/>
      <c r="B114" s="25"/>
      <c r="C114" s="7"/>
      <c r="D114" s="7"/>
      <c r="E114" s="85"/>
      <c r="F114" s="8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7"/>
      <c r="B115" s="25"/>
      <c r="C115" s="7"/>
      <c r="D115" s="7"/>
      <c r="E115" s="85"/>
      <c r="F115" s="8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7"/>
      <c r="B116" s="25"/>
      <c r="C116" s="7"/>
      <c r="D116" s="7"/>
      <c r="E116" s="85"/>
      <c r="F116" s="8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7"/>
      <c r="B117" s="25"/>
      <c r="C117" s="7"/>
      <c r="D117" s="7"/>
      <c r="E117" s="85"/>
      <c r="F117" s="8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7"/>
      <c r="B118" s="25"/>
      <c r="C118" s="7"/>
      <c r="D118" s="7"/>
      <c r="E118" s="85"/>
      <c r="F118" s="8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7"/>
      <c r="B119" s="25"/>
      <c r="C119" s="7"/>
      <c r="D119" s="7"/>
      <c r="E119" s="85"/>
      <c r="F119" s="8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7"/>
      <c r="B120" s="25"/>
      <c r="C120" s="7"/>
      <c r="D120" s="7"/>
      <c r="E120" s="85"/>
      <c r="F120" s="8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7"/>
      <c r="B121" s="25"/>
      <c r="C121" s="7"/>
      <c r="D121" s="7"/>
      <c r="E121" s="85"/>
      <c r="F121" s="8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7"/>
      <c r="B127" s="2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7"/>
      <c r="B128" s="2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7"/>
      <c r="B129" s="2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7"/>
      <c r="B130" s="2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7"/>
      <c r="B131" s="2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7"/>
      <c r="B132" s="2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7"/>
      <c r="B133" s="2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7"/>
      <c r="B134" s="2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7"/>
      <c r="B135" s="2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7"/>
      <c r="B136" s="2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7"/>
      <c r="B137" s="2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7"/>
      <c r="B138" s="2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7"/>
      <c r="B139" s="2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7"/>
      <c r="B140" s="2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7"/>
      <c r="B141" s="2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7"/>
      <c r="B142" s="2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7"/>
      <c r="B143" s="2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7"/>
      <c r="B144" s="2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7"/>
      <c r="B145" s="2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7"/>
      <c r="B146" s="2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7"/>
      <c r="B147" s="2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7"/>
      <c r="B148" s="2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41"/>
      <c r="N154" s="7"/>
      <c r="O154" s="7"/>
      <c r="P154" s="7"/>
      <c r="Q154" s="7"/>
      <c r="R154" s="7"/>
      <c r="S154" s="7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</sheetData>
  <mergeCells count="3">
    <mergeCell ref="B8:E8"/>
    <mergeCell ref="I8:L8"/>
    <mergeCell ref="B63:E6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DFEC-F7E5-4242-AAA4-E66DB75F1672}">
  <dimension ref="A1:BE503"/>
  <sheetViews>
    <sheetView showGridLines="0" topLeftCell="A10" zoomScale="80" zoomScaleNormal="80" workbookViewId="0">
      <selection activeCell="M33" sqref="M33"/>
    </sheetView>
  </sheetViews>
  <sheetFormatPr defaultColWidth="9.15234375" defaultRowHeight="15" customHeight="1" x14ac:dyDescent="0.35"/>
  <cols>
    <col min="1" max="1" width="19.15234375" style="61" customWidth="1"/>
    <col min="2" max="2" width="14.69140625" style="61" customWidth="1"/>
    <col min="3" max="3" width="12.53515625" style="61" customWidth="1"/>
    <col min="4" max="4" width="21.53515625" style="61" customWidth="1"/>
    <col min="5" max="5" width="18.84375" style="61" bestFit="1" customWidth="1"/>
    <col min="6" max="7" width="3.69140625" style="61" customWidth="1"/>
    <col min="8" max="8" width="16.53515625" style="61" bestFit="1" customWidth="1"/>
    <col min="9" max="9" width="11.69140625" style="61" customWidth="1"/>
    <col min="10" max="10" width="11.84375" style="61" customWidth="1"/>
    <col min="11" max="11" width="15.15234375" style="61" bestFit="1" customWidth="1"/>
    <col min="12" max="12" width="16.3046875" style="61" bestFit="1" customWidth="1"/>
    <col min="13" max="13" width="17.69140625" style="61" bestFit="1" customWidth="1"/>
    <col min="14" max="14" width="3" style="61" customWidth="1"/>
    <col min="15" max="15" width="13.3046875" style="61" customWidth="1"/>
    <col min="16" max="16" width="10" style="61" customWidth="1"/>
    <col min="17" max="17" width="7" style="61" bestFit="1" customWidth="1"/>
    <col min="18" max="18" width="13.3828125" style="61" bestFit="1" customWidth="1"/>
    <col min="19" max="19" width="11.3046875" style="61" bestFit="1" customWidth="1"/>
    <col min="20" max="20" width="15.765625" style="61" bestFit="1" customWidth="1"/>
    <col min="21" max="21" width="9.15234375" style="61" bestFit="1" customWidth="1"/>
    <col min="22" max="22" width="15.23046875" style="61" bestFit="1" customWidth="1"/>
    <col min="23" max="23" width="6.3046875" style="61" bestFit="1" customWidth="1"/>
    <col min="24" max="24" width="11.84375" style="61" bestFit="1" customWidth="1"/>
    <col min="25" max="16384" width="9.15234375" style="61"/>
  </cols>
  <sheetData>
    <row r="1" spans="1:57" ht="49.5" customHeight="1" thickBot="1" x14ac:dyDescent="0.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</row>
    <row r="2" spans="1:57" s="59" customFormat="1" ht="24" thickTop="1" thickBot="1" x14ac:dyDescent="0.65">
      <c r="A2" s="3" t="s">
        <v>16</v>
      </c>
      <c r="B2" s="4"/>
      <c r="C2" s="4"/>
      <c r="D2" s="3" t="s">
        <v>43</v>
      </c>
      <c r="E2" s="4"/>
      <c r="F2" s="4"/>
      <c r="G2" s="4"/>
      <c r="H2" s="69"/>
      <c r="I2" s="69"/>
      <c r="J2" s="4"/>
      <c r="K2" s="69"/>
      <c r="L2" s="69"/>
      <c r="M2" s="4"/>
      <c r="N2" s="4"/>
      <c r="O2" s="4"/>
      <c r="P2" s="4"/>
      <c r="Q2" s="4"/>
      <c r="R2" s="4"/>
      <c r="S2" s="4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</row>
    <row r="3" spans="1:57" s="59" customFormat="1" ht="15" customHeight="1" thickTop="1" x14ac:dyDescent="0.35">
      <c r="A3" s="7" t="s">
        <v>14</v>
      </c>
      <c r="B3" s="8">
        <v>44742</v>
      </c>
      <c r="C3" s="5"/>
      <c r="D3" s="6"/>
      <c r="E3" s="5"/>
      <c r="F3" s="5"/>
      <c r="G3" s="5"/>
      <c r="H3" s="70">
        <v>835966196.42799997</v>
      </c>
      <c r="I3" s="71" t="s">
        <v>44</v>
      </c>
      <c r="J3" s="5"/>
      <c r="K3" s="72" t="s">
        <v>45</v>
      </c>
      <c r="L3" s="73">
        <v>360</v>
      </c>
      <c r="M3" s="5"/>
      <c r="N3" s="5"/>
      <c r="O3" s="5"/>
      <c r="P3" s="5"/>
      <c r="Q3" s="5"/>
      <c r="R3" s="5"/>
      <c r="S3" s="5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</row>
    <row r="4" spans="1:57" s="59" customFormat="1" ht="15" customHeight="1" thickBot="1" x14ac:dyDescent="0.4">
      <c r="A4" s="7" t="s">
        <v>46</v>
      </c>
      <c r="B4" s="8">
        <v>44721</v>
      </c>
      <c r="C4" s="5"/>
      <c r="D4" s="5"/>
      <c r="E4" s="5"/>
      <c r="F4" s="5"/>
      <c r="G4" s="5"/>
      <c r="H4" s="74">
        <f>+E102</f>
        <v>836726925.7475307</v>
      </c>
      <c r="I4" s="75" t="s">
        <v>47</v>
      </c>
      <c r="J4" s="5"/>
      <c r="K4" s="76" t="s">
        <v>48</v>
      </c>
      <c r="L4" s="77">
        <v>1</v>
      </c>
      <c r="M4" s="5"/>
      <c r="N4" s="78"/>
      <c r="O4" s="5"/>
      <c r="P4" s="5"/>
      <c r="Q4" s="5"/>
      <c r="R4" s="5"/>
      <c r="S4" s="5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57" s="59" customFormat="1" ht="15" customHeight="1" thickBot="1" x14ac:dyDescent="0.4">
      <c r="A5" s="7" t="s">
        <v>49</v>
      </c>
      <c r="B5" s="8">
        <v>44742</v>
      </c>
      <c r="C5" s="5"/>
      <c r="D5" s="5"/>
      <c r="E5" s="5"/>
      <c r="F5" s="5"/>
      <c r="G5" s="5"/>
      <c r="H5" s="79">
        <f>(H4*L4/H3-1)*L3/(B3-B4)</f>
        <v>1.5600001656552414E-2</v>
      </c>
      <c r="I5" s="80" t="s">
        <v>50</v>
      </c>
      <c r="J5" s="5"/>
      <c r="K5" s="5"/>
      <c r="L5" s="5"/>
      <c r="M5" s="5"/>
      <c r="N5" s="78"/>
      <c r="O5" s="5"/>
      <c r="P5" s="5"/>
      <c r="Q5"/>
      <c r="R5"/>
      <c r="S5"/>
      <c r="T5" s="64"/>
      <c r="U5" s="64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</row>
    <row r="6" spans="1:57" s="59" customFormat="1" ht="15" customHeight="1" x14ac:dyDescent="0.35">
      <c r="A6" s="7" t="s">
        <v>51</v>
      </c>
      <c r="B6" s="8">
        <v>44756</v>
      </c>
      <c r="C6" s="5"/>
      <c r="D6" s="5"/>
      <c r="E6" s="5"/>
      <c r="F6" s="5"/>
      <c r="G6" s="21"/>
      <c r="H6" s="5"/>
      <c r="I6" s="5"/>
      <c r="J6" s="5"/>
      <c r="K6" s="5"/>
      <c r="L6" s="5"/>
      <c r="M6" s="5"/>
      <c r="N6" s="78"/>
      <c r="O6" s="5"/>
      <c r="P6" s="5"/>
      <c r="Q6"/>
      <c r="R6"/>
      <c r="S6"/>
      <c r="T6" s="64"/>
      <c r="U6" s="64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</row>
    <row r="7" spans="1:57" s="59" customFormat="1" ht="15" customHeight="1" x14ac:dyDescent="0.35">
      <c r="A7" s="16" t="s">
        <v>0</v>
      </c>
      <c r="B7" s="41"/>
      <c r="C7" s="41"/>
      <c r="D7" s="41"/>
      <c r="E7" s="41"/>
      <c r="F7" s="81"/>
      <c r="G7" s="22"/>
      <c r="H7" s="16"/>
      <c r="I7" s="41"/>
      <c r="J7" s="41"/>
      <c r="K7" s="41"/>
      <c r="L7" s="41"/>
      <c r="M7" s="7"/>
      <c r="N7" s="7"/>
      <c r="O7" s="7"/>
      <c r="P7" s="7"/>
      <c r="Q7"/>
      <c r="R7"/>
      <c r="S7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57" s="59" customFormat="1" ht="15" customHeight="1" x14ac:dyDescent="0.35">
      <c r="A8" s="41"/>
      <c r="B8" s="157" t="s">
        <v>5</v>
      </c>
      <c r="C8" s="158"/>
      <c r="D8" s="158"/>
      <c r="E8" s="159"/>
      <c r="F8" s="7"/>
      <c r="G8" s="23"/>
      <c r="H8" s="41"/>
      <c r="I8" s="157"/>
      <c r="J8" s="158"/>
      <c r="K8" s="158"/>
      <c r="L8" s="159"/>
      <c r="M8" s="7"/>
      <c r="N8" s="7"/>
      <c r="O8" s="7"/>
      <c r="P8" s="7"/>
      <c r="Q8"/>
      <c r="R8" s="132" t="s">
        <v>338</v>
      </c>
      <c r="S8" s="133"/>
      <c r="T8"/>
      <c r="U8"/>
      <c r="V8"/>
      <c r="W8"/>
      <c r="X8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57" s="59" customFormat="1" ht="15" customHeight="1" x14ac:dyDescent="0.35">
      <c r="A9" s="15" t="s">
        <v>1</v>
      </c>
      <c r="B9" s="15" t="s">
        <v>2</v>
      </c>
      <c r="C9" s="15" t="s">
        <v>3</v>
      </c>
      <c r="D9" s="15" t="s">
        <v>4</v>
      </c>
      <c r="E9" s="36" t="s">
        <v>15</v>
      </c>
      <c r="F9" s="82"/>
      <c r="G9" s="23"/>
      <c r="H9" s="15"/>
      <c r="I9" s="15"/>
      <c r="J9" s="15"/>
      <c r="K9" s="15"/>
      <c r="L9" s="15"/>
      <c r="M9" s="41"/>
      <c r="N9" s="7"/>
      <c r="O9" s="7"/>
      <c r="P9" s="7"/>
      <c r="Q9"/>
      <c r="R9" s="134" t="s">
        <v>339</v>
      </c>
      <c r="S9" s="135" t="s">
        <v>340</v>
      </c>
      <c r="T9" s="135" t="s">
        <v>341</v>
      </c>
      <c r="U9" s="135" t="s">
        <v>342</v>
      </c>
      <c r="V9" s="135" t="s">
        <v>343</v>
      </c>
      <c r="W9" s="134" t="s">
        <v>344</v>
      </c>
      <c r="X9" s="136" t="s">
        <v>345</v>
      </c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57" s="59" customFormat="1" ht="15" customHeight="1" x14ac:dyDescent="0.35">
      <c r="A10" s="7" t="s">
        <v>52</v>
      </c>
      <c r="B10" s="10">
        <v>44721</v>
      </c>
      <c r="C10" s="10">
        <v>44756</v>
      </c>
      <c r="D10" s="83">
        <v>17457043.02</v>
      </c>
      <c r="E10" s="84">
        <v>17474526.829999998</v>
      </c>
      <c r="F10" s="85"/>
      <c r="G10" s="86"/>
      <c r="H10" s="7"/>
      <c r="I10" s="10"/>
      <c r="J10" s="10"/>
      <c r="K10" s="85"/>
      <c r="L10" s="85"/>
      <c r="M10" s="41"/>
      <c r="N10" s="7"/>
      <c r="O10" s="7"/>
      <c r="P10" s="7"/>
      <c r="Q10"/>
      <c r="R10" s="137">
        <f>H4</f>
        <v>836726925.7475307</v>
      </c>
      <c r="S10" s="138">
        <f>SUM(D54,D66)</f>
        <v>64748208.700000003</v>
      </c>
      <c r="T10" s="138">
        <f>D69</f>
        <v>17868562.448130906</v>
      </c>
      <c r="U10" s="138">
        <f>D53</f>
        <v>3802014.75</v>
      </c>
      <c r="V10" s="138">
        <f>E85+E95</f>
        <v>101775.87000000001</v>
      </c>
      <c r="W10" s="137">
        <v>0</v>
      </c>
      <c r="X10" s="139">
        <f>D67</f>
        <v>38785.14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57" s="59" customFormat="1" ht="15" customHeight="1" x14ac:dyDescent="0.35">
      <c r="A11" s="7" t="s">
        <v>53</v>
      </c>
      <c r="B11" s="10">
        <v>44721</v>
      </c>
      <c r="C11" s="10">
        <v>44756</v>
      </c>
      <c r="D11" s="83">
        <v>1293335.3</v>
      </c>
      <c r="E11" s="84">
        <v>1294630.23</v>
      </c>
      <c r="F11" s="85"/>
      <c r="G11" s="86"/>
      <c r="H11" s="7"/>
      <c r="I11" s="10"/>
      <c r="J11" s="10"/>
      <c r="K11" s="85"/>
      <c r="L11" s="85"/>
      <c r="M11" s="41"/>
      <c r="N11" s="7"/>
      <c r="O11" s="7"/>
      <c r="P11" s="7"/>
      <c r="Q11"/>
      <c r="R11"/>
      <c r="S11"/>
      <c r="T11" s="63"/>
      <c r="U11" s="63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57" s="59" customFormat="1" ht="15" customHeight="1" x14ac:dyDescent="0.35">
      <c r="A12" s="7" t="s">
        <v>54</v>
      </c>
      <c r="B12" s="10">
        <v>44721</v>
      </c>
      <c r="C12" s="10">
        <v>44756</v>
      </c>
      <c r="D12" s="83">
        <v>56956680.119999997</v>
      </c>
      <c r="E12" s="84">
        <v>57017712.920000002</v>
      </c>
      <c r="F12" s="85"/>
      <c r="G12" s="86"/>
      <c r="H12" s="7"/>
      <c r="I12" s="10"/>
      <c r="J12" s="10"/>
      <c r="K12" s="85"/>
      <c r="L12" s="85"/>
      <c r="M12" s="41"/>
      <c r="N12" s="7"/>
      <c r="O12" s="7"/>
      <c r="P12" s="7"/>
      <c r="Q12"/>
      <c r="R12"/>
      <c r="S12"/>
      <c r="T12" s="63"/>
      <c r="U12" s="63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57" s="59" customFormat="1" ht="15" customHeight="1" x14ac:dyDescent="0.35">
      <c r="A13" s="7" t="s">
        <v>55</v>
      </c>
      <c r="B13" s="10">
        <v>44721</v>
      </c>
      <c r="C13" s="10">
        <v>44756</v>
      </c>
      <c r="D13" s="83">
        <v>677994.11</v>
      </c>
      <c r="E13" s="84">
        <v>678682.35</v>
      </c>
      <c r="F13" s="85"/>
      <c r="G13" s="86"/>
      <c r="H13" s="7"/>
      <c r="I13" s="10"/>
      <c r="J13" s="10"/>
      <c r="K13" s="85"/>
      <c r="L13" s="85"/>
      <c r="M13" s="41"/>
      <c r="N13" s="7"/>
      <c r="O13" s="7"/>
      <c r="P13" s="7"/>
      <c r="Q13"/>
      <c r="R13"/>
      <c r="S13"/>
      <c r="T13" s="63"/>
      <c r="U13" s="63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57" s="59" customFormat="1" ht="15" customHeight="1" x14ac:dyDescent="0.35">
      <c r="A14" s="7" t="s">
        <v>56</v>
      </c>
      <c r="B14" s="10">
        <v>44721</v>
      </c>
      <c r="C14" s="10">
        <v>44756</v>
      </c>
      <c r="D14" s="83">
        <v>14976285.699999999</v>
      </c>
      <c r="E14" s="84">
        <v>14990972.970000001</v>
      </c>
      <c r="F14" s="85"/>
      <c r="G14" s="86"/>
      <c r="H14" s="7"/>
      <c r="I14" s="10"/>
      <c r="J14" s="10"/>
      <c r="K14" s="85"/>
      <c r="L14" s="85"/>
      <c r="M14" s="41"/>
      <c r="N14" s="7"/>
      <c r="O14" s="7"/>
      <c r="P14" s="7"/>
      <c r="Q14"/>
      <c r="R14"/>
      <c r="S14"/>
      <c r="T14" s="63"/>
      <c r="U14" s="63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57" s="59" customFormat="1" ht="15" customHeight="1" x14ac:dyDescent="0.35">
      <c r="A15" s="7" t="s">
        <v>57</v>
      </c>
      <c r="B15" s="10">
        <v>44721</v>
      </c>
      <c r="C15" s="10">
        <v>44756</v>
      </c>
      <c r="D15" s="83">
        <v>8009573.7199999997</v>
      </c>
      <c r="E15" s="84">
        <v>8020975.3600000003</v>
      </c>
      <c r="F15" s="85"/>
      <c r="G15" s="86"/>
      <c r="H15" s="7"/>
      <c r="I15" s="10"/>
      <c r="J15" s="10"/>
      <c r="K15" s="85"/>
      <c r="L15" s="85"/>
      <c r="M15" s="41"/>
      <c r="N15" s="7"/>
      <c r="O15" s="7"/>
      <c r="P15" s="7"/>
      <c r="Q15"/>
      <c r="R15"/>
      <c r="S15"/>
      <c r="T15" s="63"/>
      <c r="U15" s="63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57" s="59" customFormat="1" ht="15" customHeight="1" x14ac:dyDescent="0.35">
      <c r="A16" s="7" t="s">
        <v>58</v>
      </c>
      <c r="B16" s="10">
        <v>44721</v>
      </c>
      <c r="C16" s="10">
        <v>44756</v>
      </c>
      <c r="D16" s="83">
        <v>11762183.49</v>
      </c>
      <c r="E16" s="84">
        <v>11778926.99</v>
      </c>
      <c r="F16" s="85"/>
      <c r="G16" s="86"/>
      <c r="H16" s="7"/>
      <c r="I16" s="10"/>
      <c r="J16" s="10"/>
      <c r="K16" s="85"/>
      <c r="L16" s="85"/>
      <c r="M16" s="41"/>
      <c r="N16" s="7"/>
      <c r="O16" s="7"/>
      <c r="P16" s="7"/>
      <c r="Q16"/>
      <c r="R16"/>
      <c r="S16"/>
      <c r="T16" s="63"/>
      <c r="U16" s="63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59" customFormat="1" ht="15" customHeight="1" x14ac:dyDescent="0.35">
      <c r="A17" s="7" t="s">
        <v>59</v>
      </c>
      <c r="B17" s="10">
        <v>44721</v>
      </c>
      <c r="C17" s="10">
        <v>44756</v>
      </c>
      <c r="D17" s="83">
        <v>8934164.7100000009</v>
      </c>
      <c r="E17" s="84">
        <v>8944707.2699999996</v>
      </c>
      <c r="F17" s="85"/>
      <c r="G17" s="86"/>
      <c r="H17" s="7"/>
      <c r="I17" s="10"/>
      <c r="J17" s="10"/>
      <c r="K17" s="85"/>
      <c r="L17" s="85"/>
      <c r="M17" s="41"/>
      <c r="N17" s="7"/>
      <c r="O17" s="7"/>
      <c r="P17" s="7"/>
      <c r="Q17"/>
      <c r="R17"/>
      <c r="S17"/>
      <c r="T17" s="63"/>
      <c r="U17" s="63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59" customFormat="1" ht="15" customHeight="1" x14ac:dyDescent="0.35">
      <c r="A18" s="7" t="s">
        <v>60</v>
      </c>
      <c r="B18" s="10">
        <v>44721</v>
      </c>
      <c r="C18" s="10">
        <v>44756</v>
      </c>
      <c r="D18" s="83">
        <v>2994393.41</v>
      </c>
      <c r="E18" s="84">
        <v>2997968.49</v>
      </c>
      <c r="F18" s="85"/>
      <c r="G18" s="86"/>
      <c r="H18" s="7"/>
      <c r="I18" s="10"/>
      <c r="J18" s="10"/>
      <c r="K18" s="85"/>
      <c r="L18" s="85"/>
      <c r="M18" s="41"/>
      <c r="N18" s="7"/>
      <c r="O18" s="7"/>
      <c r="P18" s="7"/>
      <c r="Q18"/>
      <c r="R18"/>
      <c r="S18"/>
      <c r="T18" s="63"/>
      <c r="U18" s="63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59" customFormat="1" ht="15" customHeight="1" x14ac:dyDescent="0.35">
      <c r="A19" s="7" t="s">
        <v>61</v>
      </c>
      <c r="B19" s="10">
        <v>44721</v>
      </c>
      <c r="C19" s="10">
        <v>44756</v>
      </c>
      <c r="D19" s="83">
        <v>756549.67</v>
      </c>
      <c r="E19" s="84">
        <v>757534.45</v>
      </c>
      <c r="F19" s="85"/>
      <c r="G19" s="86"/>
      <c r="H19" s="7"/>
      <c r="I19" s="10"/>
      <c r="J19" s="10"/>
      <c r="K19" s="85"/>
      <c r="L19" s="85"/>
      <c r="M19" s="41"/>
      <c r="N19" s="7"/>
      <c r="O19" s="7"/>
      <c r="P19" s="7"/>
      <c r="Q19"/>
      <c r="R19"/>
      <c r="S19"/>
      <c r="T19" s="63"/>
      <c r="U19" s="63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59" customFormat="1" ht="15" customHeight="1" x14ac:dyDescent="0.35">
      <c r="A20" s="7" t="s">
        <v>62</v>
      </c>
      <c r="B20" s="10">
        <v>44721</v>
      </c>
      <c r="C20" s="10">
        <v>44756</v>
      </c>
      <c r="D20" s="83">
        <v>58815005.899999999</v>
      </c>
      <c r="E20" s="84">
        <v>58877260.280000001</v>
      </c>
      <c r="F20" s="85"/>
      <c r="G20" s="86"/>
      <c r="H20" s="7"/>
      <c r="I20" s="10"/>
      <c r="J20" s="10"/>
      <c r="K20" s="85"/>
      <c r="L20" s="85"/>
      <c r="M20" s="41"/>
      <c r="N20" s="7"/>
      <c r="O20" s="7"/>
      <c r="P20" s="7"/>
      <c r="Q20"/>
      <c r="R20"/>
      <c r="S20"/>
      <c r="T20" s="63"/>
      <c r="U20" s="63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59" customFormat="1" ht="15" customHeight="1" x14ac:dyDescent="0.35">
      <c r="A21" s="7" t="s">
        <v>63</v>
      </c>
      <c r="B21" s="10">
        <v>44721</v>
      </c>
      <c r="C21" s="10">
        <v>44756</v>
      </c>
      <c r="D21" s="83">
        <v>2953821.86</v>
      </c>
      <c r="E21" s="84">
        <v>2957505.61</v>
      </c>
      <c r="F21" s="85"/>
      <c r="G21" s="86"/>
      <c r="H21" s="7"/>
      <c r="I21" s="10"/>
      <c r="J21" s="10"/>
      <c r="K21" s="85"/>
      <c r="L21" s="85"/>
      <c r="M21" s="41"/>
      <c r="N21" s="7"/>
      <c r="O21" s="7"/>
      <c r="P21" s="7"/>
      <c r="Q21"/>
      <c r="R21"/>
      <c r="S21"/>
      <c r="T21" s="63"/>
      <c r="U21" s="63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59" customFormat="1" ht="15" customHeight="1" x14ac:dyDescent="0.35">
      <c r="A22" s="7" t="s">
        <v>64</v>
      </c>
      <c r="B22" s="10">
        <v>44721</v>
      </c>
      <c r="C22" s="10">
        <v>44756</v>
      </c>
      <c r="D22" s="83">
        <v>93063145.760000005</v>
      </c>
      <c r="E22" s="84">
        <v>93158585.510000005</v>
      </c>
      <c r="F22" s="85"/>
      <c r="G22" s="86"/>
      <c r="H22" s="7"/>
      <c r="I22" s="10"/>
      <c r="J22" s="10"/>
      <c r="K22" s="85"/>
      <c r="L22" s="85"/>
      <c r="M22" s="41"/>
      <c r="N22" s="7"/>
      <c r="O22" s="7"/>
      <c r="P22" s="7"/>
      <c r="Q22"/>
      <c r="R22"/>
      <c r="S22"/>
      <c r="T22" s="63"/>
      <c r="U22" s="63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59" customFormat="1" ht="15" customHeight="1" x14ac:dyDescent="0.35">
      <c r="A23" s="7" t="s">
        <v>65</v>
      </c>
      <c r="B23" s="10">
        <v>44721</v>
      </c>
      <c r="C23" s="10">
        <v>44756</v>
      </c>
      <c r="D23" s="83">
        <v>1743839.63</v>
      </c>
      <c r="E23" s="84">
        <v>1745826.71</v>
      </c>
      <c r="F23" s="85"/>
      <c r="G23" s="86"/>
      <c r="H23" s="7"/>
      <c r="I23" s="10"/>
      <c r="J23" s="10"/>
      <c r="K23" s="85"/>
      <c r="L23" s="85"/>
      <c r="M23" s="41"/>
      <c r="N23" s="7"/>
      <c r="O23" s="7"/>
      <c r="P23" s="7"/>
      <c r="Q23"/>
      <c r="R23"/>
      <c r="S23"/>
      <c r="T23" s="63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59" customFormat="1" ht="15" customHeight="1" x14ac:dyDescent="0.35">
      <c r="A24" s="7" t="s">
        <v>66</v>
      </c>
      <c r="B24" s="10">
        <v>44721</v>
      </c>
      <c r="C24" s="10">
        <v>44756</v>
      </c>
      <c r="D24" s="83">
        <v>1290922.73</v>
      </c>
      <c r="E24" s="84">
        <v>1292663.6100000001</v>
      </c>
      <c r="F24" s="85"/>
      <c r="G24" s="86"/>
      <c r="H24" s="7"/>
      <c r="I24" s="10"/>
      <c r="J24" s="10"/>
      <c r="K24" s="85"/>
      <c r="L24" s="85"/>
      <c r="M24" s="41"/>
      <c r="N24" s="7"/>
      <c r="O24" s="7"/>
      <c r="P24" s="7"/>
      <c r="Q24"/>
      <c r="R24"/>
      <c r="S24"/>
      <c r="T24" s="63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59" customFormat="1" ht="15" customHeight="1" x14ac:dyDescent="0.35">
      <c r="A25" s="7" t="s">
        <v>67</v>
      </c>
      <c r="B25" s="10">
        <v>44721</v>
      </c>
      <c r="C25" s="10">
        <v>44756</v>
      </c>
      <c r="D25" s="83">
        <v>7381856.6399999997</v>
      </c>
      <c r="E25" s="84">
        <v>7387850.2199999997</v>
      </c>
      <c r="F25" s="85"/>
      <c r="G25" s="86"/>
      <c r="H25" s="7"/>
      <c r="I25" s="10"/>
      <c r="J25" s="10"/>
      <c r="K25" s="85"/>
      <c r="L25" s="85"/>
      <c r="M25" s="41"/>
      <c r="N25" s="7"/>
      <c r="O25" s="7"/>
      <c r="P25" s="7"/>
      <c r="Q25"/>
      <c r="R25"/>
      <c r="S25"/>
      <c r="T25" s="63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59" customFormat="1" ht="15" customHeight="1" x14ac:dyDescent="0.35">
      <c r="A26" s="7" t="s">
        <v>68</v>
      </c>
      <c r="B26" s="10">
        <v>44721</v>
      </c>
      <c r="C26" s="10">
        <v>44756</v>
      </c>
      <c r="D26" s="83">
        <v>539161.35</v>
      </c>
      <c r="E26" s="84">
        <v>539895.41</v>
      </c>
      <c r="F26" s="85"/>
      <c r="G26" s="86"/>
      <c r="H26" s="7"/>
      <c r="I26" s="10"/>
      <c r="J26" s="10"/>
      <c r="K26" s="85"/>
      <c r="L26" s="85"/>
      <c r="M26" s="41"/>
      <c r="N26" s="7"/>
      <c r="O26" s="7"/>
      <c r="P26" s="7"/>
      <c r="Q26"/>
      <c r="R26"/>
      <c r="S26"/>
      <c r="T26" s="63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59" customFormat="1" ht="15" customHeight="1" x14ac:dyDescent="0.35">
      <c r="A27" s="7" t="s">
        <v>69</v>
      </c>
      <c r="B27" s="10">
        <v>44721</v>
      </c>
      <c r="C27" s="10">
        <v>44756</v>
      </c>
      <c r="D27" s="83">
        <v>1421624.61</v>
      </c>
      <c r="E27" s="84">
        <v>1423320.89</v>
      </c>
      <c r="F27" s="85"/>
      <c r="G27" s="86"/>
      <c r="H27" s="7"/>
      <c r="I27" s="10"/>
      <c r="J27" s="10"/>
      <c r="K27" s="85"/>
      <c r="L27" s="85"/>
      <c r="M27" s="41"/>
      <c r="N27" s="7"/>
      <c r="O27" s="7"/>
      <c r="P27" s="7"/>
      <c r="Q27"/>
      <c r="R27"/>
      <c r="S27"/>
      <c r="T27" s="63"/>
      <c r="U27" s="63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59" customFormat="1" ht="15" customHeight="1" x14ac:dyDescent="0.35">
      <c r="A28" s="7" t="s">
        <v>70</v>
      </c>
      <c r="B28" s="10">
        <v>44721</v>
      </c>
      <c r="C28" s="10">
        <v>44756</v>
      </c>
      <c r="D28" s="83">
        <v>3778567.82</v>
      </c>
      <c r="E28" s="84">
        <v>3782975.25</v>
      </c>
      <c r="F28" s="85"/>
      <c r="G28" s="86"/>
      <c r="H28" s="7"/>
      <c r="I28" s="10"/>
      <c r="J28" s="10"/>
      <c r="K28" s="85"/>
      <c r="L28" s="85"/>
      <c r="M28" s="41"/>
      <c r="N28" s="7"/>
      <c r="O28" s="7"/>
      <c r="P28" s="7"/>
      <c r="Q28"/>
      <c r="R28"/>
      <c r="S28"/>
      <c r="T28" s="63"/>
      <c r="U28" s="6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59" customFormat="1" ht="15" customHeight="1" x14ac:dyDescent="0.35">
      <c r="A29" s="7" t="s">
        <v>71</v>
      </c>
      <c r="B29" s="10">
        <v>44721</v>
      </c>
      <c r="C29" s="10">
        <v>44756</v>
      </c>
      <c r="D29" s="83">
        <v>1050928.1599999999</v>
      </c>
      <c r="E29" s="84">
        <v>1052264.8700000001</v>
      </c>
      <c r="F29" s="85"/>
      <c r="G29" s="86"/>
      <c r="H29" s="7"/>
      <c r="I29" s="10"/>
      <c r="J29" s="10"/>
      <c r="K29" s="85"/>
      <c r="L29" s="85"/>
      <c r="M29" s="41"/>
      <c r="N29" s="7"/>
      <c r="O29" s="7"/>
      <c r="P29" s="7"/>
      <c r="Q29"/>
      <c r="R29"/>
      <c r="S29"/>
      <c r="T29" s="63"/>
      <c r="U29" s="63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59" customFormat="1" ht="15" customHeight="1" x14ac:dyDescent="0.35">
      <c r="A30" s="7" t="s">
        <v>72</v>
      </c>
      <c r="B30" s="10">
        <v>44721</v>
      </c>
      <c r="C30" s="10">
        <v>44756</v>
      </c>
      <c r="D30" s="83">
        <v>126831560.73999999</v>
      </c>
      <c r="E30" s="84">
        <v>126949817.61</v>
      </c>
      <c r="F30" s="85"/>
      <c r="G30" s="86"/>
      <c r="H30" s="7"/>
      <c r="I30" s="10"/>
      <c r="J30" s="10"/>
      <c r="K30" s="85"/>
      <c r="L30" s="85"/>
      <c r="M30" s="41"/>
      <c r="N30" s="7"/>
      <c r="O30" s="7"/>
      <c r="P30" s="7"/>
      <c r="Q30"/>
      <c r="R30"/>
      <c r="S30"/>
      <c r="T30" s="63"/>
      <c r="U30" s="63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59" customFormat="1" ht="15" customHeight="1" x14ac:dyDescent="0.35">
      <c r="A31" s="7" t="s">
        <v>73</v>
      </c>
      <c r="B31" s="10">
        <v>44721</v>
      </c>
      <c r="C31" s="10">
        <v>44756</v>
      </c>
      <c r="D31" s="83">
        <v>1628018.29</v>
      </c>
      <c r="E31" s="84">
        <v>1630329.76</v>
      </c>
      <c r="F31" s="85"/>
      <c r="G31" s="86"/>
      <c r="H31" s="7"/>
      <c r="I31" s="10"/>
      <c r="J31" s="10"/>
      <c r="K31" s="85"/>
      <c r="L31" s="85"/>
      <c r="M31" s="41"/>
      <c r="N31" s="7"/>
      <c r="O31" s="7"/>
      <c r="P31" s="7"/>
      <c r="Q31"/>
      <c r="R31"/>
      <c r="S31"/>
      <c r="T31" s="63"/>
      <c r="U31" s="63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59" customFormat="1" ht="15" customHeight="1" x14ac:dyDescent="0.35">
      <c r="A32" s="7" t="s">
        <v>74</v>
      </c>
      <c r="B32" s="10">
        <v>44721</v>
      </c>
      <c r="C32" s="10">
        <v>44756</v>
      </c>
      <c r="D32" s="83">
        <v>27049740.329999998</v>
      </c>
      <c r="E32" s="84">
        <v>27075054.84</v>
      </c>
      <c r="F32" s="85"/>
      <c r="G32" s="86"/>
      <c r="H32" s="7"/>
      <c r="I32" s="10"/>
      <c r="J32" s="10"/>
      <c r="K32" s="85"/>
      <c r="L32" s="85"/>
      <c r="M32" s="41"/>
      <c r="N32" s="7"/>
      <c r="O32" s="7"/>
      <c r="P32" s="7"/>
      <c r="Q32"/>
      <c r="R32"/>
      <c r="S32"/>
      <c r="T32" s="63"/>
      <c r="U32" s="63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59" customFormat="1" ht="15" customHeight="1" x14ac:dyDescent="0.35">
      <c r="A33" s="7" t="s">
        <v>75</v>
      </c>
      <c r="B33" s="10">
        <v>44721</v>
      </c>
      <c r="C33" s="10">
        <v>44756</v>
      </c>
      <c r="D33" s="83">
        <v>13914169.51</v>
      </c>
      <c r="E33" s="84">
        <v>13928699.85</v>
      </c>
      <c r="F33" s="85"/>
      <c r="G33" s="86"/>
      <c r="H33" s="7"/>
      <c r="I33" s="10"/>
      <c r="J33" s="10"/>
      <c r="K33" s="85"/>
      <c r="L33" s="85"/>
      <c r="M33" s="41"/>
      <c r="N33" s="7"/>
      <c r="O33" s="7"/>
      <c r="P33" s="7"/>
      <c r="Q33"/>
      <c r="R33"/>
      <c r="S33"/>
      <c r="T33" s="63"/>
      <c r="U33" s="63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59" customFormat="1" ht="15" customHeight="1" x14ac:dyDescent="0.35">
      <c r="A34" s="7" t="s">
        <v>76</v>
      </c>
      <c r="B34" s="10">
        <v>44721</v>
      </c>
      <c r="C34" s="10">
        <v>44756</v>
      </c>
      <c r="D34" s="83">
        <v>119395260.62</v>
      </c>
      <c r="E34" s="84">
        <v>119542824.97</v>
      </c>
      <c r="F34" s="85"/>
      <c r="G34" s="86"/>
      <c r="H34" s="7"/>
      <c r="I34" s="10"/>
      <c r="J34" s="10"/>
      <c r="K34" s="85"/>
      <c r="L34" s="85"/>
      <c r="M34" s="41"/>
      <c r="N34" s="7"/>
      <c r="O34" s="7"/>
      <c r="P34" s="7"/>
      <c r="Q34"/>
      <c r="R34"/>
      <c r="S34"/>
      <c r="T34" s="6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59" customFormat="1" ht="15" customHeight="1" x14ac:dyDescent="0.35">
      <c r="A35" s="7" t="s">
        <v>77</v>
      </c>
      <c r="B35" s="10">
        <v>44721</v>
      </c>
      <c r="C35" s="10">
        <v>44756</v>
      </c>
      <c r="D35" s="83">
        <v>8196344.6100000003</v>
      </c>
      <c r="E35" s="84">
        <v>8204903.9199999999</v>
      </c>
      <c r="F35" s="85"/>
      <c r="G35" s="86"/>
      <c r="H35" s="7"/>
      <c r="I35" s="10"/>
      <c r="J35" s="10"/>
      <c r="K35" s="85"/>
      <c r="L35" s="85"/>
      <c r="M35" s="41"/>
      <c r="N35" s="7"/>
      <c r="O35" s="7"/>
      <c r="P35" s="7"/>
      <c r="Q35"/>
      <c r="R35"/>
      <c r="S35"/>
      <c r="T35" s="63"/>
      <c r="U35" s="63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59" customFormat="1" ht="15" customHeight="1" x14ac:dyDescent="0.35">
      <c r="A36" s="7" t="s">
        <v>78</v>
      </c>
      <c r="B36" s="10">
        <v>44721</v>
      </c>
      <c r="C36" s="10">
        <v>44756</v>
      </c>
      <c r="D36" s="83">
        <v>1392535.75</v>
      </c>
      <c r="E36" s="84">
        <v>1394217.4</v>
      </c>
      <c r="F36" s="85"/>
      <c r="G36" s="86"/>
      <c r="H36" s="7"/>
      <c r="I36" s="10"/>
      <c r="J36" s="10"/>
      <c r="K36" s="85"/>
      <c r="L36" s="85"/>
      <c r="M36" s="41"/>
      <c r="N36" s="7"/>
      <c r="O36" s="7"/>
      <c r="P36" s="7"/>
      <c r="Q36"/>
      <c r="R36"/>
      <c r="S36"/>
      <c r="T36" s="63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59" customFormat="1" ht="15" customHeight="1" x14ac:dyDescent="0.35">
      <c r="A37" s="7" t="s">
        <v>79</v>
      </c>
      <c r="B37" s="10">
        <v>44721</v>
      </c>
      <c r="C37" s="10">
        <v>44756</v>
      </c>
      <c r="D37" s="83">
        <v>955263.67</v>
      </c>
      <c r="E37" s="84">
        <v>956511.99</v>
      </c>
      <c r="F37" s="85"/>
      <c r="G37" s="86"/>
      <c r="H37" s="7"/>
      <c r="I37" s="10"/>
      <c r="J37" s="10"/>
      <c r="K37" s="85"/>
      <c r="L37" s="85"/>
      <c r="M37" s="41"/>
      <c r="N37" s="7"/>
      <c r="O37" s="7"/>
      <c r="P37" s="7"/>
      <c r="Q37"/>
      <c r="R37"/>
      <c r="S37"/>
      <c r="T37" s="63"/>
      <c r="U37" s="63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59" customFormat="1" ht="15" customHeight="1" x14ac:dyDescent="0.35">
      <c r="A38" s="7" t="s">
        <v>80</v>
      </c>
      <c r="B38" s="10">
        <v>44721</v>
      </c>
      <c r="C38" s="10">
        <v>44756</v>
      </c>
      <c r="D38" s="83">
        <v>28568645.350000001</v>
      </c>
      <c r="E38" s="84">
        <v>28601796.559999999</v>
      </c>
      <c r="F38" s="85"/>
      <c r="G38" s="86"/>
      <c r="H38" s="7"/>
      <c r="I38" s="10"/>
      <c r="J38" s="10"/>
      <c r="K38" s="85"/>
      <c r="L38" s="85"/>
      <c r="M38" s="41"/>
      <c r="N38" s="7"/>
      <c r="O38" s="7"/>
      <c r="P38" s="7"/>
      <c r="Q38"/>
      <c r="R38"/>
      <c r="S38"/>
      <c r="T38" s="63"/>
      <c r="U38" s="63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59" customFormat="1" ht="15" customHeight="1" x14ac:dyDescent="0.35">
      <c r="A39" s="7" t="s">
        <v>81</v>
      </c>
      <c r="B39" s="10">
        <v>44721</v>
      </c>
      <c r="C39" s="10">
        <v>44756</v>
      </c>
      <c r="D39" s="83">
        <v>7662450.3799999999</v>
      </c>
      <c r="E39" s="84">
        <v>7672021.4500000002</v>
      </c>
      <c r="F39" s="85"/>
      <c r="G39" s="86"/>
      <c r="H39" s="7"/>
      <c r="I39" s="10"/>
      <c r="J39" s="10"/>
      <c r="K39" s="85"/>
      <c r="L39" s="85"/>
      <c r="M39" s="41"/>
      <c r="N39" s="7"/>
      <c r="O39" s="7"/>
      <c r="P39" s="7"/>
      <c r="Q39"/>
      <c r="R39"/>
      <c r="S39"/>
      <c r="T39" s="63"/>
      <c r="U39" s="63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59" customFormat="1" ht="15" customHeight="1" x14ac:dyDescent="0.35">
      <c r="A40" s="7" t="s">
        <v>82</v>
      </c>
      <c r="B40" s="10">
        <v>44721</v>
      </c>
      <c r="C40" s="10">
        <v>44756</v>
      </c>
      <c r="D40" s="83">
        <v>939047.95</v>
      </c>
      <c r="E40" s="84">
        <v>940014.93</v>
      </c>
      <c r="F40" s="85"/>
      <c r="G40" s="86"/>
      <c r="H40" s="7"/>
      <c r="I40" s="10"/>
      <c r="J40" s="10"/>
      <c r="K40" s="85"/>
      <c r="L40" s="85"/>
      <c r="M40" s="41"/>
      <c r="N40" s="7"/>
      <c r="O40" s="7"/>
      <c r="P40" s="7"/>
      <c r="Q40"/>
      <c r="R40"/>
      <c r="S40"/>
      <c r="T40" s="63"/>
      <c r="U40" s="63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59" customFormat="1" ht="15" customHeight="1" x14ac:dyDescent="0.35">
      <c r="A41" s="7" t="s">
        <v>83</v>
      </c>
      <c r="B41" s="10">
        <v>44721</v>
      </c>
      <c r="C41" s="10">
        <v>44756</v>
      </c>
      <c r="D41" s="83">
        <v>23158377.899999999</v>
      </c>
      <c r="E41" s="84">
        <v>23179974.84</v>
      </c>
      <c r="F41" s="85"/>
      <c r="G41" s="86"/>
      <c r="H41" s="7"/>
      <c r="I41" s="10"/>
      <c r="J41" s="10"/>
      <c r="K41" s="85"/>
      <c r="L41" s="85"/>
      <c r="M41" s="41"/>
      <c r="N41" s="7"/>
      <c r="O41" s="7"/>
      <c r="P41" s="7"/>
      <c r="Q41"/>
      <c r="R41"/>
      <c r="S41"/>
      <c r="T41" s="63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59" customFormat="1" ht="15" customHeight="1" x14ac:dyDescent="0.35">
      <c r="A42" s="7" t="s">
        <v>84</v>
      </c>
      <c r="B42" s="10">
        <v>44721</v>
      </c>
      <c r="C42" s="10">
        <v>44756</v>
      </c>
      <c r="D42" s="83">
        <v>14621998.35</v>
      </c>
      <c r="E42" s="84">
        <v>14634950.35</v>
      </c>
      <c r="F42" s="85"/>
      <c r="G42" s="86"/>
      <c r="H42" s="7"/>
      <c r="I42" s="10"/>
      <c r="J42" s="10"/>
      <c r="K42" s="85"/>
      <c r="L42" s="85"/>
      <c r="M42" s="41"/>
      <c r="N42" s="7"/>
      <c r="O42" s="7"/>
      <c r="P42" s="7"/>
      <c r="Q42"/>
      <c r="R42"/>
      <c r="S42"/>
      <c r="T42" s="63"/>
      <c r="U42" s="63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59" customFormat="1" ht="15" customHeight="1" x14ac:dyDescent="0.35">
      <c r="A43" s="7" t="s">
        <v>85</v>
      </c>
      <c r="B43" s="10">
        <v>44721</v>
      </c>
      <c r="C43" s="10">
        <v>44756</v>
      </c>
      <c r="D43" s="83">
        <v>4541590.9000000004</v>
      </c>
      <c r="E43" s="84">
        <v>4546598.53</v>
      </c>
      <c r="F43" s="85"/>
      <c r="G43" s="86"/>
      <c r="H43" s="7"/>
      <c r="I43" s="10"/>
      <c r="J43" s="10"/>
      <c r="K43" s="85"/>
      <c r="L43" s="85"/>
      <c r="M43" s="41"/>
      <c r="N43" s="7"/>
      <c r="O43" s="7"/>
      <c r="P43" s="7"/>
      <c r="Q43"/>
      <c r="R43"/>
      <c r="S43"/>
      <c r="T43" s="63"/>
      <c r="U43" s="63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spans="1:39" s="59" customFormat="1" ht="15" customHeight="1" x14ac:dyDescent="0.35">
      <c r="A44" s="7" t="s">
        <v>86</v>
      </c>
      <c r="B44" s="10">
        <v>44721</v>
      </c>
      <c r="C44" s="10">
        <v>44756</v>
      </c>
      <c r="D44" s="83">
        <v>7139062.7599999998</v>
      </c>
      <c r="E44" s="84">
        <v>7146887.6799999997</v>
      </c>
      <c r="F44" s="85"/>
      <c r="G44" s="86"/>
      <c r="H44" s="7"/>
      <c r="I44" s="10"/>
      <c r="J44" s="10"/>
      <c r="K44" s="85"/>
      <c r="L44" s="85"/>
      <c r="M44" s="41"/>
      <c r="N44" s="7"/>
      <c r="O44" s="7"/>
      <c r="P44" s="7"/>
      <c r="Q44"/>
      <c r="R44"/>
      <c r="S44"/>
      <c r="T44" s="63"/>
      <c r="U44" s="63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spans="1:39" s="59" customFormat="1" ht="15" customHeight="1" x14ac:dyDescent="0.35">
      <c r="A45" s="7" t="s">
        <v>87</v>
      </c>
      <c r="B45" s="10">
        <v>44721</v>
      </c>
      <c r="C45" s="10">
        <v>44756</v>
      </c>
      <c r="D45" s="83">
        <v>2897596.3</v>
      </c>
      <c r="E45" s="84">
        <v>2900739.31</v>
      </c>
      <c r="F45" s="85"/>
      <c r="G45" s="86"/>
      <c r="H45" s="7"/>
      <c r="I45" s="10"/>
      <c r="J45" s="10"/>
      <c r="K45" s="85"/>
      <c r="L45" s="85"/>
      <c r="M45" s="41"/>
      <c r="N45" s="7"/>
      <c r="O45" s="7"/>
      <c r="P45" s="7"/>
      <c r="Q45"/>
      <c r="R45"/>
      <c r="S45"/>
      <c r="T45" s="63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spans="1:39" s="59" customFormat="1" ht="15" customHeight="1" x14ac:dyDescent="0.35">
      <c r="A46" s="7" t="s">
        <v>88</v>
      </c>
      <c r="B46" s="10">
        <v>44721</v>
      </c>
      <c r="C46" s="10">
        <v>44756</v>
      </c>
      <c r="D46" s="83">
        <v>4952803.6399999997</v>
      </c>
      <c r="E46" s="84">
        <v>4958210.6500000004</v>
      </c>
      <c r="F46" s="85"/>
      <c r="G46" s="86"/>
      <c r="H46" s="7"/>
      <c r="I46" s="10"/>
      <c r="J46" s="10"/>
      <c r="K46" s="85"/>
      <c r="L46" s="85"/>
      <c r="M46" s="41"/>
      <c r="N46" s="7"/>
      <c r="O46" s="7"/>
      <c r="P46" s="7"/>
      <c r="Q46"/>
      <c r="R46"/>
      <c r="S46"/>
      <c r="T46" s="63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spans="1:39" s="59" customFormat="1" ht="15" customHeight="1" x14ac:dyDescent="0.35">
      <c r="A47" s="7" t="s">
        <v>89</v>
      </c>
      <c r="B47" s="10">
        <v>44721</v>
      </c>
      <c r="C47" s="10">
        <v>44756</v>
      </c>
      <c r="D47" s="83">
        <v>7349066.0700000003</v>
      </c>
      <c r="E47" s="84">
        <v>7357597.6600000001</v>
      </c>
      <c r="F47" s="85"/>
      <c r="G47" s="86"/>
      <c r="H47" s="7"/>
      <c r="I47" s="10"/>
      <c r="J47" s="10"/>
      <c r="K47" s="85"/>
      <c r="L47" s="85"/>
      <c r="M47" s="41"/>
      <c r="N47" s="7"/>
      <c r="O47" s="7"/>
      <c r="P47" s="7"/>
      <c r="Q47"/>
      <c r="R47"/>
      <c r="S47"/>
      <c r="T47" s="63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spans="1:39" s="59" customFormat="1" ht="15" customHeight="1" x14ac:dyDescent="0.35">
      <c r="A48" s="7" t="s">
        <v>90</v>
      </c>
      <c r="B48" s="10">
        <v>44721</v>
      </c>
      <c r="C48" s="10">
        <v>44756</v>
      </c>
      <c r="D48" s="83">
        <v>15910858.43</v>
      </c>
      <c r="E48" s="84">
        <v>15927938.779999999</v>
      </c>
      <c r="F48" s="85"/>
      <c r="G48" s="86"/>
      <c r="H48" s="7"/>
      <c r="I48" s="10"/>
      <c r="J48" s="10"/>
      <c r="K48" s="85"/>
      <c r="L48" s="85"/>
      <c r="M48" s="41"/>
      <c r="N48" s="7"/>
      <c r="O48" s="7"/>
      <c r="P48" s="7"/>
      <c r="Q48"/>
      <c r="R48"/>
      <c r="S48"/>
      <c r="T48" s="63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spans="1:39" s="59" customFormat="1" ht="15" customHeight="1" x14ac:dyDescent="0.35">
      <c r="A49" s="7" t="s">
        <v>91</v>
      </c>
      <c r="B49" s="10">
        <v>44721</v>
      </c>
      <c r="C49" s="10">
        <v>44756</v>
      </c>
      <c r="D49" s="83">
        <v>17490607.079999998</v>
      </c>
      <c r="E49" s="84">
        <v>17508155.989999998</v>
      </c>
      <c r="F49" s="85"/>
      <c r="G49" s="86"/>
      <c r="H49" s="7"/>
      <c r="I49" s="10"/>
      <c r="J49" s="10"/>
      <c r="K49" s="85"/>
      <c r="L49" s="85"/>
      <c r="M49" s="41"/>
      <c r="N49" s="7"/>
      <c r="O49" s="7"/>
      <c r="P49" s="7"/>
      <c r="Q49"/>
      <c r="R49"/>
      <c r="S49"/>
      <c r="T49" s="63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spans="1:39" s="59" customFormat="1" ht="15" customHeight="1" x14ac:dyDescent="0.35">
      <c r="A50" s="7" t="s">
        <v>92</v>
      </c>
      <c r="B50" s="10">
        <v>44721</v>
      </c>
      <c r="C50" s="10">
        <v>44756</v>
      </c>
      <c r="D50" s="83">
        <v>11773896.380000001</v>
      </c>
      <c r="E50" s="84">
        <v>11785840</v>
      </c>
      <c r="F50" s="85"/>
      <c r="G50" s="86"/>
      <c r="H50" s="7"/>
      <c r="I50" s="10"/>
      <c r="J50" s="10"/>
      <c r="K50" s="85"/>
      <c r="L50" s="85"/>
      <c r="M50" s="41"/>
      <c r="N50" s="7"/>
      <c r="O50" s="7"/>
      <c r="P50" s="7"/>
      <c r="Q50"/>
      <c r="R50"/>
      <c r="S50"/>
      <c r="T50" s="63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s="59" customFormat="1" ht="15" customHeight="1" x14ac:dyDescent="0.35">
      <c r="A51" s="7" t="s">
        <v>93</v>
      </c>
      <c r="B51" s="10">
        <v>44692</v>
      </c>
      <c r="C51" s="87" t="s">
        <v>94</v>
      </c>
      <c r="D51" s="83">
        <v>1636475.94</v>
      </c>
      <c r="E51" s="84">
        <v>1639756.97</v>
      </c>
      <c r="F51" s="85"/>
      <c r="G51" s="86"/>
      <c r="H51" s="7"/>
      <c r="I51" s="10"/>
      <c r="J51" s="10"/>
      <c r="K51" s="85"/>
      <c r="L51" s="85"/>
      <c r="M51" s="41"/>
      <c r="N51" s="7"/>
      <c r="O51" s="7"/>
      <c r="P51" s="7"/>
      <c r="Q51"/>
      <c r="R51"/>
      <c r="S51"/>
      <c r="T51" s="63"/>
      <c r="U51" s="63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spans="1:39" s="59" customFormat="1" ht="15" customHeight="1" x14ac:dyDescent="0.35">
      <c r="A52" s="7" t="s">
        <v>95</v>
      </c>
      <c r="B52" s="10">
        <v>44721</v>
      </c>
      <c r="C52" s="10">
        <v>44756</v>
      </c>
      <c r="D52" s="83">
        <v>20015370.620000001</v>
      </c>
      <c r="E52" s="84">
        <v>20043862.550000001</v>
      </c>
      <c r="F52" s="85"/>
      <c r="G52" s="86"/>
      <c r="H52" s="7"/>
      <c r="I52" s="10"/>
      <c r="J52" s="10"/>
      <c r="K52" s="85"/>
      <c r="L52" s="85"/>
      <c r="M52" s="41"/>
      <c r="N52" s="7"/>
      <c r="O52" s="7"/>
      <c r="P52" s="7"/>
      <c r="Q52"/>
      <c r="R52"/>
      <c r="S52"/>
      <c r="T52" s="63"/>
      <c r="U52" s="63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spans="1:39" s="59" customFormat="1" ht="15" customHeight="1" x14ac:dyDescent="0.35">
      <c r="A53" s="7" t="s">
        <v>96</v>
      </c>
      <c r="B53" s="10">
        <v>44742</v>
      </c>
      <c r="C53" s="10">
        <v>44742</v>
      </c>
      <c r="D53" s="83">
        <v>3802014.75</v>
      </c>
      <c r="E53" s="84">
        <v>3802014.75</v>
      </c>
      <c r="F53" s="85"/>
      <c r="G53" s="8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3"/>
      <c r="U53" s="63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spans="1:39" s="59" customFormat="1" ht="15" customHeight="1" x14ac:dyDescent="0.35">
      <c r="A54" s="7" t="s">
        <v>97</v>
      </c>
      <c r="B54" s="88">
        <v>44742</v>
      </c>
      <c r="C54" s="10">
        <v>44742</v>
      </c>
      <c r="D54" s="83">
        <v>64646432.82</v>
      </c>
      <c r="E54" s="83">
        <v>64646432.82</v>
      </c>
      <c r="F54" s="85"/>
      <c r="G54" s="2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spans="1:39" s="59" customFormat="1" ht="15" customHeight="1" x14ac:dyDescent="0.35">
      <c r="A55" s="7"/>
      <c r="B55" s="7"/>
      <c r="C55" s="7"/>
      <c r="D55" s="7"/>
      <c r="E55" s="85"/>
      <c r="F55" s="85"/>
      <c r="G55" s="2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3"/>
      <c r="U55" s="63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spans="1:39" s="59" customFormat="1" ht="15" customHeight="1" x14ac:dyDescent="0.35">
      <c r="A56" s="7" t="str">
        <f>"MMF Unpaid Int Due to "&amp;MONTH($B$3)&amp;"/"&amp;DAY($B$3)</f>
        <v>MMF Unpaid Int Due to 6/30</v>
      </c>
      <c r="B56" s="7"/>
      <c r="C56" s="7" t="s">
        <v>98</v>
      </c>
      <c r="D56" s="89">
        <v>49727.77</v>
      </c>
      <c r="E56" s="90">
        <v>49727.77</v>
      </c>
      <c r="F56" s="85"/>
      <c r="G56" s="2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3"/>
      <c r="U56" s="63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spans="1:39" s="59" customFormat="1" ht="15" customHeight="1" x14ac:dyDescent="0.35">
      <c r="A57" s="7" t="str">
        <f>"MMF Unpaid Int Due to "&amp;MONTH($B$3)&amp;"/"&amp;DAY($B$3)</f>
        <v>MMF Unpaid Int Due to 6/30</v>
      </c>
      <c r="B57" s="7"/>
      <c r="C57" s="7" t="s">
        <v>99</v>
      </c>
      <c r="D57" s="89">
        <v>65.55</v>
      </c>
      <c r="E57" s="90">
        <v>65.55</v>
      </c>
      <c r="F57" s="85"/>
      <c r="G57" s="2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</row>
    <row r="58" spans="1:39" s="59" customFormat="1" ht="15" customHeight="1" x14ac:dyDescent="0.35">
      <c r="A58" s="7" t="s">
        <v>100</v>
      </c>
      <c r="B58" s="7"/>
      <c r="C58" s="7" t="s">
        <v>100</v>
      </c>
      <c r="D58" s="89">
        <v>0</v>
      </c>
      <c r="E58" s="90">
        <v>0</v>
      </c>
      <c r="F58" s="85"/>
      <c r="G58" s="2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</row>
    <row r="59" spans="1:39" s="59" customFormat="1" ht="15" customHeight="1" x14ac:dyDescent="0.35">
      <c r="A59" s="7" t="str">
        <f>"MMF Unpaid Int Due to "&amp;MONTH($B$3)&amp;"/"&amp;DAY($B$3)</f>
        <v>MMF Unpaid Int Due to 6/30</v>
      </c>
      <c r="B59" s="7"/>
      <c r="C59" s="7" t="s">
        <v>101</v>
      </c>
      <c r="D59" s="89">
        <v>13320.59</v>
      </c>
      <c r="E59" s="90">
        <v>13320.59</v>
      </c>
      <c r="F59" s="85"/>
      <c r="G59" s="2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</row>
    <row r="60" spans="1:39" s="59" customFormat="1" ht="15" customHeight="1" x14ac:dyDescent="0.35">
      <c r="A60" s="13" t="str">
        <f>"MMF Unpaid Int Due to "&amp;MONTH($B$3)&amp;"/"&amp;DAY($B$3)</f>
        <v>MMF Unpaid Int Due to 6/30</v>
      </c>
      <c r="B60" s="13"/>
      <c r="C60" s="13" t="s">
        <v>102</v>
      </c>
      <c r="D60" s="91">
        <v>0</v>
      </c>
      <c r="E60" s="92">
        <v>0</v>
      </c>
      <c r="F60" s="85"/>
      <c r="G60" s="23"/>
      <c r="H60" s="13"/>
      <c r="I60" s="7"/>
      <c r="J60" s="7"/>
      <c r="K60" s="7"/>
      <c r="L60" s="93"/>
      <c r="M60" s="7"/>
      <c r="N60" s="7"/>
      <c r="O60" s="7"/>
      <c r="P60" s="7"/>
      <c r="Q60" s="7"/>
      <c r="R60" s="7"/>
      <c r="S60" s="25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</row>
    <row r="61" spans="1:39" s="59" customFormat="1" ht="15" customHeight="1" x14ac:dyDescent="0.35">
      <c r="A61" s="9" t="s">
        <v>103</v>
      </c>
      <c r="B61" s="9"/>
      <c r="C61" s="9"/>
      <c r="D61" s="9"/>
      <c r="E61" s="94">
        <f>SUM(E10:E60)</f>
        <v>833213054.28999972</v>
      </c>
      <c r="F61" s="94"/>
      <c r="G61" s="95"/>
      <c r="H61" s="9"/>
      <c r="I61" s="9"/>
      <c r="J61" s="9"/>
      <c r="K61" s="9"/>
      <c r="L61" s="94"/>
      <c r="M61" s="9"/>
      <c r="N61" s="9"/>
      <c r="O61" s="7"/>
      <c r="P61" s="7"/>
      <c r="Q61" s="7"/>
      <c r="R61" s="7"/>
      <c r="S61" s="25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</row>
    <row r="62" spans="1:39" s="59" customFormat="1" ht="15" customHeight="1" x14ac:dyDescent="0.35">
      <c r="A62" s="9"/>
      <c r="B62" s="9"/>
      <c r="C62" s="9"/>
      <c r="D62" s="9"/>
      <c r="E62" s="94"/>
      <c r="F62" s="94"/>
      <c r="G62" s="95"/>
      <c r="H62" s="9"/>
      <c r="I62" s="9"/>
      <c r="J62" s="9"/>
      <c r="K62" s="9"/>
      <c r="L62" s="94"/>
      <c r="M62" s="9"/>
      <c r="N62" s="9"/>
      <c r="O62" s="7"/>
      <c r="P62" s="7"/>
      <c r="Q62" s="7"/>
      <c r="R62" s="7"/>
      <c r="S62" s="25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</row>
    <row r="63" spans="1:39" s="59" customFormat="1" ht="15" customHeight="1" x14ac:dyDescent="0.35">
      <c r="A63" s="9"/>
      <c r="B63" s="157" t="s">
        <v>104</v>
      </c>
      <c r="C63" s="158"/>
      <c r="D63" s="158"/>
      <c r="E63" s="159"/>
      <c r="F63" s="94"/>
      <c r="G63" s="95"/>
      <c r="H63" s="9"/>
      <c r="I63" s="9"/>
      <c r="J63" s="9"/>
      <c r="K63" s="9"/>
      <c r="L63" s="94"/>
      <c r="M63" s="9"/>
      <c r="N63" s="9"/>
      <c r="O63" s="7"/>
      <c r="P63" s="7"/>
      <c r="Q63" s="7"/>
      <c r="R63" s="7"/>
      <c r="S63" s="25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</row>
    <row r="64" spans="1:39" s="59" customFormat="1" ht="15" customHeight="1" x14ac:dyDescent="0.35">
      <c r="A64" s="15" t="s">
        <v>1</v>
      </c>
      <c r="B64" s="15" t="s">
        <v>2</v>
      </c>
      <c r="C64" s="15" t="s">
        <v>3</v>
      </c>
      <c r="D64" s="15" t="s">
        <v>12</v>
      </c>
      <c r="E64" s="15" t="s">
        <v>105</v>
      </c>
      <c r="F64" s="41"/>
      <c r="G64" s="23"/>
      <c r="H64" s="41"/>
      <c r="I64" s="41"/>
      <c r="J64" s="41"/>
      <c r="K64" s="41"/>
      <c r="L64" s="41"/>
      <c r="M64" s="7"/>
      <c r="N64" s="7"/>
      <c r="O64" s="7"/>
      <c r="P64" s="7"/>
      <c r="Q64" s="7"/>
      <c r="R64" s="7"/>
      <c r="S64" s="25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</row>
    <row r="65" spans="1:39" s="59" customFormat="1" ht="15" customHeight="1" x14ac:dyDescent="0.35">
      <c r="A65" s="7" t="s">
        <v>106</v>
      </c>
      <c r="B65" s="41"/>
      <c r="C65" s="10">
        <f>$B$3</f>
        <v>44742</v>
      </c>
      <c r="D65" s="83">
        <v>0</v>
      </c>
      <c r="E65" s="83">
        <v>0</v>
      </c>
      <c r="F65" s="41"/>
      <c r="G65" s="23"/>
      <c r="H65" s="39"/>
      <c r="I65" s="41"/>
      <c r="J65" s="41"/>
      <c r="K65" s="41"/>
      <c r="L65" s="41"/>
      <c r="M65" s="7"/>
      <c r="N65" s="7"/>
      <c r="O65" s="7"/>
      <c r="P65" s="7"/>
      <c r="Q65" s="7"/>
      <c r="R65" s="7"/>
      <c r="S65" s="25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</row>
    <row r="66" spans="1:39" s="59" customFormat="1" ht="15" customHeight="1" x14ac:dyDescent="0.35">
      <c r="A66" s="7" t="s">
        <v>107</v>
      </c>
      <c r="B66" s="41"/>
      <c r="C66" s="10">
        <f>$B$3</f>
        <v>44742</v>
      </c>
      <c r="D66" s="83">
        <v>101775.88</v>
      </c>
      <c r="E66" s="83">
        <v>101775.88</v>
      </c>
      <c r="F66" s="41"/>
      <c r="G66" s="23"/>
      <c r="H66" s="39"/>
      <c r="I66" s="41"/>
      <c r="J66" s="41"/>
      <c r="K66" s="41"/>
      <c r="L66" s="41"/>
      <c r="M66" s="7"/>
      <c r="N66" s="7"/>
      <c r="O66" s="7"/>
      <c r="P66" s="7"/>
      <c r="Q66" s="7"/>
      <c r="R66" s="7"/>
      <c r="S66" s="25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</row>
    <row r="67" spans="1:39" s="59" customFormat="1" ht="15" customHeight="1" x14ac:dyDescent="0.35">
      <c r="A67" s="7" t="s">
        <v>108</v>
      </c>
      <c r="B67" s="41"/>
      <c r="C67" s="10">
        <f>$B$3</f>
        <v>44742</v>
      </c>
      <c r="D67" s="83">
        <v>38785.14</v>
      </c>
      <c r="E67" s="83">
        <v>38785.14</v>
      </c>
      <c r="F67" s="41"/>
      <c r="G67" s="23"/>
      <c r="H67" s="39"/>
      <c r="I67" s="41"/>
      <c r="J67" s="41"/>
      <c r="K67" s="41"/>
      <c r="L67" s="41"/>
      <c r="M67" s="7"/>
      <c r="N67" s="7"/>
      <c r="O67" s="7"/>
      <c r="P67" s="7"/>
      <c r="Q67" s="7"/>
      <c r="R67" s="7"/>
      <c r="S67" s="25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</row>
    <row r="68" spans="1:39" s="59" customFormat="1" ht="15" customHeight="1" x14ac:dyDescent="0.35">
      <c r="A68" s="7" t="s">
        <v>109</v>
      </c>
      <c r="B68" s="41"/>
      <c r="C68" s="10">
        <f>$B$3</f>
        <v>44742</v>
      </c>
      <c r="D68" s="83">
        <v>0</v>
      </c>
      <c r="E68" s="83">
        <v>0</v>
      </c>
      <c r="F68" s="41"/>
      <c r="G68" s="23"/>
      <c r="H68" s="39"/>
      <c r="I68" s="41"/>
      <c r="J68" s="41"/>
      <c r="K68" s="41"/>
      <c r="L68" s="41"/>
      <c r="M68" s="7"/>
      <c r="N68" s="7"/>
      <c r="O68" s="7"/>
      <c r="P68" s="7"/>
      <c r="Q68" s="7"/>
      <c r="R68" s="7"/>
      <c r="S68" s="25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 s="59" customFormat="1" ht="15" customHeight="1" x14ac:dyDescent="0.35">
      <c r="A69" s="7" t="s">
        <v>110</v>
      </c>
      <c r="B69" s="41"/>
      <c r="C69" s="10">
        <f>$B$3</f>
        <v>44742</v>
      </c>
      <c r="D69" s="83">
        <v>17868562.448130906</v>
      </c>
      <c r="E69" s="83">
        <v>17868562.448130906</v>
      </c>
      <c r="F69" s="41"/>
      <c r="G69" s="23"/>
      <c r="H69" s="39"/>
      <c r="I69" s="41"/>
      <c r="J69" s="41"/>
      <c r="K69" s="41"/>
      <c r="L69" s="41"/>
      <c r="M69" s="7"/>
      <c r="N69" s="7"/>
      <c r="O69" s="7"/>
      <c r="P69" s="7"/>
      <c r="Q69" s="7"/>
      <c r="R69" s="7"/>
      <c r="S69" s="25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</row>
    <row r="70" spans="1:39" s="59" customFormat="1" ht="15" customHeight="1" x14ac:dyDescent="0.35">
      <c r="A70" s="9" t="s">
        <v>13</v>
      </c>
      <c r="B70" s="9"/>
      <c r="C70" s="9"/>
      <c r="D70" s="9"/>
      <c r="E70" s="94">
        <f>SUM(E65:E69)</f>
        <v>18009123.468130905</v>
      </c>
      <c r="F70" s="85"/>
      <c r="G70" s="23"/>
      <c r="H70" s="7"/>
      <c r="I70" s="7"/>
      <c r="J70" s="7"/>
      <c r="K70" s="7"/>
      <c r="L70" s="96"/>
      <c r="M70" s="7"/>
      <c r="N70" s="7"/>
      <c r="O70" s="7"/>
      <c r="P70" s="7"/>
      <c r="Q70" s="7"/>
      <c r="R70" s="7"/>
      <c r="S70" s="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</row>
    <row r="71" spans="1:39" s="59" customFormat="1" ht="15" customHeight="1" thickBot="1" x14ac:dyDescent="0.4">
      <c r="A71" s="9"/>
      <c r="B71" s="9"/>
      <c r="C71" s="9"/>
      <c r="D71" s="9"/>
      <c r="E71" s="94"/>
      <c r="F71" s="85"/>
      <c r="G71" s="23"/>
      <c r="H71" s="7"/>
      <c r="I71" s="7"/>
      <c r="J71" s="7"/>
      <c r="K71" s="7"/>
      <c r="L71" s="96"/>
      <c r="M71" s="7"/>
      <c r="N71" s="7"/>
      <c r="O71" s="7"/>
      <c r="P71" s="7"/>
      <c r="Q71" s="7"/>
      <c r="R71" s="7"/>
      <c r="S71" s="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39" s="59" customFormat="1" ht="15" customHeight="1" thickBot="1" x14ac:dyDescent="0.4">
      <c r="A72" s="9" t="s">
        <v>111</v>
      </c>
      <c r="B72" s="9"/>
      <c r="C72" s="9"/>
      <c r="D72" s="9"/>
      <c r="E72" s="97">
        <f>E61+E70</f>
        <v>851222177.75813067</v>
      </c>
      <c r="F72" s="85"/>
      <c r="G72" s="23"/>
      <c r="H72" s="9"/>
      <c r="I72" s="9"/>
      <c r="J72" s="9"/>
      <c r="K72" s="9"/>
      <c r="L72" s="97"/>
      <c r="M72" s="7"/>
      <c r="N72" s="7"/>
      <c r="O72" s="7"/>
      <c r="P72" s="7"/>
      <c r="Q72" s="7"/>
      <c r="R72" s="7"/>
      <c r="S72" s="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</row>
    <row r="73" spans="1:39" s="59" customFormat="1" ht="15" customHeight="1" thickBot="1" x14ac:dyDescent="0.4">
      <c r="A73" s="26"/>
      <c r="B73" s="26"/>
      <c r="C73" s="26"/>
      <c r="D73" s="26"/>
      <c r="E73" s="98"/>
      <c r="F73" s="99"/>
      <c r="G73" s="29"/>
      <c r="H73" s="30"/>
      <c r="I73" s="30"/>
      <c r="J73" s="30"/>
      <c r="K73" s="30"/>
      <c r="L73" s="100"/>
      <c r="M73" s="30"/>
      <c r="N73" s="30"/>
      <c r="O73" s="30"/>
      <c r="P73" s="30"/>
      <c r="Q73" s="30"/>
      <c r="R73" s="30"/>
      <c r="S73" s="30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</row>
    <row r="74" spans="1:39" s="59" customFormat="1" ht="15" customHeight="1" thickTop="1" x14ac:dyDescent="0.35">
      <c r="A74" s="9"/>
      <c r="B74" s="9"/>
      <c r="C74" s="9"/>
      <c r="D74" s="9"/>
      <c r="E74" s="101"/>
      <c r="F74" s="85"/>
      <c r="G74" s="23"/>
      <c r="H74" s="7"/>
      <c r="I74" s="7"/>
      <c r="J74" s="7"/>
      <c r="K74" s="7"/>
      <c r="L74" s="96"/>
      <c r="M74" s="7"/>
      <c r="N74" s="7"/>
      <c r="O74" s="7"/>
      <c r="P74" s="7"/>
      <c r="Q74" s="7"/>
      <c r="R74" s="7"/>
      <c r="S74" s="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s="59" customFormat="1" ht="15" customHeight="1" x14ac:dyDescent="0.35">
      <c r="A75" s="16" t="s">
        <v>6</v>
      </c>
      <c r="B75" s="9"/>
      <c r="C75" s="9"/>
      <c r="D75" s="9"/>
      <c r="E75" s="101"/>
      <c r="F75" s="85"/>
      <c r="G75" s="23"/>
      <c r="H75" s="1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</row>
    <row r="76" spans="1:39" s="59" customFormat="1" ht="15" customHeight="1" x14ac:dyDescent="0.35">
      <c r="A76" s="9"/>
      <c r="B76" s="9"/>
      <c r="C76" s="9"/>
      <c r="D76" s="9"/>
      <c r="E76" s="101"/>
      <c r="F76" s="85"/>
      <c r="G76" s="23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</row>
    <row r="77" spans="1:39" s="59" customFormat="1" ht="15" customHeight="1" x14ac:dyDescent="0.35">
      <c r="A77" s="15" t="str">
        <f>"Accruals since "&amp;MONTH(B5)&amp;"/"&amp;DAY(B5)</f>
        <v>Accruals since 6/30</v>
      </c>
      <c r="B77" s="13" t="s">
        <v>112</v>
      </c>
      <c r="C77" s="15"/>
      <c r="D77" s="15"/>
      <c r="E77" s="15" t="s">
        <v>12</v>
      </c>
      <c r="F77" s="85"/>
      <c r="G77" s="2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</row>
    <row r="78" spans="1:39" s="59" customFormat="1" ht="15" customHeight="1" x14ac:dyDescent="0.35">
      <c r="A78" s="7" t="s">
        <v>11</v>
      </c>
      <c r="B78" s="102">
        <v>6385.85</v>
      </c>
      <c r="C78" s="9"/>
      <c r="D78" s="9"/>
      <c r="E78" s="85">
        <f>+B78*($B$3-$B$5)</f>
        <v>0</v>
      </c>
      <c r="F78" s="85"/>
      <c r="G78" s="23"/>
      <c r="H78" s="7"/>
      <c r="I78" s="7"/>
      <c r="J78" s="41"/>
      <c r="K78" s="7"/>
      <c r="L78" s="103"/>
      <c r="M78" s="7"/>
      <c r="N78" s="7"/>
      <c r="O78" s="7"/>
      <c r="P78" s="7"/>
      <c r="Q78" s="7"/>
      <c r="R78" s="7"/>
      <c r="S78" s="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</row>
    <row r="79" spans="1:39" s="59" customFormat="1" ht="15" customHeight="1" x14ac:dyDescent="0.35">
      <c r="A79" s="7" t="s">
        <v>36</v>
      </c>
      <c r="B79" s="102">
        <v>0</v>
      </c>
      <c r="C79" s="9"/>
      <c r="D79" s="9"/>
      <c r="E79" s="85">
        <f t="shared" ref="E79:E84" si="0">+B79*($B$3-$B$5)</f>
        <v>0</v>
      </c>
      <c r="F79" s="85"/>
      <c r="G79" s="23"/>
      <c r="H79" s="7"/>
      <c r="I79" s="7"/>
      <c r="J79" s="41"/>
      <c r="K79" s="7"/>
      <c r="L79" s="103"/>
      <c r="M79" s="7"/>
      <c r="N79" s="7"/>
      <c r="O79" s="7"/>
      <c r="P79" s="7"/>
      <c r="Q79" s="7"/>
      <c r="R79" s="7"/>
      <c r="S79" s="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</row>
    <row r="80" spans="1:39" s="59" customFormat="1" ht="15" customHeight="1" x14ac:dyDescent="0.35">
      <c r="A80" s="7" t="s">
        <v>7</v>
      </c>
      <c r="B80" s="104">
        <v>645.24</v>
      </c>
      <c r="C80" s="9"/>
      <c r="D80" s="9"/>
      <c r="E80" s="85">
        <f t="shared" si="0"/>
        <v>0</v>
      </c>
      <c r="F80" s="85"/>
      <c r="G80" s="23"/>
      <c r="H80" s="7"/>
      <c r="I80" s="96"/>
      <c r="J80" s="39"/>
      <c r="K80" s="103"/>
      <c r="L80" s="105"/>
      <c r="M80" s="106"/>
      <c r="N80" s="7"/>
      <c r="O80" s="7"/>
      <c r="P80" s="7"/>
      <c r="Q80" s="7"/>
      <c r="R80" s="7"/>
      <c r="S80" s="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</row>
    <row r="81" spans="1:39" s="59" customFormat="1" ht="15" customHeight="1" x14ac:dyDescent="0.35">
      <c r="A81" s="7" t="s">
        <v>9</v>
      </c>
      <c r="B81" s="104">
        <v>208.99</v>
      </c>
      <c r="C81" s="9"/>
      <c r="D81" s="9"/>
      <c r="E81" s="85">
        <f t="shared" si="0"/>
        <v>0</v>
      </c>
      <c r="F81" s="85"/>
      <c r="G81" s="23"/>
      <c r="H81" s="7"/>
      <c r="I81" s="96"/>
      <c r="J81" s="39"/>
      <c r="K81" s="103"/>
      <c r="L81" s="103"/>
      <c r="M81" s="107"/>
      <c r="N81" s="7"/>
      <c r="O81" s="7"/>
      <c r="P81" s="7"/>
      <c r="Q81" s="7"/>
      <c r="R81" s="7"/>
      <c r="S81" s="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</row>
    <row r="82" spans="1:39" s="59" customFormat="1" ht="15" customHeight="1" x14ac:dyDescent="0.35">
      <c r="A82" s="7" t="s">
        <v>8</v>
      </c>
      <c r="B82" s="104">
        <v>123.59</v>
      </c>
      <c r="C82" s="9"/>
      <c r="D82" s="9"/>
      <c r="E82" s="85">
        <f t="shared" si="0"/>
        <v>0</v>
      </c>
      <c r="F82" s="85"/>
      <c r="G82" s="23"/>
      <c r="H82" s="7"/>
      <c r="I82" s="96"/>
      <c r="J82" s="39"/>
      <c r="K82" s="103"/>
      <c r="L82" s="103"/>
      <c r="M82" s="107"/>
      <c r="N82" s="7"/>
      <c r="O82" s="7"/>
      <c r="P82" s="7"/>
      <c r="Q82" s="7"/>
      <c r="R82" s="7"/>
      <c r="S82" s="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</row>
    <row r="83" spans="1:39" s="59" customFormat="1" ht="15" customHeight="1" x14ac:dyDescent="0.35">
      <c r="A83" s="7" t="s">
        <v>10</v>
      </c>
      <c r="B83" s="104">
        <v>7.37</v>
      </c>
      <c r="C83" s="9"/>
      <c r="D83" s="9"/>
      <c r="E83" s="85">
        <f t="shared" si="0"/>
        <v>0</v>
      </c>
      <c r="F83" s="85"/>
      <c r="G83" s="23"/>
      <c r="H83" s="7"/>
      <c r="I83" s="96"/>
      <c r="J83" s="39"/>
      <c r="K83" s="103"/>
      <c r="L83" s="103"/>
      <c r="M83" s="108"/>
      <c r="N83" s="7"/>
      <c r="O83" s="7"/>
      <c r="P83" s="7"/>
      <c r="Q83" s="7"/>
      <c r="R83" s="7"/>
      <c r="S83" s="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</row>
    <row r="84" spans="1:39" s="59" customFormat="1" ht="15" customHeight="1" x14ac:dyDescent="0.35">
      <c r="A84" s="7" t="s">
        <v>42</v>
      </c>
      <c r="B84" s="104">
        <v>8.27</v>
      </c>
      <c r="C84" s="9"/>
      <c r="D84" s="9"/>
      <c r="E84" s="85">
        <f t="shared" si="0"/>
        <v>0</v>
      </c>
      <c r="F84" s="85"/>
      <c r="G84" s="23"/>
      <c r="H84" s="7"/>
      <c r="I84" s="96"/>
      <c r="J84" s="39"/>
      <c r="K84" s="103"/>
      <c r="L84" s="103"/>
      <c r="M84" s="108"/>
      <c r="N84" s="7"/>
      <c r="O84" s="7"/>
      <c r="P84" s="7"/>
      <c r="Q84" s="7"/>
      <c r="R84" s="7"/>
      <c r="S84" s="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</row>
    <row r="85" spans="1:39" s="59" customFormat="1" ht="15" customHeight="1" x14ac:dyDescent="0.35">
      <c r="A85" s="109" t="str">
        <f>"TOTAL Liabilities Accrued since "&amp;MONTH(B5)&amp;"/"&amp;DAY(B5)</f>
        <v>TOTAL Liabilities Accrued since 6/30</v>
      </c>
      <c r="B85" s="110"/>
      <c r="C85" s="110"/>
      <c r="D85" s="110"/>
      <c r="E85" s="111">
        <f>SUM(E78:E84)</f>
        <v>0</v>
      </c>
      <c r="F85" s="85"/>
      <c r="G85" s="23"/>
      <c r="H85" s="7"/>
      <c r="I85" s="7"/>
      <c r="J85" s="39"/>
      <c r="K85" s="7"/>
      <c r="L85" s="103"/>
      <c r="M85" s="106"/>
      <c r="N85" s="7"/>
      <c r="O85" s="7"/>
      <c r="P85" s="7"/>
      <c r="Q85" s="7"/>
      <c r="R85" s="41"/>
      <c r="S85" s="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</row>
    <row r="86" spans="1:39" s="59" customFormat="1" ht="15" customHeight="1" x14ac:dyDescent="0.35">
      <c r="A86" s="7"/>
      <c r="B86" s="7"/>
      <c r="C86" s="7"/>
      <c r="D86" s="7"/>
      <c r="E86" s="85"/>
      <c r="F86" s="85"/>
      <c r="G86" s="23"/>
      <c r="H86" s="7"/>
      <c r="I86" s="7"/>
      <c r="J86" s="7"/>
      <c r="K86" s="7"/>
      <c r="L86" s="106"/>
      <c r="M86" s="7"/>
      <c r="N86" s="7"/>
      <c r="O86" s="7"/>
      <c r="P86" s="7"/>
      <c r="Q86" s="7"/>
      <c r="R86" s="41"/>
      <c r="S86" s="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</row>
    <row r="87" spans="1:39" s="59" customFormat="1" ht="15" customHeight="1" x14ac:dyDescent="0.35">
      <c r="A87" s="112" t="s">
        <v>113</v>
      </c>
      <c r="B87" s="13"/>
      <c r="C87" s="13"/>
      <c r="D87" s="13"/>
      <c r="E87" s="113" t="s">
        <v>114</v>
      </c>
      <c r="F87" s="85"/>
      <c r="G87" s="23"/>
      <c r="H87" s="7"/>
      <c r="I87" s="96"/>
      <c r="J87" s="7"/>
      <c r="K87" s="7"/>
      <c r="L87" s="7"/>
      <c r="M87" s="7"/>
      <c r="N87" s="7"/>
      <c r="O87" s="7"/>
      <c r="P87" s="7"/>
      <c r="Q87" s="7"/>
      <c r="R87" s="41"/>
      <c r="S87" s="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</row>
    <row r="88" spans="1:39" s="59" customFormat="1" ht="15" customHeight="1" x14ac:dyDescent="0.35">
      <c r="A88" s="7" t="s">
        <v>11</v>
      </c>
      <c r="B88" s="114">
        <v>0</v>
      </c>
      <c r="C88" s="7"/>
      <c r="D88" s="7"/>
      <c r="E88" s="115">
        <v>134102.85</v>
      </c>
      <c r="F88" s="85"/>
      <c r="G88" s="23"/>
      <c r="H88" s="41"/>
      <c r="I88" s="7"/>
      <c r="J88" s="7"/>
      <c r="K88" s="116"/>
      <c r="L88" s="41"/>
      <c r="M88" s="7"/>
      <c r="N88" s="7"/>
      <c r="O88" s="7"/>
      <c r="P88" s="7"/>
      <c r="Q88" s="7"/>
      <c r="R88" s="41"/>
      <c r="S88" s="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</row>
    <row r="89" spans="1:39" s="59" customFormat="1" ht="15" customHeight="1" x14ac:dyDescent="0.35">
      <c r="A89" s="7" t="s">
        <v>36</v>
      </c>
      <c r="B89" s="114">
        <v>0</v>
      </c>
      <c r="C89" s="7"/>
      <c r="D89" s="7"/>
      <c r="E89" s="115">
        <v>-32326.98</v>
      </c>
      <c r="F89" s="85"/>
      <c r="G89" s="23"/>
      <c r="H89" s="41"/>
      <c r="I89" s="7"/>
      <c r="J89" s="7"/>
      <c r="K89" s="116"/>
      <c r="L89" s="41"/>
      <c r="M89" s="7"/>
      <c r="N89" s="7"/>
      <c r="O89" s="7"/>
      <c r="P89" s="7"/>
      <c r="Q89" s="7"/>
      <c r="R89" s="41"/>
      <c r="S89" s="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</row>
    <row r="90" spans="1:39" s="59" customFormat="1" ht="15" customHeight="1" x14ac:dyDescent="0.35">
      <c r="A90" s="7" t="s">
        <v>7</v>
      </c>
      <c r="B90" s="117">
        <v>0</v>
      </c>
      <c r="C90" s="7"/>
      <c r="D90" s="7"/>
      <c r="E90" s="115">
        <v>0</v>
      </c>
      <c r="F90" s="85"/>
      <c r="G90" s="23"/>
      <c r="H90" s="118"/>
      <c r="I90" s="96"/>
      <c r="J90" s="7"/>
      <c r="K90" s="116"/>
      <c r="L90" s="41"/>
      <c r="M90" s="7"/>
      <c r="N90" s="7"/>
      <c r="O90" s="7"/>
      <c r="P90" s="7"/>
      <c r="Q90" s="7"/>
      <c r="R90" s="41"/>
      <c r="S90" s="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</row>
    <row r="91" spans="1:39" s="59" customFormat="1" ht="15" customHeight="1" x14ac:dyDescent="0.35">
      <c r="A91" s="7" t="s">
        <v>9</v>
      </c>
      <c r="B91" s="117">
        <v>0</v>
      </c>
      <c r="C91" s="7"/>
      <c r="D91" s="7"/>
      <c r="E91" s="115">
        <v>0</v>
      </c>
      <c r="F91" s="85"/>
      <c r="G91" s="23"/>
      <c r="H91" s="41"/>
      <c r="I91" s="96"/>
      <c r="J91" s="7"/>
      <c r="K91" s="116"/>
      <c r="L91" s="41"/>
      <c r="M91" s="7"/>
      <c r="N91" s="7"/>
      <c r="O91" s="7"/>
      <c r="P91" s="7"/>
      <c r="Q91" s="7"/>
      <c r="R91" s="41"/>
      <c r="S91" s="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</row>
    <row r="92" spans="1:39" s="59" customFormat="1" ht="15" customHeight="1" x14ac:dyDescent="0.35">
      <c r="A92" s="7" t="s">
        <v>8</v>
      </c>
      <c r="B92" s="117">
        <v>0</v>
      </c>
      <c r="C92" s="7"/>
      <c r="D92" s="7"/>
      <c r="E92" s="115">
        <v>0</v>
      </c>
      <c r="F92" s="85"/>
      <c r="G92" s="23"/>
      <c r="H92" s="7"/>
      <c r="I92" s="96"/>
      <c r="J92" s="7"/>
      <c r="K92" s="116"/>
      <c r="L92" s="41"/>
      <c r="M92" s="7"/>
      <c r="N92" s="7"/>
      <c r="O92" s="7"/>
      <c r="P92" s="7"/>
      <c r="Q92" s="7"/>
      <c r="R92" s="41"/>
      <c r="S92" s="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</row>
    <row r="93" spans="1:39" s="59" customFormat="1" ht="15" customHeight="1" x14ac:dyDescent="0.35">
      <c r="A93" s="7" t="s">
        <v>10</v>
      </c>
      <c r="B93" s="117">
        <v>0</v>
      </c>
      <c r="C93" s="7"/>
      <c r="D93" s="7"/>
      <c r="E93" s="115">
        <v>0</v>
      </c>
      <c r="F93" s="85"/>
      <c r="G93" s="23"/>
      <c r="H93" s="41"/>
      <c r="I93" s="96"/>
      <c r="J93" s="7"/>
      <c r="K93" s="116"/>
      <c r="L93" s="7"/>
      <c r="M93" s="7"/>
      <c r="N93" s="7"/>
      <c r="O93" s="7"/>
      <c r="P93" s="7"/>
      <c r="Q93" s="7"/>
      <c r="R93" s="41"/>
      <c r="S93" s="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</row>
    <row r="94" spans="1:39" s="59" customFormat="1" ht="15" customHeight="1" x14ac:dyDescent="0.35">
      <c r="A94" s="7" t="s">
        <v>42</v>
      </c>
      <c r="B94" s="117">
        <v>0</v>
      </c>
      <c r="C94" s="7"/>
      <c r="D94" s="7"/>
      <c r="E94" s="115">
        <v>0</v>
      </c>
      <c r="F94" s="85"/>
      <c r="G94" s="23"/>
      <c r="H94" s="41"/>
      <c r="I94" s="96"/>
      <c r="J94" s="7"/>
      <c r="K94" s="116"/>
      <c r="L94" s="7"/>
      <c r="M94" s="7"/>
      <c r="N94" s="7"/>
      <c r="O94" s="7"/>
      <c r="P94" s="7"/>
      <c r="Q94" s="7"/>
      <c r="R94" s="41"/>
      <c r="S94" s="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</row>
    <row r="95" spans="1:39" s="59" customFormat="1" ht="15" customHeight="1" x14ac:dyDescent="0.35">
      <c r="A95" s="109" t="str">
        <f>"TOTAL Liabilities Accrued as of "&amp;MONTH(B5)&amp;"/"&amp;DAY(B5)</f>
        <v>TOTAL Liabilities Accrued as of 6/30</v>
      </c>
      <c r="B95" s="110"/>
      <c r="C95" s="110"/>
      <c r="D95" s="110"/>
      <c r="E95" s="111">
        <f>SUM(E88:E94)</f>
        <v>101775.87000000001</v>
      </c>
      <c r="F95" s="94"/>
      <c r="G95" s="23"/>
      <c r="H95" s="41"/>
      <c r="I95" s="41"/>
      <c r="J95" s="39"/>
      <c r="K95" s="7"/>
      <c r="L95" s="7"/>
      <c r="M95" s="7"/>
      <c r="N95" s="7"/>
      <c r="O95" s="7"/>
      <c r="P95" s="7"/>
      <c r="Q95" s="7"/>
      <c r="R95" s="7"/>
      <c r="S95" s="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</row>
    <row r="96" spans="1:39" s="59" customFormat="1" ht="15" customHeight="1" x14ac:dyDescent="0.35">
      <c r="A96" s="9"/>
      <c r="B96" s="7"/>
      <c r="C96" s="7"/>
      <c r="D96" s="7"/>
      <c r="E96" s="94"/>
      <c r="F96" s="94"/>
      <c r="G96" s="23"/>
      <c r="H96" s="41"/>
      <c r="I96" s="41"/>
      <c r="J96" s="39"/>
      <c r="K96" s="7"/>
      <c r="L96" s="7"/>
      <c r="M96" s="7"/>
      <c r="N96" s="7"/>
      <c r="O96" s="7"/>
      <c r="P96" s="7"/>
      <c r="Q96" s="7"/>
      <c r="R96" s="7"/>
      <c r="S96" s="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</row>
    <row r="97" spans="1:39" s="59" customFormat="1" ht="15" customHeight="1" x14ac:dyDescent="0.35">
      <c r="A97" s="7" t="s">
        <v>115</v>
      </c>
      <c r="B97" s="7"/>
      <c r="C97" s="7"/>
      <c r="D97" s="7"/>
      <c r="E97" s="119">
        <v>17868562.480600007</v>
      </c>
      <c r="F97" s="85"/>
      <c r="G97" s="23"/>
      <c r="H97" s="41"/>
      <c r="I97" s="41"/>
      <c r="J97" s="41"/>
      <c r="K97" s="7"/>
      <c r="L97" s="7"/>
      <c r="M97" s="7"/>
      <c r="N97" s="7"/>
      <c r="O97" s="7"/>
      <c r="P97" s="7"/>
      <c r="Q97" s="7"/>
      <c r="R97" s="7"/>
      <c r="S97" s="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</row>
    <row r="98" spans="1:39" s="59" customFormat="1" ht="15" customHeight="1" x14ac:dyDescent="0.35">
      <c r="A98" s="7" t="s">
        <v>116</v>
      </c>
      <c r="B98" s="7"/>
      <c r="C98" s="7"/>
      <c r="D98" s="7"/>
      <c r="E98" s="120">
        <v>-3475086.34</v>
      </c>
      <c r="F98" s="85"/>
      <c r="G98" s="23"/>
      <c r="H98" s="41"/>
      <c r="I98" s="41"/>
      <c r="J98" s="41"/>
      <c r="K98" s="7"/>
      <c r="L98" s="7"/>
      <c r="M98" s="7"/>
      <c r="N98" s="7"/>
      <c r="O98" s="7"/>
      <c r="P98" s="7"/>
      <c r="Q98" s="7"/>
      <c r="R98" s="7"/>
      <c r="S98" s="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</row>
    <row r="99" spans="1:39" s="59" customFormat="1" ht="15" customHeight="1" x14ac:dyDescent="0.35">
      <c r="A99" s="41"/>
      <c r="B99" s="7"/>
      <c r="C99" s="7"/>
      <c r="D99" s="7"/>
      <c r="E99" s="85"/>
      <c r="F99" s="85"/>
      <c r="G99" s="23"/>
      <c r="H99" s="41"/>
      <c r="I99" s="41"/>
      <c r="J99" s="41"/>
      <c r="K99" s="7"/>
      <c r="L99" s="7"/>
      <c r="M99" s="7"/>
      <c r="N99" s="7"/>
      <c r="O99" s="7"/>
      <c r="P99" s="7"/>
      <c r="Q99" s="7"/>
      <c r="R99" s="7"/>
      <c r="S99" s="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39" s="59" customFormat="1" ht="15" customHeight="1" x14ac:dyDescent="0.35">
      <c r="A100" s="9" t="s">
        <v>117</v>
      </c>
      <c r="B100" s="7"/>
      <c r="C100" s="7"/>
      <c r="D100" s="7"/>
      <c r="E100" s="121">
        <f>E85+E95+E97+E98</f>
        <v>14495252.010600008</v>
      </c>
      <c r="F100" s="85"/>
      <c r="G100" s="23"/>
      <c r="H100" s="9"/>
      <c r="I100" s="7"/>
      <c r="J100" s="7"/>
      <c r="K100" s="7"/>
      <c r="L100" s="94"/>
      <c r="M100" s="7"/>
      <c r="N100" s="7"/>
      <c r="O100" s="7"/>
      <c r="P100" s="7"/>
      <c r="Q100" s="7"/>
      <c r="R100" s="7"/>
      <c r="S100" s="7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39" s="59" customFormat="1" ht="15" customHeight="1" thickBot="1" x14ac:dyDescent="0.4">
      <c r="A101" s="9"/>
      <c r="B101" s="7"/>
      <c r="C101" s="7"/>
      <c r="D101" s="7"/>
      <c r="E101" s="85"/>
      <c r="F101" s="85"/>
      <c r="G101" s="2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</row>
    <row r="102" spans="1:39" s="59" customFormat="1" ht="15" customHeight="1" thickBot="1" x14ac:dyDescent="0.4">
      <c r="A102" s="9" t="s">
        <v>118</v>
      </c>
      <c r="B102" s="7"/>
      <c r="C102" s="7"/>
      <c r="D102" s="7"/>
      <c r="E102" s="97">
        <f>E72-E100</f>
        <v>836726925.7475307</v>
      </c>
      <c r="F102" s="101"/>
      <c r="G102" s="23"/>
      <c r="H102" s="9"/>
      <c r="I102" s="7"/>
      <c r="J102" s="7"/>
      <c r="K102" s="7"/>
      <c r="L102" s="97"/>
      <c r="M102" s="7"/>
      <c r="N102" s="7"/>
      <c r="O102" s="7"/>
      <c r="P102" s="7"/>
      <c r="Q102" s="7"/>
      <c r="R102" s="7"/>
      <c r="S102" s="7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</row>
    <row r="103" spans="1:39" s="59" customFormat="1" ht="15" customHeight="1" x14ac:dyDescent="0.35">
      <c r="A103" s="9"/>
      <c r="B103" s="7"/>
      <c r="C103" s="7"/>
      <c r="D103" s="7"/>
      <c r="E103" s="85"/>
      <c r="F103" s="85"/>
      <c r="G103" s="23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</row>
    <row r="104" spans="1:39" s="59" customFormat="1" ht="15" customHeight="1" x14ac:dyDescent="0.35">
      <c r="A104" s="7"/>
      <c r="B104" s="7"/>
      <c r="C104" s="7"/>
      <c r="D104" s="25"/>
      <c r="E104" s="85"/>
      <c r="F104" s="85"/>
      <c r="G104" s="23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</row>
    <row r="105" spans="1:39" s="59" customFormat="1" ht="15" customHeight="1" x14ac:dyDescent="0.35">
      <c r="A105" s="7"/>
      <c r="B105" s="7"/>
      <c r="C105" s="7"/>
      <c r="D105" s="7"/>
      <c r="E105" s="85"/>
      <c r="F105" s="85"/>
      <c r="G105" s="23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</row>
    <row r="106" spans="1:39" s="59" customFormat="1" ht="15" customHeight="1" x14ac:dyDescent="0.35">
      <c r="A106" s="7"/>
      <c r="B106" s="7"/>
      <c r="C106" s="7"/>
      <c r="D106" s="7"/>
      <c r="E106" s="122"/>
      <c r="F106" s="8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</row>
    <row r="107" spans="1:39" s="59" customFormat="1" ht="15" customHeight="1" x14ac:dyDescent="0.35">
      <c r="A107" s="7"/>
      <c r="B107" s="7"/>
      <c r="C107" s="7"/>
      <c r="D107" s="7"/>
      <c r="E107" s="85"/>
      <c r="F107" s="8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</row>
    <row r="108" spans="1:39" s="59" customFormat="1" ht="15" customHeight="1" x14ac:dyDescent="0.35">
      <c r="A108" s="7"/>
      <c r="B108" s="7"/>
      <c r="C108" s="7"/>
      <c r="D108" s="7"/>
      <c r="E108" s="85"/>
      <c r="F108" s="8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</row>
    <row r="109" spans="1:39" s="59" customFormat="1" ht="15" customHeight="1" x14ac:dyDescent="0.35">
      <c r="A109" s="7"/>
      <c r="B109" s="7"/>
      <c r="C109" s="7"/>
      <c r="D109" s="41"/>
      <c r="E109" s="39"/>
      <c r="F109" s="85"/>
      <c r="G109" s="7"/>
      <c r="H109" s="94"/>
      <c r="I109" s="7"/>
      <c r="J109" s="7"/>
      <c r="K109" s="7"/>
      <c r="L109" s="96"/>
      <c r="M109" s="123"/>
      <c r="N109" s="7"/>
      <c r="O109" s="7"/>
      <c r="P109" s="7"/>
      <c r="Q109" s="7"/>
      <c r="R109" s="7"/>
      <c r="S109" s="7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</row>
    <row r="110" spans="1:39" s="59" customFormat="1" ht="15" customHeight="1" x14ac:dyDescent="0.35">
      <c r="A110" s="7"/>
      <c r="B110" s="25"/>
      <c r="C110" s="7"/>
      <c r="D110" s="7"/>
      <c r="E110" s="85"/>
      <c r="F110" s="85"/>
      <c r="G110" s="7"/>
      <c r="H110" s="94"/>
      <c r="I110" s="7"/>
      <c r="J110" s="7"/>
      <c r="K110" s="7"/>
      <c r="L110" s="96"/>
      <c r="M110" s="7"/>
      <c r="N110" s="7"/>
      <c r="O110" s="7"/>
      <c r="P110" s="7"/>
      <c r="Q110" s="7"/>
      <c r="R110" s="7"/>
      <c r="S110" s="7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</row>
    <row r="111" spans="1:39" s="59" customFormat="1" ht="15" customHeight="1" x14ac:dyDescent="0.35">
      <c r="A111" s="7"/>
      <c r="B111" s="25"/>
      <c r="C111" s="7"/>
      <c r="D111" s="7"/>
      <c r="E111" s="85"/>
      <c r="F111" s="8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</row>
    <row r="112" spans="1:39" s="59" customFormat="1" ht="15" customHeight="1" x14ac:dyDescent="0.35">
      <c r="A112" s="7"/>
      <c r="B112" s="25"/>
      <c r="C112" s="7"/>
      <c r="D112" s="7"/>
      <c r="E112" s="85"/>
      <c r="F112" s="8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</row>
    <row r="113" spans="1:39" s="59" customFormat="1" ht="15" customHeight="1" x14ac:dyDescent="0.35">
      <c r="A113" s="7"/>
      <c r="B113" s="25"/>
      <c r="C113" s="7"/>
      <c r="D113" s="7"/>
      <c r="E113" s="85"/>
      <c r="F113" s="8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</row>
    <row r="114" spans="1:39" s="59" customFormat="1" ht="15" customHeight="1" x14ac:dyDescent="0.35">
      <c r="A114" s="124"/>
      <c r="B114" s="25"/>
      <c r="C114" s="7"/>
      <c r="D114" s="7"/>
      <c r="E114" s="85"/>
      <c r="F114" s="8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</row>
    <row r="115" spans="1:39" s="59" customFormat="1" ht="15" customHeight="1" x14ac:dyDescent="0.35">
      <c r="A115" s="7"/>
      <c r="B115" s="25"/>
      <c r="C115" s="7"/>
      <c r="D115" s="7"/>
      <c r="E115" s="85"/>
      <c r="F115" s="8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</row>
    <row r="116" spans="1:39" s="59" customFormat="1" ht="15" customHeight="1" x14ac:dyDescent="0.35">
      <c r="A116" s="7"/>
      <c r="B116" s="25"/>
      <c r="C116" s="7"/>
      <c r="D116" s="7"/>
      <c r="E116" s="85"/>
      <c r="F116" s="8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</row>
    <row r="117" spans="1:39" s="59" customFormat="1" ht="15" customHeight="1" x14ac:dyDescent="0.35">
      <c r="A117" s="7"/>
      <c r="B117" s="25"/>
      <c r="C117" s="7"/>
      <c r="D117" s="7"/>
      <c r="E117" s="85"/>
      <c r="F117" s="8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</row>
    <row r="118" spans="1:39" s="59" customFormat="1" ht="15" customHeight="1" x14ac:dyDescent="0.35">
      <c r="A118" s="7"/>
      <c r="B118" s="25"/>
      <c r="C118" s="7"/>
      <c r="D118" s="7"/>
      <c r="E118" s="85"/>
      <c r="F118" s="8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</row>
    <row r="119" spans="1:39" s="59" customFormat="1" ht="15" customHeight="1" x14ac:dyDescent="0.35">
      <c r="A119" s="7"/>
      <c r="B119" s="25"/>
      <c r="C119" s="7"/>
      <c r="D119" s="7"/>
      <c r="E119" s="85"/>
      <c r="F119" s="8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</row>
    <row r="120" spans="1:39" s="59" customFormat="1" ht="15" customHeight="1" x14ac:dyDescent="0.35">
      <c r="A120" s="7"/>
      <c r="B120" s="25"/>
      <c r="C120" s="7"/>
      <c r="D120" s="7"/>
      <c r="E120" s="85"/>
      <c r="F120" s="8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</row>
    <row r="121" spans="1:39" s="59" customFormat="1" ht="15" customHeight="1" x14ac:dyDescent="0.35">
      <c r="A121" s="7"/>
      <c r="B121" s="25"/>
      <c r="C121" s="7"/>
      <c r="D121" s="7"/>
      <c r="E121" s="85"/>
      <c r="F121" s="8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</row>
    <row r="122" spans="1:39" s="59" customFormat="1" ht="15" customHeight="1" x14ac:dyDescent="0.35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</row>
    <row r="123" spans="1:39" s="59" customFormat="1" ht="15" customHeight="1" x14ac:dyDescent="0.35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</row>
    <row r="124" spans="1:39" s="59" customFormat="1" ht="15" customHeight="1" x14ac:dyDescent="0.35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</row>
    <row r="125" spans="1:39" s="59" customFormat="1" ht="15" customHeight="1" x14ac:dyDescent="0.3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</row>
    <row r="126" spans="1:39" s="59" customFormat="1" ht="15" customHeight="1" x14ac:dyDescent="0.35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</row>
    <row r="127" spans="1:39" s="59" customFormat="1" ht="15" customHeight="1" x14ac:dyDescent="0.35">
      <c r="A127" s="7"/>
      <c r="B127" s="2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</row>
    <row r="128" spans="1:39" s="59" customFormat="1" ht="15" customHeight="1" x14ac:dyDescent="0.35">
      <c r="A128" s="7"/>
      <c r="B128" s="2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</row>
    <row r="129" spans="1:39" s="59" customFormat="1" ht="15" customHeight="1" x14ac:dyDescent="0.35">
      <c r="A129" s="7"/>
      <c r="B129" s="2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</row>
    <row r="130" spans="1:39" s="59" customFormat="1" ht="15" customHeight="1" x14ac:dyDescent="0.35">
      <c r="A130" s="7"/>
      <c r="B130" s="2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</row>
    <row r="131" spans="1:39" s="59" customFormat="1" ht="15" customHeight="1" x14ac:dyDescent="0.35">
      <c r="A131" s="7"/>
      <c r="B131" s="2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</row>
    <row r="132" spans="1:39" s="59" customFormat="1" ht="15" customHeight="1" x14ac:dyDescent="0.35">
      <c r="A132" s="7"/>
      <c r="B132" s="2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</row>
    <row r="133" spans="1:39" s="59" customFormat="1" ht="15" customHeight="1" x14ac:dyDescent="0.35">
      <c r="A133" s="7"/>
      <c r="B133" s="2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</row>
    <row r="134" spans="1:39" s="59" customFormat="1" ht="15" customHeight="1" x14ac:dyDescent="0.35">
      <c r="A134" s="7"/>
      <c r="B134" s="2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</row>
    <row r="135" spans="1:39" s="59" customFormat="1" ht="15" customHeight="1" x14ac:dyDescent="0.35">
      <c r="A135" s="7"/>
      <c r="B135" s="2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</row>
    <row r="136" spans="1:39" s="59" customFormat="1" ht="15" customHeight="1" x14ac:dyDescent="0.35">
      <c r="A136" s="7"/>
      <c r="B136" s="2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</row>
    <row r="137" spans="1:39" s="59" customFormat="1" ht="15" customHeight="1" x14ac:dyDescent="0.35">
      <c r="A137" s="7"/>
      <c r="B137" s="2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</row>
    <row r="138" spans="1:39" s="59" customFormat="1" ht="15" customHeight="1" x14ac:dyDescent="0.35">
      <c r="A138" s="7"/>
      <c r="B138" s="2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</row>
    <row r="139" spans="1:39" s="59" customFormat="1" ht="15" customHeight="1" x14ac:dyDescent="0.35">
      <c r="A139" s="7"/>
      <c r="B139" s="2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</row>
    <row r="140" spans="1:39" s="59" customFormat="1" ht="15" customHeight="1" x14ac:dyDescent="0.35">
      <c r="A140" s="7"/>
      <c r="B140" s="2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</row>
    <row r="141" spans="1:39" s="59" customFormat="1" ht="15" customHeight="1" x14ac:dyDescent="0.35">
      <c r="A141" s="7"/>
      <c r="B141" s="2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</row>
    <row r="142" spans="1:39" s="59" customFormat="1" ht="15" customHeight="1" x14ac:dyDescent="0.35">
      <c r="A142" s="7"/>
      <c r="B142" s="2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</row>
    <row r="143" spans="1:39" s="59" customFormat="1" ht="15" customHeight="1" x14ac:dyDescent="0.35">
      <c r="A143" s="7"/>
      <c r="B143" s="2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</row>
    <row r="144" spans="1:39" s="59" customFormat="1" ht="15" customHeight="1" x14ac:dyDescent="0.35">
      <c r="A144" s="7"/>
      <c r="B144" s="2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</row>
    <row r="145" spans="1:39" s="59" customFormat="1" ht="15" customHeight="1" x14ac:dyDescent="0.35">
      <c r="A145" s="7"/>
      <c r="B145" s="2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</row>
    <row r="146" spans="1:39" s="59" customFormat="1" ht="15" customHeight="1" x14ac:dyDescent="0.35">
      <c r="A146" s="7"/>
      <c r="B146" s="2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</row>
    <row r="147" spans="1:39" s="59" customFormat="1" ht="15" customHeight="1" x14ac:dyDescent="0.35">
      <c r="A147" s="7"/>
      <c r="B147" s="2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</row>
    <row r="148" spans="1:39" s="59" customFormat="1" ht="15" customHeight="1" x14ac:dyDescent="0.35">
      <c r="A148" s="7"/>
      <c r="B148" s="2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</row>
    <row r="149" spans="1:39" s="59" customFormat="1" ht="1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</row>
    <row r="150" spans="1:39" s="59" customFormat="1" ht="1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</row>
    <row r="151" spans="1:39" s="59" customFormat="1" ht="1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</row>
    <row r="152" spans="1:39" s="59" customFormat="1" ht="1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</row>
    <row r="153" spans="1:39" s="59" customFormat="1" ht="1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</row>
    <row r="154" spans="1:39" s="59" customFormat="1" ht="1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41"/>
      <c r="N154" s="7"/>
      <c r="O154" s="7"/>
      <c r="P154" s="7"/>
      <c r="Q154" s="7"/>
      <c r="R154" s="7"/>
      <c r="S154" s="7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</row>
    <row r="155" spans="1:39" s="59" customFormat="1" ht="15" customHeight="1" x14ac:dyDescent="0.3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</row>
    <row r="156" spans="1:39" s="59" customFormat="1" ht="15" customHeight="1" x14ac:dyDescent="0.3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</row>
    <row r="157" spans="1:39" s="59" customFormat="1" ht="15" customHeight="1" x14ac:dyDescent="0.3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</row>
    <row r="158" spans="1:39" s="59" customFormat="1" ht="15" customHeight="1" x14ac:dyDescent="0.3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</row>
    <row r="159" spans="1:39" s="59" customFormat="1" ht="15" customHeight="1" x14ac:dyDescent="0.3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</row>
    <row r="160" spans="1:39" s="59" customFormat="1" ht="15" customHeight="1" x14ac:dyDescent="0.3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</row>
    <row r="161" spans="1:39" s="59" customFormat="1" ht="15" customHeight="1" x14ac:dyDescent="0.3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</row>
    <row r="162" spans="1:39" s="59" customFormat="1" ht="15" customHeight="1" x14ac:dyDescent="0.3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</row>
    <row r="163" spans="1:39" s="59" customFormat="1" ht="15" customHeight="1" x14ac:dyDescent="0.3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</row>
    <row r="164" spans="1:39" s="59" customFormat="1" ht="15" customHeight="1" x14ac:dyDescent="0.3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</row>
    <row r="165" spans="1:39" s="59" customFormat="1" ht="15" customHeight="1" x14ac:dyDescent="0.3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</row>
    <row r="166" spans="1:39" s="59" customFormat="1" ht="15" customHeight="1" x14ac:dyDescent="0.3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</row>
    <row r="167" spans="1:39" s="59" customFormat="1" ht="15" customHeight="1" x14ac:dyDescent="0.3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</row>
    <row r="168" spans="1:39" s="59" customFormat="1" ht="15" customHeight="1" x14ac:dyDescent="0.3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</row>
    <row r="169" spans="1:39" s="59" customFormat="1" ht="15" customHeight="1" x14ac:dyDescent="0.3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</row>
    <row r="170" spans="1:39" s="59" customFormat="1" ht="15" customHeight="1" x14ac:dyDescent="0.3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</row>
    <row r="171" spans="1:39" s="59" customFormat="1" ht="15" customHeight="1" x14ac:dyDescent="0.3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</row>
    <row r="172" spans="1:39" s="59" customFormat="1" ht="15" customHeight="1" x14ac:dyDescent="0.3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</row>
    <row r="173" spans="1:39" s="59" customFormat="1" ht="15" customHeight="1" x14ac:dyDescent="0.3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</row>
    <row r="174" spans="1:39" s="59" customFormat="1" ht="15" customHeight="1" x14ac:dyDescent="0.3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</row>
    <row r="175" spans="1:39" s="59" customFormat="1" ht="15" customHeight="1" x14ac:dyDescent="0.3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</row>
    <row r="176" spans="1:39" s="59" customFormat="1" ht="15" customHeight="1" x14ac:dyDescent="0.3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</row>
    <row r="177" spans="1:39" s="59" customFormat="1" ht="15" customHeight="1" x14ac:dyDescent="0.3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</row>
    <row r="178" spans="1:39" s="59" customFormat="1" ht="15" customHeight="1" x14ac:dyDescent="0.3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</row>
    <row r="179" spans="1:39" s="59" customFormat="1" ht="15" customHeight="1" x14ac:dyDescent="0.3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</row>
    <row r="180" spans="1:39" s="59" customFormat="1" ht="15" customHeight="1" x14ac:dyDescent="0.3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</row>
    <row r="181" spans="1:39" s="59" customFormat="1" ht="15" customHeight="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</row>
    <row r="182" spans="1:39" s="59" customFormat="1" ht="15" customHeight="1" x14ac:dyDescent="0.3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</row>
    <row r="183" spans="1:39" s="59" customFormat="1" ht="15" customHeight="1" x14ac:dyDescent="0.3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</row>
    <row r="184" spans="1:39" s="59" customFormat="1" ht="15" customHeight="1" x14ac:dyDescent="0.3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</row>
    <row r="185" spans="1:39" s="59" customFormat="1" ht="15" customHeight="1" x14ac:dyDescent="0.3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</row>
    <row r="186" spans="1:39" s="59" customFormat="1" ht="15" customHeight="1" x14ac:dyDescent="0.3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</row>
    <row r="187" spans="1:39" s="59" customFormat="1" ht="15" customHeight="1" x14ac:dyDescent="0.3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</row>
    <row r="188" spans="1:39" s="59" customFormat="1" ht="15" customHeight="1" x14ac:dyDescent="0.3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</row>
    <row r="189" spans="1:39" s="59" customFormat="1" ht="15" customHeight="1" x14ac:dyDescent="0.3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</row>
    <row r="190" spans="1:39" s="59" customFormat="1" ht="15" customHeight="1" x14ac:dyDescent="0.3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</row>
    <row r="191" spans="1:39" s="59" customFormat="1" ht="15" customHeight="1" x14ac:dyDescent="0.3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</row>
    <row r="192" spans="1:39" s="59" customFormat="1" ht="15" customHeight="1" x14ac:dyDescent="0.3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1:39" s="59" customFormat="1" ht="15" customHeight="1" x14ac:dyDescent="0.3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</row>
    <row r="194" spans="1:39" s="59" customFormat="1" ht="15" customHeight="1" x14ac:dyDescent="0.3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</row>
    <row r="195" spans="1:39" s="59" customFormat="1" ht="15" customHeight="1" x14ac:dyDescent="0.3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</row>
    <row r="196" spans="1:39" s="59" customFormat="1" ht="15" customHeight="1" x14ac:dyDescent="0.3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</row>
    <row r="197" spans="1:39" s="59" customFormat="1" ht="15" customHeight="1" x14ac:dyDescent="0.3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</row>
    <row r="198" spans="1:39" s="59" customFormat="1" ht="15" customHeight="1" x14ac:dyDescent="0.3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</row>
    <row r="199" spans="1:39" s="59" customFormat="1" ht="15" customHeight="1" x14ac:dyDescent="0.3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</row>
    <row r="200" spans="1:39" s="59" customFormat="1" ht="15" customHeight="1" x14ac:dyDescent="0.3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</row>
    <row r="201" spans="1:39" s="59" customFormat="1" ht="15" customHeight="1" x14ac:dyDescent="0.3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</row>
    <row r="202" spans="1:39" s="59" customFormat="1" ht="15" customHeight="1" x14ac:dyDescent="0.3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</row>
    <row r="203" spans="1:39" s="59" customFormat="1" ht="15" customHeight="1" x14ac:dyDescent="0.3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</row>
    <row r="204" spans="1:39" s="59" customFormat="1" ht="15" customHeight="1" x14ac:dyDescent="0.3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</row>
    <row r="205" spans="1:39" s="59" customFormat="1" ht="15" customHeight="1" x14ac:dyDescent="0.3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</row>
    <row r="206" spans="1:39" s="59" customFormat="1" ht="15" customHeight="1" x14ac:dyDescent="0.3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</row>
    <row r="207" spans="1:39" s="59" customFormat="1" ht="15" customHeight="1" x14ac:dyDescent="0.3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</row>
    <row r="208" spans="1:39" s="59" customFormat="1" ht="15" customHeight="1" x14ac:dyDescent="0.3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</row>
    <row r="209" spans="1:39" s="59" customFormat="1" ht="15" customHeight="1" x14ac:dyDescent="0.3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</row>
    <row r="210" spans="1:39" s="59" customFormat="1" ht="15" customHeight="1" x14ac:dyDescent="0.3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</row>
    <row r="211" spans="1:39" s="59" customFormat="1" ht="15" customHeight="1" x14ac:dyDescent="0.3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</row>
    <row r="212" spans="1:39" s="59" customFormat="1" ht="15" customHeight="1" x14ac:dyDescent="0.3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</row>
    <row r="213" spans="1:39" s="59" customFormat="1" ht="15" customHeight="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</row>
    <row r="214" spans="1:39" s="59" customFormat="1" ht="15" customHeight="1" x14ac:dyDescent="0.3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</row>
    <row r="215" spans="1:39" s="59" customFormat="1" ht="15" customHeight="1" x14ac:dyDescent="0.3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</row>
    <row r="216" spans="1:39" s="59" customFormat="1" ht="15" customHeight="1" x14ac:dyDescent="0.3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</row>
    <row r="217" spans="1:39" s="59" customFormat="1" ht="15" customHeight="1" x14ac:dyDescent="0.3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</row>
    <row r="218" spans="1:39" s="59" customFormat="1" ht="15" customHeight="1" x14ac:dyDescent="0.3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</row>
    <row r="219" spans="1:39" s="59" customFormat="1" ht="15" customHeight="1" x14ac:dyDescent="0.3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</row>
    <row r="220" spans="1:39" s="59" customFormat="1" ht="15" customHeight="1" x14ac:dyDescent="0.3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</row>
    <row r="221" spans="1:39" s="59" customFormat="1" ht="15" customHeight="1" x14ac:dyDescent="0.3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</row>
    <row r="222" spans="1:39" s="59" customFormat="1" ht="15" customHeight="1" x14ac:dyDescent="0.3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</row>
    <row r="223" spans="1:39" s="59" customFormat="1" ht="15" customHeight="1" x14ac:dyDescent="0.3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</row>
    <row r="224" spans="1:39" s="59" customFormat="1" ht="15" customHeight="1" x14ac:dyDescent="0.3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</row>
    <row r="225" spans="1:39" s="59" customFormat="1" ht="15" customHeight="1" x14ac:dyDescent="0.3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</row>
    <row r="226" spans="1:39" s="59" customFormat="1" ht="15" customHeight="1" x14ac:dyDescent="0.3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</row>
    <row r="227" spans="1:39" s="59" customFormat="1" ht="15" customHeight="1" x14ac:dyDescent="0.3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</row>
    <row r="228" spans="1:39" s="59" customFormat="1" ht="15" customHeight="1" x14ac:dyDescent="0.3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</row>
    <row r="229" spans="1:39" s="59" customFormat="1" ht="15" customHeight="1" x14ac:dyDescent="0.3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</row>
    <row r="230" spans="1:39" s="59" customFormat="1" ht="15" customHeight="1" x14ac:dyDescent="0.3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</row>
    <row r="231" spans="1:39" s="59" customFormat="1" ht="15" customHeight="1" x14ac:dyDescent="0.3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</row>
    <row r="232" spans="1:39" s="59" customFormat="1" ht="15" customHeight="1" x14ac:dyDescent="0.3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</row>
    <row r="233" spans="1:39" s="59" customFormat="1" ht="15" customHeight="1" x14ac:dyDescent="0.3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</row>
    <row r="234" spans="1:39" s="59" customFormat="1" ht="15" customHeight="1" x14ac:dyDescent="0.3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</row>
    <row r="235" spans="1:39" s="59" customFormat="1" ht="15" customHeight="1" x14ac:dyDescent="0.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</row>
    <row r="236" spans="1:39" s="59" customFormat="1" ht="15" customHeight="1" x14ac:dyDescent="0.3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</row>
    <row r="237" spans="1:39" s="59" customFormat="1" ht="15" customHeight="1" x14ac:dyDescent="0.3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</row>
    <row r="238" spans="1:39" s="59" customFormat="1" ht="15" customHeight="1" x14ac:dyDescent="0.3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</row>
    <row r="239" spans="1:39" s="59" customFormat="1" ht="15" customHeight="1" x14ac:dyDescent="0.3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</row>
    <row r="240" spans="1:39" s="59" customFormat="1" ht="15" customHeight="1" x14ac:dyDescent="0.3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</row>
    <row r="241" spans="1:39" s="59" customFormat="1" ht="15" customHeight="1" x14ac:dyDescent="0.3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</row>
    <row r="242" spans="1:39" s="59" customFormat="1" ht="15" customHeight="1" x14ac:dyDescent="0.3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</row>
    <row r="243" spans="1:39" s="59" customFormat="1" ht="15" customHeight="1" x14ac:dyDescent="0.3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</row>
    <row r="244" spans="1:39" s="59" customFormat="1" ht="15" customHeight="1" x14ac:dyDescent="0.3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</row>
    <row r="245" spans="1:39" s="59" customFormat="1" ht="15" customHeight="1" x14ac:dyDescent="0.3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</row>
    <row r="246" spans="1:39" s="59" customFormat="1" ht="15" customHeight="1" x14ac:dyDescent="0.3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</row>
    <row r="247" spans="1:39" s="59" customFormat="1" ht="15" customHeight="1" x14ac:dyDescent="0.3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</row>
    <row r="248" spans="1:39" s="59" customFormat="1" ht="15" customHeight="1" x14ac:dyDescent="0.3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</row>
    <row r="249" spans="1:39" s="59" customFormat="1" ht="15" customHeight="1" x14ac:dyDescent="0.3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</row>
    <row r="250" spans="1:39" s="59" customFormat="1" ht="15" customHeight="1" x14ac:dyDescent="0.3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</row>
    <row r="251" spans="1:39" s="59" customFormat="1" ht="15" customHeight="1" x14ac:dyDescent="0.3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</row>
    <row r="252" spans="1:39" s="59" customFormat="1" ht="15" customHeight="1" x14ac:dyDescent="0.3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</row>
    <row r="253" spans="1:39" s="59" customFormat="1" ht="15" customHeight="1" x14ac:dyDescent="0.3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</row>
    <row r="254" spans="1:39" s="59" customFormat="1" ht="15" customHeight="1" x14ac:dyDescent="0.3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</row>
    <row r="255" spans="1:39" s="59" customFormat="1" ht="15" customHeight="1" x14ac:dyDescent="0.3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</row>
    <row r="256" spans="1:39" s="59" customFormat="1" ht="15" customHeight="1" x14ac:dyDescent="0.3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</row>
    <row r="257" spans="1:39" s="59" customFormat="1" ht="15" customHeight="1" x14ac:dyDescent="0.3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</row>
    <row r="258" spans="1:39" s="59" customFormat="1" ht="15" customHeight="1" x14ac:dyDescent="0.3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</row>
    <row r="259" spans="1:39" s="59" customFormat="1" ht="15" customHeight="1" x14ac:dyDescent="0.3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</row>
    <row r="260" spans="1:39" s="59" customFormat="1" ht="15" customHeight="1" x14ac:dyDescent="0.3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</row>
    <row r="261" spans="1:39" s="59" customFormat="1" ht="15" customHeight="1" x14ac:dyDescent="0.3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</row>
    <row r="262" spans="1:39" s="59" customFormat="1" ht="15" customHeight="1" x14ac:dyDescent="0.3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</row>
    <row r="263" spans="1:39" s="59" customFormat="1" ht="15" customHeight="1" x14ac:dyDescent="0.3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</row>
    <row r="264" spans="1:39" s="59" customFormat="1" ht="15" customHeight="1" x14ac:dyDescent="0.3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</row>
    <row r="265" spans="1:39" s="59" customFormat="1" ht="15" customHeight="1" x14ac:dyDescent="0.3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</row>
    <row r="266" spans="1:39" s="59" customFormat="1" ht="15" customHeight="1" x14ac:dyDescent="0.3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</row>
    <row r="267" spans="1:39" s="59" customFormat="1" ht="15" customHeight="1" x14ac:dyDescent="0.3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spans="1:39" s="59" customFormat="1" ht="15" customHeight="1" x14ac:dyDescent="0.3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</row>
    <row r="269" spans="1:39" s="59" customFormat="1" ht="15" customHeight="1" x14ac:dyDescent="0.3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</row>
    <row r="270" spans="1:39" s="59" customFormat="1" ht="15" customHeight="1" x14ac:dyDescent="0.3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</row>
    <row r="271" spans="1:39" s="59" customFormat="1" ht="15" customHeight="1" x14ac:dyDescent="0.3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</row>
    <row r="272" spans="1:39" s="59" customFormat="1" ht="15" customHeight="1" x14ac:dyDescent="0.3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</row>
    <row r="273" spans="1:39" s="59" customFormat="1" ht="15" customHeight="1" x14ac:dyDescent="0.3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</row>
    <row r="274" spans="1:39" s="59" customFormat="1" ht="15" customHeight="1" x14ac:dyDescent="0.3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</row>
    <row r="275" spans="1:39" s="59" customFormat="1" ht="15" customHeight="1" x14ac:dyDescent="0.3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</row>
    <row r="276" spans="1:39" s="59" customFormat="1" ht="15" customHeight="1" x14ac:dyDescent="0.3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</row>
    <row r="277" spans="1:39" s="59" customFormat="1" ht="15" customHeight="1" x14ac:dyDescent="0.3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</row>
    <row r="278" spans="1:39" s="59" customFormat="1" ht="15" customHeight="1" x14ac:dyDescent="0.3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</row>
    <row r="279" spans="1:39" s="59" customFormat="1" ht="15" customHeight="1" x14ac:dyDescent="0.3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</row>
    <row r="280" spans="1:39" s="59" customFormat="1" ht="15" customHeight="1" x14ac:dyDescent="0.3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</row>
    <row r="281" spans="1:39" s="59" customFormat="1" ht="15" customHeight="1" x14ac:dyDescent="0.3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</row>
    <row r="282" spans="1:39" s="59" customFormat="1" ht="15" customHeight="1" x14ac:dyDescent="0.3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</row>
    <row r="283" spans="1:39" s="59" customFormat="1" ht="15" customHeight="1" x14ac:dyDescent="0.3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</row>
    <row r="284" spans="1:39" s="59" customFormat="1" ht="15" customHeight="1" x14ac:dyDescent="0.3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</row>
    <row r="285" spans="1:39" s="59" customFormat="1" ht="15" customHeight="1" x14ac:dyDescent="0.3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</row>
    <row r="286" spans="1:39" s="59" customFormat="1" ht="15" customHeight="1" x14ac:dyDescent="0.3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</row>
    <row r="287" spans="1:39" ht="15" customHeight="1" x14ac:dyDescent="0.3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</row>
    <row r="288" spans="1:39" ht="15" customHeight="1" x14ac:dyDescent="0.3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</row>
    <row r="289" spans="1:39" ht="15" customHeight="1" x14ac:dyDescent="0.3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</row>
    <row r="290" spans="1:39" ht="15" customHeight="1" x14ac:dyDescent="0.3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</row>
    <row r="291" spans="1:39" ht="15" customHeight="1" x14ac:dyDescent="0.3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</row>
    <row r="292" spans="1:39" ht="15" customHeight="1" x14ac:dyDescent="0.3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</row>
    <row r="293" spans="1:39" ht="15" customHeight="1" x14ac:dyDescent="0.3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</row>
    <row r="294" spans="1:39" ht="15" customHeight="1" x14ac:dyDescent="0.3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</row>
    <row r="295" spans="1:39" ht="15" customHeight="1" x14ac:dyDescent="0.3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</row>
    <row r="296" spans="1:39" ht="15" customHeight="1" x14ac:dyDescent="0.3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</row>
    <row r="297" spans="1:39" ht="15" customHeight="1" x14ac:dyDescent="0.3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</row>
    <row r="298" spans="1:39" ht="15" customHeight="1" x14ac:dyDescent="0.3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</row>
    <row r="299" spans="1:39" ht="15" customHeight="1" x14ac:dyDescent="0.3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</row>
    <row r="300" spans="1:39" ht="15" customHeight="1" x14ac:dyDescent="0.3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</row>
    <row r="301" spans="1:39" ht="15" customHeight="1" x14ac:dyDescent="0.3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</row>
    <row r="302" spans="1:39" ht="15" customHeight="1" x14ac:dyDescent="0.3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</row>
    <row r="303" spans="1:39" ht="15" customHeight="1" x14ac:dyDescent="0.3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</row>
    <row r="304" spans="1:39" ht="15" customHeight="1" x14ac:dyDescent="0.3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</row>
    <row r="305" spans="1:39" ht="15" customHeight="1" x14ac:dyDescent="0.3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</row>
    <row r="306" spans="1:39" ht="15" customHeight="1" x14ac:dyDescent="0.3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</row>
    <row r="307" spans="1:39" ht="15" customHeight="1" x14ac:dyDescent="0.3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</row>
    <row r="308" spans="1:39" ht="15" customHeight="1" x14ac:dyDescent="0.3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1:39" ht="15" customHeight="1" x14ac:dyDescent="0.3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</row>
    <row r="310" spans="1:39" ht="15" customHeight="1" x14ac:dyDescent="0.3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</row>
    <row r="311" spans="1:39" ht="15" customHeight="1" x14ac:dyDescent="0.3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</row>
    <row r="312" spans="1:39" ht="15" customHeight="1" x14ac:dyDescent="0.3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</row>
    <row r="313" spans="1:39" ht="15" customHeight="1" x14ac:dyDescent="0.3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</row>
    <row r="314" spans="1:39" ht="15" customHeight="1" x14ac:dyDescent="0.3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</row>
    <row r="315" spans="1:39" ht="15" customHeight="1" x14ac:dyDescent="0.3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</row>
    <row r="316" spans="1:39" ht="15" customHeight="1" x14ac:dyDescent="0.3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</row>
    <row r="317" spans="1:39" ht="15" customHeight="1" x14ac:dyDescent="0.3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</row>
    <row r="318" spans="1:39" ht="15" customHeight="1" x14ac:dyDescent="0.3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</row>
    <row r="319" spans="1:39" ht="15" customHeight="1" x14ac:dyDescent="0.3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</row>
    <row r="320" spans="1:39" ht="15" customHeight="1" x14ac:dyDescent="0.3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</row>
    <row r="321" spans="1:39" ht="15" customHeight="1" x14ac:dyDescent="0.3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</row>
    <row r="322" spans="1:39" ht="15" customHeight="1" x14ac:dyDescent="0.3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</row>
    <row r="323" spans="1:39" ht="15" customHeight="1" x14ac:dyDescent="0.3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</row>
    <row r="324" spans="1:39" ht="15" customHeight="1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</row>
    <row r="325" spans="1:39" ht="15" customHeight="1" x14ac:dyDescent="0.3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</row>
    <row r="326" spans="1:39" ht="15" customHeight="1" x14ac:dyDescent="0.3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</row>
    <row r="327" spans="1:39" ht="15" customHeight="1" x14ac:dyDescent="0.3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</row>
    <row r="328" spans="1:39" ht="15" customHeight="1" x14ac:dyDescent="0.3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</row>
    <row r="329" spans="1:39" ht="15" customHeight="1" x14ac:dyDescent="0.3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</row>
    <row r="330" spans="1:39" ht="15" customHeight="1" x14ac:dyDescent="0.3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</row>
    <row r="331" spans="1:39" ht="15" customHeight="1" x14ac:dyDescent="0.3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</row>
    <row r="332" spans="1:39" ht="15" customHeight="1" x14ac:dyDescent="0.3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</row>
    <row r="333" spans="1:39" ht="15" customHeight="1" x14ac:dyDescent="0.3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</row>
    <row r="334" spans="1:39" ht="15" customHeight="1" x14ac:dyDescent="0.3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</row>
    <row r="335" spans="1:39" ht="15" customHeight="1" x14ac:dyDescent="0.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</row>
    <row r="336" spans="1:39" ht="15" customHeight="1" x14ac:dyDescent="0.3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</row>
    <row r="337" spans="1:39" ht="15" customHeight="1" x14ac:dyDescent="0.3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</row>
    <row r="338" spans="1:39" ht="15" customHeight="1" x14ac:dyDescent="0.3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</row>
    <row r="339" spans="1:39" ht="15" customHeight="1" x14ac:dyDescent="0.3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</row>
    <row r="340" spans="1:39" ht="15" customHeight="1" x14ac:dyDescent="0.3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</row>
    <row r="341" spans="1:39" ht="15" customHeight="1" x14ac:dyDescent="0.3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</row>
    <row r="342" spans="1:39" ht="15" customHeight="1" x14ac:dyDescent="0.3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</row>
    <row r="343" spans="1:39" ht="15" customHeight="1" x14ac:dyDescent="0.3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</row>
    <row r="344" spans="1:39" ht="15" customHeight="1" x14ac:dyDescent="0.3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</row>
    <row r="345" spans="1:39" ht="15" customHeight="1" x14ac:dyDescent="0.3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</row>
    <row r="346" spans="1:39" ht="15" customHeight="1" x14ac:dyDescent="0.3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1:39" ht="15" customHeight="1" x14ac:dyDescent="0.3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</row>
    <row r="348" spans="1:39" ht="15" customHeight="1" x14ac:dyDescent="0.3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</row>
    <row r="349" spans="1:39" ht="15" customHeight="1" x14ac:dyDescent="0.3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</row>
    <row r="350" spans="1:39" ht="15" customHeight="1" x14ac:dyDescent="0.3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</row>
    <row r="351" spans="1:39" ht="15" customHeight="1" x14ac:dyDescent="0.3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</row>
    <row r="352" spans="1:39" ht="15" customHeight="1" x14ac:dyDescent="0.3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</row>
    <row r="353" spans="1:39" ht="15" customHeight="1" x14ac:dyDescent="0.3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</row>
    <row r="354" spans="1:39" ht="15" customHeight="1" x14ac:dyDescent="0.3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</row>
    <row r="355" spans="1:39" ht="15" customHeight="1" x14ac:dyDescent="0.3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</row>
    <row r="356" spans="1:39" ht="15" customHeight="1" x14ac:dyDescent="0.3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</row>
    <row r="357" spans="1:39" ht="15" customHeight="1" x14ac:dyDescent="0.3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</row>
    <row r="358" spans="1:39" ht="15" customHeight="1" x14ac:dyDescent="0.3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</row>
    <row r="359" spans="1:39" ht="15" customHeight="1" x14ac:dyDescent="0.3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</row>
    <row r="360" spans="1:39" ht="15" customHeight="1" x14ac:dyDescent="0.3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</row>
    <row r="361" spans="1:39" ht="15" customHeight="1" x14ac:dyDescent="0.3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15" customHeight="1" x14ac:dyDescent="0.3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</row>
    <row r="363" spans="1:39" ht="15" customHeight="1" x14ac:dyDescent="0.3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</row>
    <row r="364" spans="1:39" ht="15" customHeight="1" x14ac:dyDescent="0.3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</row>
    <row r="365" spans="1:39" ht="15" customHeight="1" x14ac:dyDescent="0.3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</row>
    <row r="366" spans="1:39" ht="15" customHeight="1" x14ac:dyDescent="0.3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</row>
    <row r="367" spans="1:39" ht="15" customHeight="1" x14ac:dyDescent="0.3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</row>
    <row r="368" spans="1:39" ht="15" customHeight="1" x14ac:dyDescent="0.3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</row>
    <row r="369" spans="1:39" ht="15" customHeight="1" x14ac:dyDescent="0.3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</row>
    <row r="370" spans="1:39" ht="15" customHeight="1" x14ac:dyDescent="0.3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</row>
    <row r="371" spans="1:39" ht="15" customHeight="1" x14ac:dyDescent="0.3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</row>
    <row r="372" spans="1:39" ht="15" customHeight="1" x14ac:dyDescent="0.3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</row>
    <row r="373" spans="1:39" ht="15" customHeight="1" x14ac:dyDescent="0.3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</row>
    <row r="374" spans="1:39" ht="15" customHeight="1" x14ac:dyDescent="0.3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</row>
    <row r="375" spans="1:39" ht="15" customHeight="1" x14ac:dyDescent="0.3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</row>
    <row r="376" spans="1:39" ht="15" customHeight="1" x14ac:dyDescent="0.3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</row>
    <row r="377" spans="1:39" ht="15" customHeight="1" x14ac:dyDescent="0.3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</row>
    <row r="378" spans="1:39" ht="15" customHeight="1" x14ac:dyDescent="0.3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</row>
    <row r="379" spans="1:39" ht="15" customHeight="1" x14ac:dyDescent="0.3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</row>
    <row r="380" spans="1:39" ht="15" customHeight="1" x14ac:dyDescent="0.3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</row>
    <row r="381" spans="1:39" ht="15" customHeight="1" x14ac:dyDescent="0.3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</row>
    <row r="382" spans="1:39" ht="15" customHeight="1" x14ac:dyDescent="0.3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</row>
    <row r="383" spans="1:39" ht="15" customHeight="1" x14ac:dyDescent="0.3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</row>
    <row r="384" spans="1:39" ht="15" customHeight="1" x14ac:dyDescent="0.3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</row>
    <row r="385" spans="1:39" ht="15" customHeight="1" x14ac:dyDescent="0.3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</row>
    <row r="386" spans="1:39" ht="15" customHeight="1" x14ac:dyDescent="0.3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</row>
    <row r="387" spans="1:39" ht="15" customHeight="1" x14ac:dyDescent="0.3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</row>
    <row r="388" spans="1:39" ht="15" customHeight="1" x14ac:dyDescent="0.3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</row>
    <row r="389" spans="1:39" ht="15" customHeight="1" x14ac:dyDescent="0.3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</row>
    <row r="390" spans="1:39" ht="15" customHeight="1" x14ac:dyDescent="0.3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</row>
    <row r="391" spans="1:39" ht="15" customHeight="1" x14ac:dyDescent="0.3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</row>
    <row r="392" spans="1:39" ht="15" customHeight="1" x14ac:dyDescent="0.3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</row>
    <row r="393" spans="1:39" ht="15" customHeight="1" x14ac:dyDescent="0.3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</row>
    <row r="394" spans="1:39" ht="15" customHeight="1" x14ac:dyDescent="0.3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</row>
    <row r="395" spans="1:39" ht="15" customHeight="1" x14ac:dyDescent="0.3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</row>
    <row r="396" spans="1:39" ht="15" customHeight="1" x14ac:dyDescent="0.3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</row>
    <row r="397" spans="1:39" ht="15" customHeight="1" x14ac:dyDescent="0.3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</row>
    <row r="398" spans="1:39" ht="15" customHeight="1" x14ac:dyDescent="0.3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</row>
    <row r="399" spans="1:39" ht="15" customHeight="1" x14ac:dyDescent="0.3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</row>
    <row r="400" spans="1:39" ht="15" customHeight="1" x14ac:dyDescent="0.3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</row>
    <row r="401" spans="1:39" ht="15" customHeight="1" x14ac:dyDescent="0.3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</row>
    <row r="402" spans="1:39" ht="15" customHeight="1" x14ac:dyDescent="0.3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</row>
    <row r="403" spans="1:39" ht="15" customHeight="1" x14ac:dyDescent="0.3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</row>
    <row r="404" spans="1:39" ht="15" customHeight="1" x14ac:dyDescent="0.3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</row>
    <row r="405" spans="1:39" ht="15" customHeight="1" x14ac:dyDescent="0.3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</row>
    <row r="406" spans="1:39" ht="15" customHeight="1" x14ac:dyDescent="0.3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</row>
    <row r="407" spans="1:39" ht="15" customHeight="1" x14ac:dyDescent="0.3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</row>
    <row r="408" spans="1:39" ht="15" customHeight="1" x14ac:dyDescent="0.3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</row>
    <row r="409" spans="1:39" ht="15" customHeight="1" x14ac:dyDescent="0.3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</row>
    <row r="410" spans="1:39" ht="15" customHeight="1" x14ac:dyDescent="0.3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</row>
    <row r="411" spans="1:39" ht="15" customHeight="1" x14ac:dyDescent="0.3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</row>
    <row r="412" spans="1:39" ht="15" customHeight="1" x14ac:dyDescent="0.3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</row>
    <row r="413" spans="1:39" ht="15" customHeight="1" x14ac:dyDescent="0.3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</row>
    <row r="414" spans="1:39" ht="15" customHeight="1" x14ac:dyDescent="0.3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</row>
    <row r="415" spans="1:39" ht="15" customHeight="1" x14ac:dyDescent="0.3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</row>
    <row r="416" spans="1:39" ht="15" customHeight="1" x14ac:dyDescent="0.3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</row>
    <row r="417" spans="1:39" ht="15" customHeight="1" x14ac:dyDescent="0.3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</row>
    <row r="418" spans="1:39" ht="15" customHeight="1" x14ac:dyDescent="0.3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</row>
    <row r="419" spans="1:39" ht="15" customHeight="1" x14ac:dyDescent="0.3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</row>
    <row r="420" spans="1:39" ht="15" customHeight="1" x14ac:dyDescent="0.3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</row>
    <row r="421" spans="1:39" ht="15" customHeight="1" x14ac:dyDescent="0.3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</row>
    <row r="422" spans="1:39" ht="15" customHeight="1" x14ac:dyDescent="0.3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</row>
    <row r="423" spans="1:39" ht="15" customHeight="1" x14ac:dyDescent="0.3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</row>
    <row r="424" spans="1:39" ht="15" customHeight="1" x14ac:dyDescent="0.3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</row>
    <row r="425" spans="1:39" ht="15" customHeight="1" x14ac:dyDescent="0.3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</row>
    <row r="426" spans="1:39" ht="15" customHeight="1" x14ac:dyDescent="0.3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</row>
    <row r="427" spans="1:39" ht="15" customHeight="1" x14ac:dyDescent="0.3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</row>
    <row r="428" spans="1:39" ht="15" customHeight="1" x14ac:dyDescent="0.3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</row>
    <row r="429" spans="1:39" ht="15" customHeight="1" x14ac:dyDescent="0.3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</row>
    <row r="430" spans="1:39" ht="15" customHeight="1" x14ac:dyDescent="0.3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</row>
    <row r="431" spans="1:39" ht="15" customHeight="1" x14ac:dyDescent="0.3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</row>
    <row r="432" spans="1:39" ht="15" customHeight="1" x14ac:dyDescent="0.3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</row>
    <row r="433" spans="1:39" ht="15" customHeight="1" x14ac:dyDescent="0.3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</row>
    <row r="434" spans="1:39" ht="15" customHeight="1" x14ac:dyDescent="0.3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</row>
    <row r="435" spans="1:39" ht="15" customHeight="1" x14ac:dyDescent="0.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</row>
    <row r="436" spans="1:39" ht="15" customHeight="1" x14ac:dyDescent="0.3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</row>
    <row r="437" spans="1:39" ht="15" customHeight="1" x14ac:dyDescent="0.3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</row>
    <row r="438" spans="1:39" ht="15" customHeight="1" x14ac:dyDescent="0.3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</row>
    <row r="439" spans="1:39" ht="15" customHeight="1" x14ac:dyDescent="0.3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</row>
    <row r="440" spans="1:39" ht="15" customHeight="1" x14ac:dyDescent="0.3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</row>
    <row r="441" spans="1:39" ht="15" customHeight="1" x14ac:dyDescent="0.3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</row>
    <row r="442" spans="1:39" ht="15" customHeight="1" x14ac:dyDescent="0.3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</row>
    <row r="443" spans="1:39" ht="15" customHeight="1" x14ac:dyDescent="0.3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</row>
    <row r="444" spans="1:39" ht="15" customHeight="1" x14ac:dyDescent="0.3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spans="1:39" ht="15" customHeight="1" x14ac:dyDescent="0.3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</row>
    <row r="446" spans="1:39" ht="15" customHeight="1" x14ac:dyDescent="0.3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spans="1:39" ht="15" customHeight="1" x14ac:dyDescent="0.3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</row>
    <row r="448" spans="1:39" ht="15" customHeight="1" x14ac:dyDescent="0.3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spans="1:39" ht="15" customHeight="1" x14ac:dyDescent="0.3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</row>
    <row r="450" spans="1:39" ht="15" customHeight="1" x14ac:dyDescent="0.3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spans="1:39" ht="15" customHeight="1" x14ac:dyDescent="0.3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</row>
    <row r="452" spans="1:39" ht="15" customHeight="1" x14ac:dyDescent="0.3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spans="1:39" ht="15" customHeight="1" x14ac:dyDescent="0.3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</row>
    <row r="454" spans="1:39" ht="15" customHeight="1" x14ac:dyDescent="0.3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</row>
    <row r="455" spans="1:39" ht="15" customHeight="1" x14ac:dyDescent="0.3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 spans="1:39" ht="15" customHeight="1" x14ac:dyDescent="0.3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</row>
    <row r="457" spans="1:39" ht="15" customHeight="1" x14ac:dyDescent="0.3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spans="1:39" ht="15" customHeight="1" x14ac:dyDescent="0.3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</row>
    <row r="459" spans="1:39" ht="15" customHeight="1" x14ac:dyDescent="0.3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spans="1:39" ht="15" customHeight="1" x14ac:dyDescent="0.3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</row>
    <row r="461" spans="1:39" ht="15" customHeight="1" x14ac:dyDescent="0.3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spans="1:39" ht="15" customHeight="1" x14ac:dyDescent="0.3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</row>
    <row r="463" spans="1:39" ht="15" customHeight="1" x14ac:dyDescent="0.3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</row>
    <row r="464" spans="1:39" ht="15" customHeight="1" x14ac:dyDescent="0.3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 spans="1:39" ht="15" customHeight="1" x14ac:dyDescent="0.3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</row>
    <row r="466" spans="1:39" ht="15" customHeight="1" x14ac:dyDescent="0.3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spans="1:39" ht="15" customHeight="1" x14ac:dyDescent="0.3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</row>
    <row r="468" spans="1:39" ht="15" customHeight="1" x14ac:dyDescent="0.3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spans="1:39" ht="15" customHeight="1" x14ac:dyDescent="0.3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</row>
    <row r="470" spans="1:39" ht="15" customHeight="1" x14ac:dyDescent="0.3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</row>
    <row r="471" spans="1:39" ht="15" customHeight="1" x14ac:dyDescent="0.3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</row>
    <row r="472" spans="1:39" ht="15" customHeight="1" x14ac:dyDescent="0.3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</row>
    <row r="473" spans="1:39" ht="15" customHeight="1" x14ac:dyDescent="0.3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</row>
    <row r="474" spans="1:39" ht="15" customHeight="1" x14ac:dyDescent="0.3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</row>
    <row r="475" spans="1:39" ht="15" customHeight="1" x14ac:dyDescent="0.3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</row>
    <row r="476" spans="1:39" ht="15" customHeight="1" x14ac:dyDescent="0.3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</row>
    <row r="477" spans="1:39" ht="15" customHeight="1" x14ac:dyDescent="0.3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</row>
    <row r="478" spans="1:39" ht="15" customHeight="1" x14ac:dyDescent="0.3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</row>
    <row r="479" spans="1:39" ht="15" customHeight="1" x14ac:dyDescent="0.3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</row>
    <row r="480" spans="1:39" ht="15" customHeight="1" x14ac:dyDescent="0.3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</row>
    <row r="481" spans="1:39" ht="15" customHeight="1" x14ac:dyDescent="0.3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</row>
    <row r="482" spans="1:39" ht="15" customHeight="1" x14ac:dyDescent="0.3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</row>
    <row r="483" spans="1:39" ht="15" customHeight="1" x14ac:dyDescent="0.3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</row>
    <row r="484" spans="1:39" ht="15" customHeight="1" x14ac:dyDescent="0.3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</row>
    <row r="485" spans="1:39" ht="15" customHeight="1" x14ac:dyDescent="0.3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</row>
    <row r="486" spans="1:39" ht="15" customHeight="1" x14ac:dyDescent="0.3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</row>
    <row r="487" spans="1:39" ht="15" customHeight="1" x14ac:dyDescent="0.3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</row>
    <row r="488" spans="1:39" ht="15" customHeight="1" x14ac:dyDescent="0.3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</row>
    <row r="489" spans="1:39" ht="15" customHeight="1" x14ac:dyDescent="0.3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</row>
    <row r="490" spans="1:39" ht="15" customHeight="1" x14ac:dyDescent="0.3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</row>
    <row r="491" spans="1:39" ht="15" customHeight="1" x14ac:dyDescent="0.3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</row>
    <row r="492" spans="1:39" ht="15" customHeight="1" x14ac:dyDescent="0.3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</row>
    <row r="493" spans="1:39" ht="15" customHeight="1" x14ac:dyDescent="0.3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</row>
    <row r="494" spans="1:39" ht="15" customHeight="1" x14ac:dyDescent="0.3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</row>
    <row r="495" spans="1:39" ht="15" customHeight="1" x14ac:dyDescent="0.3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</row>
    <row r="496" spans="1:39" ht="15" customHeight="1" x14ac:dyDescent="0.3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</row>
    <row r="497" spans="1:39" ht="15" customHeight="1" x14ac:dyDescent="0.3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</row>
    <row r="498" spans="1:39" ht="15" customHeight="1" x14ac:dyDescent="0.3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</row>
    <row r="499" spans="1:39" ht="15" customHeight="1" x14ac:dyDescent="0.3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</row>
    <row r="500" spans="1:39" ht="15" customHeight="1" x14ac:dyDescent="0.3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</row>
    <row r="501" spans="1:39" ht="1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</row>
    <row r="502" spans="1:39" ht="1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</row>
    <row r="503" spans="1:39" ht="1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</row>
  </sheetData>
  <mergeCells count="3">
    <mergeCell ref="B8:E8"/>
    <mergeCell ref="I8:L8"/>
    <mergeCell ref="B63:E6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Series Expense Calcs</vt:lpstr>
      <vt:lpstr>Series A1</vt:lpstr>
      <vt:lpstr>Series S1</vt:lpstr>
      <vt:lpstr>Series Q364</vt:lpstr>
      <vt:lpstr>Series QuarterlyX</vt:lpstr>
      <vt:lpstr>Series Quarterly1</vt:lpstr>
      <vt:lpstr>Series MonthlyIG</vt:lpstr>
      <vt:lpstr>Series Custom1</vt:lpstr>
      <vt:lpstr>Series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Martin St. Pierre</cp:lastModifiedBy>
  <dcterms:created xsi:type="dcterms:W3CDTF">2017-06-08T22:56:09Z</dcterms:created>
  <dcterms:modified xsi:type="dcterms:W3CDTF">2022-07-13T13:21:38Z</dcterms:modified>
</cp:coreProperties>
</file>