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ROE812-1x1m副框架组件" sheetId="20" r:id="rId1"/>
    <sheet name="锁组件1" sheetId="27" r:id="rId2"/>
    <sheet name="锁组件2" sheetId="28" r:id="rId3"/>
    <sheet name="收合锁紧组件1X1M" sheetId="29" r:id="rId4"/>
    <sheet name="快卸销组件" sheetId="30" r:id="rId5"/>
  </sheets>
  <definedNames>
    <definedName name="_xlnm.Print_Area" localSheetId="0">'ROE812-1x1m副框架组件'!$A$1:$T$98</definedName>
    <definedName name="_xlnm.Print_Area" localSheetId="1">锁组件1!$A$1:$T$31</definedName>
    <definedName name="_xlnm.Print_Area" localSheetId="2">锁组件2!$A$1:$T$31</definedName>
    <definedName name="_xlnm.Print_Area" localSheetId="3">收合锁紧组件1X1M!$A$1:$T$28</definedName>
    <definedName name="_xlnm.Print_Area" localSheetId="4">快卸销组件!$A$1:$T$29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<sst xmlns="http://schemas.openxmlformats.org/spreadsheetml/2006/main" count="832" uniqueCount="324">
  <si>
    <t>深圳市雷迪奥视觉技术有限公司
结构件标准报价单</t>
  </si>
  <si>
    <t>TO：</t>
  </si>
  <si>
    <t>深圳市雷迪奥视觉技术有限公司</t>
  </si>
  <si>
    <t>FROM：</t>
  </si>
  <si>
    <t>东莞市万富鑫智能装备有限公司</t>
  </si>
  <si>
    <t>ATTN：</t>
  </si>
  <si>
    <t>葛小姐</t>
  </si>
  <si>
    <t>联系人：</t>
  </si>
  <si>
    <t>杨俊峰</t>
  </si>
  <si>
    <t>项目号：</t>
  </si>
  <si>
    <t>ROE812-1x1m副框架组件</t>
  </si>
  <si>
    <t>日期：</t>
  </si>
  <si>
    <t>图纸讯息</t>
  </si>
  <si>
    <t>材料费</t>
  </si>
  <si>
    <t>机加费</t>
  </si>
  <si>
    <t>序号</t>
  </si>
  <si>
    <t>图片</t>
  </si>
  <si>
    <t>图纸号</t>
  </si>
  <si>
    <t>名称</t>
  </si>
  <si>
    <t>规格/尺寸</t>
  </si>
  <si>
    <t>数量</t>
  </si>
  <si>
    <t>材质</t>
  </si>
  <si>
    <t>重量</t>
  </si>
  <si>
    <t>单价</t>
  </si>
  <si>
    <t>材料
金额</t>
  </si>
  <si>
    <t>机加
方式</t>
  </si>
  <si>
    <t>加工
时间</t>
  </si>
  <si>
    <t>加工
金额</t>
  </si>
  <si>
    <t>表面处理</t>
  </si>
  <si>
    <t>包装运输</t>
  </si>
  <si>
    <t>损耗（5%）</t>
  </si>
  <si>
    <t>利润（5%）</t>
  </si>
  <si>
    <t>合计</t>
  </si>
  <si>
    <t>含税（13%）</t>
  </si>
  <si>
    <t>金额</t>
  </si>
  <si>
    <t>1</t>
  </si>
  <si>
    <t xml:space="preserve">ROE344.8.104B
304012-01036 </t>
  </si>
  <si>
    <t>定位销</t>
  </si>
  <si>
    <t xml:space="preserve">φ13X23 
</t>
  </si>
  <si>
    <t>SUS304</t>
  </si>
  <si>
    <t>标准件</t>
  </si>
  <si>
    <t>客供</t>
  </si>
  <si>
    <t>2</t>
  </si>
  <si>
    <t>/</t>
  </si>
  <si>
    <t>角块2</t>
  </si>
  <si>
    <t>196*87*32</t>
  </si>
  <si>
    <t>ADC12</t>
  </si>
  <si>
    <t>CNC加工</t>
  </si>
  <si>
    <t>压铸件1</t>
  </si>
  <si>
    <t>3</t>
  </si>
  <si>
    <t>上下边条</t>
  </si>
  <si>
    <t>377.9*32*18</t>
  </si>
  <si>
    <t>AL6063-T5</t>
  </si>
  <si>
    <t>型材1</t>
  </si>
  <si>
    <t>4</t>
  </si>
  <si>
    <t>右边条</t>
  </si>
  <si>
    <t>898*32*18</t>
  </si>
  <si>
    <t>5</t>
  </si>
  <si>
    <t>左边条</t>
  </si>
  <si>
    <t>6</t>
  </si>
  <si>
    <t>角块1</t>
  </si>
  <si>
    <t>87*87*32</t>
  </si>
  <si>
    <t>压铸件2</t>
  </si>
  <si>
    <t>7</t>
  </si>
  <si>
    <t>角块1-1</t>
  </si>
  <si>
    <t>8</t>
  </si>
  <si>
    <t>中间边条</t>
  </si>
  <si>
    <t>9</t>
  </si>
  <si>
    <t>中间定位块</t>
  </si>
  <si>
    <t>72*26*16.8</t>
  </si>
  <si>
    <t>AL6061-T6</t>
  </si>
  <si>
    <t>10</t>
  </si>
  <si>
    <t>销钉</t>
  </si>
  <si>
    <t>φ5X32</t>
  </si>
  <si>
    <t>SUS304黑色</t>
  </si>
  <si>
    <t>11</t>
  </si>
  <si>
    <t>锁组件1</t>
  </si>
  <si>
    <t>69.87*58.39*21.2</t>
  </si>
  <si>
    <t>12</t>
  </si>
  <si>
    <t>锁组件2</t>
  </si>
  <si>
    <t>13</t>
  </si>
  <si>
    <t>分度销底座</t>
  </si>
  <si>
    <t>70*70*18.8</t>
  </si>
  <si>
    <t>压铸件4</t>
  </si>
  <si>
    <t>14</t>
  </si>
  <si>
    <t>风阻架座子</t>
  </si>
  <si>
    <t>43*38*34</t>
  </si>
  <si>
    <t>压铸件5</t>
  </si>
  <si>
    <t>15</t>
  </si>
  <si>
    <t>收合锁紧组件1X1M</t>
  </si>
  <si>
    <t>57.5*45*54.64</t>
  </si>
  <si>
    <t>16</t>
  </si>
  <si>
    <t>内六角平圆头螺钉</t>
  </si>
  <si>
    <t>M6*45</t>
  </si>
  <si>
    <t>17</t>
  </si>
  <si>
    <t>内六角平头螺钉</t>
  </si>
  <si>
    <t>CM6*40</t>
  </si>
  <si>
    <t>18</t>
  </si>
  <si>
    <t>M6*25</t>
  </si>
  <si>
    <t>19</t>
  </si>
  <si>
    <t xml:space="preserve">ROE704.8.016A3304011-00664 </t>
  </si>
  <si>
    <t>硅胶垫</t>
  </si>
  <si>
    <t>12X7X9.6</t>
  </si>
  <si>
    <t>硅胶</t>
  </si>
  <si>
    <t>20</t>
  </si>
  <si>
    <t>转动连接件A</t>
  </si>
  <si>
    <t>73*34*20</t>
  </si>
  <si>
    <t>型材2</t>
  </si>
  <si>
    <t>21</t>
  </si>
  <si>
    <t>转动连接件B</t>
  </si>
  <si>
    <t>22</t>
  </si>
  <si>
    <t>横支撑杆1</t>
  </si>
  <si>
    <t>497.55*32*18</t>
  </si>
  <si>
    <t>23</t>
  </si>
  <si>
    <t>横支撑杆2</t>
  </si>
  <si>
    <t>24</t>
  </si>
  <si>
    <t>斜支撑杆1</t>
  </si>
  <si>
    <t>557.75*32*18</t>
  </si>
  <si>
    <t>25</t>
  </si>
  <si>
    <t>斜支撑杆2</t>
  </si>
  <si>
    <t>26</t>
  </si>
  <si>
    <t>销钉1</t>
  </si>
  <si>
    <t>φ6X19</t>
  </si>
  <si>
    <t>27</t>
  </si>
  <si>
    <t>收合杆挂钩_上</t>
  </si>
  <si>
    <t>151.6X33.5X71</t>
  </si>
  <si>
    <t>型材3</t>
  </si>
  <si>
    <t>28</t>
  </si>
  <si>
    <t>收合杆挂钩_下</t>
  </si>
  <si>
    <t>29</t>
  </si>
  <si>
    <t>竖向连接方管</t>
  </si>
  <si>
    <t>695.8*32*18</t>
  </si>
  <si>
    <t>30</t>
  </si>
  <si>
    <t>固定连接件</t>
  </si>
  <si>
    <t>65*32*18</t>
  </si>
  <si>
    <t>31</t>
  </si>
  <si>
    <t>M6X40</t>
  </si>
  <si>
    <t>32</t>
  </si>
  <si>
    <t>导向销套</t>
  </si>
  <si>
    <t>Φ10x34.8</t>
  </si>
  <si>
    <t>车加工</t>
  </si>
  <si>
    <t>33</t>
  </si>
  <si>
    <t>弹簧</t>
  </si>
  <si>
    <t>Φ5.8X24.7*D0.7</t>
  </si>
  <si>
    <t>弹簧钢</t>
  </si>
  <si>
    <t>34</t>
  </si>
  <si>
    <t>收合按钮</t>
  </si>
  <si>
    <t xml:space="preserve"> 54X24X38.65</t>
  </si>
  <si>
    <t>POM  红色</t>
  </si>
  <si>
    <t>35</t>
  </si>
  <si>
    <t>导向销</t>
  </si>
  <si>
    <t>Φ6X37.5</t>
  </si>
  <si>
    <t>36</t>
  </si>
  <si>
    <t>台阶螺钉</t>
  </si>
  <si>
    <t>M3X8</t>
  </si>
  <si>
    <t>SUS304 黑色</t>
  </si>
  <si>
    <t>37</t>
  </si>
  <si>
    <t>杠杆1</t>
  </si>
  <si>
    <t>409X15X2.5</t>
  </si>
  <si>
    <t>钣金加工</t>
  </si>
  <si>
    <t>38</t>
  </si>
  <si>
    <t>杠杆2</t>
  </si>
  <si>
    <t>300X15X2.5</t>
  </si>
  <si>
    <t>39</t>
  </si>
  <si>
    <t>转轴柱</t>
  </si>
  <si>
    <t>Φ8X18</t>
  </si>
  <si>
    <t>40</t>
  </si>
  <si>
    <t>收合滑销</t>
  </si>
  <si>
    <t>60.52X18X8</t>
  </si>
  <si>
    <t>精铸2</t>
  </si>
  <si>
    <t>41</t>
  </si>
  <si>
    <t>弹簧2</t>
  </si>
  <si>
    <t>Φ7.5X20.6</t>
  </si>
  <si>
    <t>42</t>
  </si>
  <si>
    <t>台阶螺丝（M5）</t>
  </si>
  <si>
    <t>M5X12（D10*12.4)</t>
  </si>
  <si>
    <t>43</t>
  </si>
  <si>
    <t>快卸销组件</t>
  </si>
  <si>
    <t>208.2X60.5X10</t>
  </si>
  <si>
    <t>304+6061-T6</t>
  </si>
  <si>
    <t>44</t>
  </si>
  <si>
    <t>风阻架外管</t>
  </si>
  <si>
    <t>D48.3*d42.3*881.4</t>
  </si>
  <si>
    <t>机加工</t>
  </si>
  <si>
    <t>45</t>
  </si>
  <si>
    <t>73*34*28.42</t>
  </si>
  <si>
    <t>型材4</t>
  </si>
  <si>
    <t>46</t>
  </si>
  <si>
    <t>转动连接件D</t>
  </si>
  <si>
    <t>47</t>
  </si>
  <si>
    <t>攀爬方管_右1</t>
  </si>
  <si>
    <t>408.36*32*18</t>
  </si>
  <si>
    <t>48</t>
  </si>
  <si>
    <t>攀爬方管_右2</t>
  </si>
  <si>
    <t>396.36*32*18</t>
  </si>
  <si>
    <t>49</t>
  </si>
  <si>
    <t xml:space="preserve"> 斜撑方管_右</t>
  </si>
  <si>
    <t>448.85*32*18</t>
  </si>
  <si>
    <t>50</t>
  </si>
  <si>
    <t>风阻架固定台阶A</t>
  </si>
  <si>
    <t>83.75*62*58.5</t>
  </si>
  <si>
    <t>型材5</t>
  </si>
  <si>
    <t>51</t>
  </si>
  <si>
    <t>风阻架固定台阶B</t>
  </si>
  <si>
    <t>52</t>
  </si>
  <si>
    <t>连接锁销</t>
  </si>
  <si>
    <t>Φ12X56</t>
  </si>
  <si>
    <t>车铣加工</t>
  </si>
  <si>
    <t>53</t>
  </si>
  <si>
    <t>转动件连接销帽</t>
  </si>
  <si>
    <t>Φ12X16.3</t>
  </si>
  <si>
    <t>54</t>
  </si>
  <si>
    <t>销钉B</t>
  </si>
  <si>
    <t>Φ6.3X59</t>
  </si>
  <si>
    <t>55</t>
  </si>
  <si>
    <t>内螺纹套芯</t>
  </si>
  <si>
    <t>Φ40X130</t>
  </si>
  <si>
    <t>管 型材6</t>
  </si>
  <si>
    <t>56</t>
  </si>
  <si>
    <t>304011-00610</t>
  </si>
  <si>
    <t>套管胶垫</t>
  </si>
  <si>
    <t>Φ35.2X3.5</t>
  </si>
  <si>
    <t>气橡胶（ZY-4462) 黑色</t>
  </si>
  <si>
    <t>57</t>
  </si>
  <si>
    <t>内螺纹套管</t>
  </si>
  <si>
    <t>Φ52X66</t>
  </si>
  <si>
    <t>管 型材7</t>
  </si>
  <si>
    <t>58</t>
  </si>
  <si>
    <t>活动销</t>
  </si>
  <si>
    <t>Φ16X55</t>
  </si>
  <si>
    <t>59</t>
  </si>
  <si>
    <t>销钉C</t>
  </si>
  <si>
    <t>Φ5X20</t>
  </si>
  <si>
    <t>60</t>
  </si>
  <si>
    <t>内管</t>
  </si>
  <si>
    <t>Φ42.1X59.8</t>
  </si>
  <si>
    <t>管 型材8</t>
  </si>
  <si>
    <t>61</t>
  </si>
  <si>
    <t>外螺纹套管</t>
  </si>
  <si>
    <t>Φ45.4X108</t>
  </si>
  <si>
    <t>管 型材9</t>
  </si>
  <si>
    <t>62</t>
  </si>
  <si>
    <t>套管弹簧固定件</t>
  </si>
  <si>
    <t>Φ15X14</t>
  </si>
  <si>
    <t>63</t>
  </si>
  <si>
    <t>套管弹簧固定销</t>
  </si>
  <si>
    <t>Φ14X30</t>
  </si>
  <si>
    <t>64</t>
  </si>
  <si>
    <t>外螺纹套管弹簧</t>
  </si>
  <si>
    <t>Φ0.8X18X14.8</t>
  </si>
  <si>
    <t>65</t>
  </si>
  <si>
    <t>销钉E</t>
  </si>
  <si>
    <t>Φ6.3X48.8</t>
  </si>
  <si>
    <t>66</t>
  </si>
  <si>
    <t>销钉F</t>
  </si>
  <si>
    <t>Φ6.3X53.5</t>
  </si>
  <si>
    <t>67</t>
  </si>
  <si>
    <t>销钉A</t>
  </si>
  <si>
    <t>Φ6.3X19</t>
  </si>
  <si>
    <t>68</t>
  </si>
  <si>
    <t>风阻架螺丝垫片（M5）</t>
  </si>
  <si>
    <t>Φ16X3.25</t>
  </si>
  <si>
    <t>69</t>
  </si>
  <si>
    <t>收合挂钩</t>
  </si>
  <si>
    <t>30X29.32X26.25</t>
  </si>
  <si>
    <t>精铸3</t>
  </si>
  <si>
    <t>70</t>
  </si>
  <si>
    <t>M5X50</t>
  </si>
  <si>
    <t>71</t>
  </si>
  <si>
    <t>十字圆头螺钉</t>
  </si>
  <si>
    <t>M5X20</t>
  </si>
  <si>
    <t>72</t>
  </si>
  <si>
    <t xml:space="preserve">十字盘头螺钉 </t>
  </si>
  <si>
    <t>M3X5</t>
  </si>
  <si>
    <t>73</t>
  </si>
  <si>
    <t xml:space="preserve">十字头三组合螺钉 </t>
  </si>
  <si>
    <t xml:space="preserve">M3X8
</t>
  </si>
  <si>
    <t>74</t>
  </si>
  <si>
    <t>铁链</t>
  </si>
  <si>
    <t>D35.5*3.5</t>
  </si>
  <si>
    <t>未标注材料和类型</t>
  </si>
  <si>
    <t>压铸5款模</t>
  </si>
  <si>
    <t>焊接</t>
  </si>
  <si>
    <t>型材9款模</t>
  </si>
  <si>
    <t>螺丝</t>
  </si>
  <si>
    <t>精铸3-4款模</t>
  </si>
  <si>
    <t>组装</t>
  </si>
  <si>
    <t xml:space="preserve">
备注：
1.付款方式：
2.交货地点：
3.交货周期：
4.有 效 期：
5.MOQ ：
6.其他：</t>
  </si>
  <si>
    <t xml:space="preserve">
甲方确认(签/章）：                     乙方确认（签/章）：
时间：                                  时间：</t>
  </si>
  <si>
    <t>锁片盖板</t>
  </si>
  <si>
    <t>50*50*16.3</t>
  </si>
  <si>
    <t>压铸件3</t>
  </si>
  <si>
    <t>圆磁铁</t>
  </si>
  <si>
    <t>φ15X6</t>
  </si>
  <si>
    <t>NdFeB/磁铁</t>
  </si>
  <si>
    <t>锁紧按钮</t>
  </si>
  <si>
    <t>56.5*51.39*16.5</t>
  </si>
  <si>
    <t>精铸/粉末</t>
  </si>
  <si>
    <t>解锁按钮</t>
  </si>
  <si>
    <t>22.65*18.33*4.1</t>
  </si>
  <si>
    <t>φ2.8X8.3*φ0.3</t>
  </si>
  <si>
    <t>φ1.5X7</t>
  </si>
  <si>
    <t>M3*5</t>
  </si>
  <si>
    <t xml:space="preserve">十字扁平头螺钉 </t>
  </si>
  <si>
    <t>CM5*16</t>
  </si>
  <si>
    <t>φ5X4.7</t>
  </si>
  <si>
    <t>70.1*59.5*22</t>
  </si>
  <si>
    <t>45*15*7.54</t>
  </si>
  <si>
    <t>φ13X40.3</t>
  </si>
  <si>
    <t>φ9.8X25.8*φ0.8</t>
  </si>
  <si>
    <t xml:space="preserve">十字头螺钉 </t>
  </si>
  <si>
    <t>M3*10</t>
  </si>
  <si>
    <t>M4*12</t>
  </si>
  <si>
    <t>51*16.5*12</t>
  </si>
  <si>
    <t>φ9X55.5</t>
  </si>
  <si>
    <t>φ12X42.5</t>
  </si>
  <si>
    <t>玻珠</t>
  </si>
  <si>
    <t>D3.5</t>
  </si>
  <si>
    <t>钢珠</t>
  </si>
  <si>
    <t>φ6.4X11*φ0.6</t>
  </si>
  <si>
    <t xml:space="preserve">钢丝绳 </t>
  </si>
  <si>
    <t>D1.5*180</t>
  </si>
  <si>
    <t>拉片</t>
  </si>
  <si>
    <t>14*8.2*1.0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</si>
</sst>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6"/>
      <color theme="1"/>
      <name val="宋体"/>
      <charset val="134"/>
      <scheme val="minor"/>
    </font>
    <font>
      <sz val="12"/>
      <name val="宋体"/>
      <charset val="134"/>
    </font>
    <font>
      <b/>
      <sz val="12"/>
      <color rgb="FFFF0000"/>
      <name val="宋体"/>
      <charset val="134"/>
      <scheme val="minor"/>
    </font>
    <font>
      <b/>
      <sz val="12"/>
      <name val="宋体"/>
      <charset val="134"/>
      <scheme val="minor"/>
    </font>
    <font>
      <sz val="12"/>
      <color rgb="FFFF0000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8" applyNumberFormat="0" applyAlignment="0" applyProtection="0">
      <alignment vertical="center"/>
    </xf>
    <xf numFmtId="0" fontId="19" fillId="10" borderId="19" applyNumberFormat="0" applyAlignment="0" applyProtection="0">
      <alignment vertical="center"/>
    </xf>
    <xf numFmtId="0" fontId="20" fillId="10" borderId="18" applyNumberFormat="0" applyAlignment="0" applyProtection="0">
      <alignment vertical="center"/>
    </xf>
    <xf numFmtId="0" fontId="21" fillId="11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12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vertical="center"/>
    </xf>
    <xf numFmtId="176" fontId="1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/>
    <xf numFmtId="177" fontId="3" fillId="2" borderId="4" xfId="0" applyNumberFormat="1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176" fontId="2" fillId="2" borderId="0" xfId="0" applyNumberFormat="1" applyFont="1" applyFill="1" applyAlignment="1">
      <alignment vertical="center"/>
    </xf>
    <xf numFmtId="14" fontId="2" fillId="2" borderId="2" xfId="0" applyNumberFormat="1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176" fontId="3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176" fontId="1" fillId="2" borderId="0" xfId="0" applyNumberFormat="1" applyFont="1" applyFill="1" applyAlignment="1">
      <alignment vertical="center"/>
    </xf>
    <xf numFmtId="0" fontId="4" fillId="0" borderId="1" xfId="0" applyFont="1" applyBorder="1" applyAlignment="1">
      <alignment vertical="center" wrapText="1"/>
    </xf>
    <xf numFmtId="177" fontId="4" fillId="0" borderId="1" xfId="0" applyNumberFormat="1" applyFont="1" applyBorder="1" applyAlignment="1">
      <alignment vertical="center" wrapText="1"/>
    </xf>
    <xf numFmtId="176" fontId="2" fillId="2" borderId="0" xfId="0" applyNumberFormat="1" applyFont="1" applyFill="1"/>
    <xf numFmtId="176" fontId="2" fillId="2" borderId="0" xfId="0" applyNumberFormat="1" applyFont="1" applyFill="1" applyAlignment="1">
      <alignment horizontal="left" vertical="center"/>
    </xf>
    <xf numFmtId="176" fontId="2" fillId="2" borderId="10" xfId="0" applyNumberFormat="1" applyFont="1" applyFill="1" applyBorder="1" applyAlignment="1">
      <alignment horizontal="center" vertical="center" wrapText="1"/>
    </xf>
    <xf numFmtId="176" fontId="2" fillId="2" borderId="1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177" fontId="2" fillId="2" borderId="3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13" xfId="0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top" wrapText="1"/>
    </xf>
    <xf numFmtId="176" fontId="1" fillId="2" borderId="0" xfId="0" applyNumberFormat="1" applyFont="1" applyFill="1"/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177" fontId="3" fillId="3" borderId="3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49" fontId="2" fillId="5" borderId="3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/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49" fontId="2" fillId="6" borderId="3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/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176" fontId="2" fillId="3" borderId="3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76" fontId="2" fillId="6" borderId="3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9" fillId="2" borderId="4" xfId="0" applyFont="1" applyFill="1" applyBorder="1" applyAlignment="1">
      <alignment vertical="center" wrapText="1"/>
    </xf>
    <xf numFmtId="0" fontId="2" fillId="7" borderId="4" xfId="0" applyFont="1" applyFill="1" applyBorder="1"/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176" fontId="2" fillId="7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178" fontId="2" fillId="2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D8DA24"/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82.png"/><Relationship Id="rId8" Type="http://schemas.openxmlformats.org/officeDocument/2006/relationships/image" Target="../media/image81.png"/><Relationship Id="rId7" Type="http://schemas.openxmlformats.org/officeDocument/2006/relationships/image" Target="../media/image80.png"/><Relationship Id="rId6" Type="http://schemas.openxmlformats.org/officeDocument/2006/relationships/image" Target="../media/image79.png"/><Relationship Id="rId5" Type="http://schemas.openxmlformats.org/officeDocument/2006/relationships/image" Target="../media/image78.png"/><Relationship Id="rId4" Type="http://schemas.openxmlformats.org/officeDocument/2006/relationships/image" Target="../media/image77.png"/><Relationship Id="rId3" Type="http://schemas.openxmlformats.org/officeDocument/2006/relationships/image" Target="../media/image76.png"/><Relationship Id="rId2" Type="http://schemas.openxmlformats.org/officeDocument/2006/relationships/image" Target="../media/image75.png"/><Relationship Id="rId1" Type="http://schemas.openxmlformats.org/officeDocument/2006/relationships/image" Target="../media/image74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85.png"/><Relationship Id="rId8" Type="http://schemas.openxmlformats.org/officeDocument/2006/relationships/image" Target="../media/image84.png"/><Relationship Id="rId7" Type="http://schemas.openxmlformats.org/officeDocument/2006/relationships/image" Target="../media/image83.png"/><Relationship Id="rId6" Type="http://schemas.openxmlformats.org/officeDocument/2006/relationships/image" Target="../media/image82.png"/><Relationship Id="rId5" Type="http://schemas.openxmlformats.org/officeDocument/2006/relationships/image" Target="../media/image81.png"/><Relationship Id="rId4" Type="http://schemas.openxmlformats.org/officeDocument/2006/relationships/image" Target="../media/image80.png"/><Relationship Id="rId3" Type="http://schemas.openxmlformats.org/officeDocument/2006/relationships/image" Target="../media/image79.png"/><Relationship Id="rId2" Type="http://schemas.openxmlformats.org/officeDocument/2006/relationships/image" Target="../media/image78.png"/><Relationship Id="rId1" Type="http://schemas.openxmlformats.org/officeDocument/2006/relationships/image" Target="../media/image75.png"/></Relationships>
</file>

<file path=xl/drawings/_rels/drawing4.xml.rels><?xml version="1.0" encoding="UTF-8" standalone="yes"?>
<Relationships xmlns="http://schemas.openxmlformats.org/package/2006/relationships"><Relationship Id="rId6" Type="http://schemas.openxmlformats.org/officeDocument/2006/relationships/image" Target="../media/image90.png"/><Relationship Id="rId5" Type="http://schemas.openxmlformats.org/officeDocument/2006/relationships/image" Target="../media/image89.png"/><Relationship Id="rId4" Type="http://schemas.openxmlformats.org/officeDocument/2006/relationships/image" Target="../media/image88.png"/><Relationship Id="rId3" Type="http://schemas.openxmlformats.org/officeDocument/2006/relationships/image" Target="../media/image87.png"/><Relationship Id="rId2" Type="http://schemas.openxmlformats.org/officeDocument/2006/relationships/image" Target="../media/image86.png"/><Relationship Id="rId1" Type="http://schemas.openxmlformats.org/officeDocument/2006/relationships/image" Target="../media/image78.png"/></Relationships>
</file>

<file path=xl/drawings/_rels/drawing5.xml.rels><?xml version="1.0" encoding="UTF-8" standalone="yes"?>
<Relationships xmlns="http://schemas.openxmlformats.org/package/2006/relationships"><Relationship Id="rId7" Type="http://schemas.openxmlformats.org/officeDocument/2006/relationships/image" Target="../media/image97.png"/><Relationship Id="rId6" Type="http://schemas.openxmlformats.org/officeDocument/2006/relationships/image" Target="../media/image96.png"/><Relationship Id="rId5" Type="http://schemas.openxmlformats.org/officeDocument/2006/relationships/image" Target="../media/image95.png"/><Relationship Id="rId4" Type="http://schemas.openxmlformats.org/officeDocument/2006/relationships/image" Target="../media/image94.png"/><Relationship Id="rId3" Type="http://schemas.openxmlformats.org/officeDocument/2006/relationships/image" Target="../media/image93.png"/><Relationship Id="rId2" Type="http://schemas.openxmlformats.org/officeDocument/2006/relationships/image" Target="../media/image92.png"/><Relationship Id="rId1" Type="http://schemas.openxmlformats.org/officeDocument/2006/relationships/image" Target="../media/image9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47625</xdr:colOff>
      <xdr:row>7</xdr:row>
      <xdr:rowOff>40640</xdr:rowOff>
    </xdr:from>
    <xdr:to>
      <xdr:col>1</xdr:col>
      <xdr:colOff>734695</xdr:colOff>
      <xdr:row>7</xdr:row>
      <xdr:rowOff>450215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225" y="3014980"/>
          <a:ext cx="687070" cy="40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8</xdr:row>
      <xdr:rowOff>88265</xdr:rowOff>
    </xdr:from>
    <xdr:to>
      <xdr:col>1</xdr:col>
      <xdr:colOff>740410</xdr:colOff>
      <xdr:row>8</xdr:row>
      <xdr:rowOff>431165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8175" y="3569970"/>
          <a:ext cx="711835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16510</xdr:colOff>
      <xdr:row>9</xdr:row>
      <xdr:rowOff>52070</xdr:rowOff>
    </xdr:from>
    <xdr:to>
      <xdr:col>1</xdr:col>
      <xdr:colOff>730250</xdr:colOff>
      <xdr:row>9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26110" y="4041140"/>
          <a:ext cx="713740" cy="389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31750</xdr:colOff>
      <xdr:row>10</xdr:row>
      <xdr:rowOff>66040</xdr:rowOff>
    </xdr:from>
    <xdr:to>
      <xdr:col>1</xdr:col>
      <xdr:colOff>724535</xdr:colOff>
      <xdr:row>10</xdr:row>
      <xdr:rowOff>446405</xdr:rowOff>
    </xdr:to>
    <xdr:pic>
      <xdr:nvPicPr>
        <xdr:cNvPr id="23" name="图片 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41350" y="4562475"/>
          <a:ext cx="692785" cy="380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44450</xdr:colOff>
      <xdr:row>13</xdr:row>
      <xdr:rowOff>43815</xdr:rowOff>
    </xdr:from>
    <xdr:to>
      <xdr:col>1</xdr:col>
      <xdr:colOff>707390</xdr:colOff>
      <xdr:row>13</xdr:row>
      <xdr:rowOff>448310</xdr:rowOff>
    </xdr:to>
    <xdr:pic>
      <xdr:nvPicPr>
        <xdr:cNvPr id="25" name="图片 2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4050" y="6062345"/>
          <a:ext cx="662940" cy="404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11</xdr:row>
      <xdr:rowOff>59690</xdr:rowOff>
    </xdr:from>
    <xdr:to>
      <xdr:col>1</xdr:col>
      <xdr:colOff>706755</xdr:colOff>
      <xdr:row>11</xdr:row>
      <xdr:rowOff>457200</xdr:rowOff>
    </xdr:to>
    <xdr:pic>
      <xdr:nvPicPr>
        <xdr:cNvPr id="26" name="图片 2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6750" y="5063490"/>
          <a:ext cx="649605" cy="397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12</xdr:row>
      <xdr:rowOff>59690</xdr:rowOff>
    </xdr:from>
    <xdr:to>
      <xdr:col>1</xdr:col>
      <xdr:colOff>699135</xdr:colOff>
      <xdr:row>12</xdr:row>
      <xdr:rowOff>421640</xdr:rowOff>
    </xdr:to>
    <xdr:pic>
      <xdr:nvPicPr>
        <xdr:cNvPr id="28" name="图片 2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57225" y="5570855"/>
          <a:ext cx="65151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34925</xdr:colOff>
      <xdr:row>6</xdr:row>
      <xdr:rowOff>28575</xdr:rowOff>
    </xdr:from>
    <xdr:to>
      <xdr:col>1</xdr:col>
      <xdr:colOff>742315</xdr:colOff>
      <xdr:row>6</xdr:row>
      <xdr:rowOff>466090</xdr:rowOff>
    </xdr:to>
    <xdr:pic>
      <xdr:nvPicPr>
        <xdr:cNvPr id="37" name="图片 3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44525" y="2495550"/>
          <a:ext cx="707390" cy="43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31750</xdr:colOff>
      <xdr:row>14</xdr:row>
      <xdr:rowOff>43815</xdr:rowOff>
    </xdr:from>
    <xdr:to>
      <xdr:col>1</xdr:col>
      <xdr:colOff>748030</xdr:colOff>
      <xdr:row>14</xdr:row>
      <xdr:rowOff>459740</xdr:rowOff>
    </xdr:to>
    <xdr:pic>
      <xdr:nvPicPr>
        <xdr:cNvPr id="38" name="图片 3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41350" y="6569710"/>
          <a:ext cx="71628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22225</xdr:colOff>
      <xdr:row>15</xdr:row>
      <xdr:rowOff>46990</xdr:rowOff>
    </xdr:from>
    <xdr:to>
      <xdr:col>1</xdr:col>
      <xdr:colOff>723265</xdr:colOff>
      <xdr:row>15</xdr:row>
      <xdr:rowOff>447040</xdr:rowOff>
    </xdr:to>
    <xdr:pic>
      <xdr:nvPicPr>
        <xdr:cNvPr id="39" name="图片 3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31825" y="7080250"/>
          <a:ext cx="701040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16</xdr:row>
      <xdr:rowOff>43815</xdr:rowOff>
    </xdr:from>
    <xdr:to>
      <xdr:col>1</xdr:col>
      <xdr:colOff>741045</xdr:colOff>
      <xdr:row>16</xdr:row>
      <xdr:rowOff>471170</xdr:rowOff>
    </xdr:to>
    <xdr:pic>
      <xdr:nvPicPr>
        <xdr:cNvPr id="40" name="图片 3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47700" y="7584440"/>
          <a:ext cx="702945" cy="427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17</xdr:row>
      <xdr:rowOff>62865</xdr:rowOff>
    </xdr:from>
    <xdr:to>
      <xdr:col>1</xdr:col>
      <xdr:colOff>700405</xdr:colOff>
      <xdr:row>17</xdr:row>
      <xdr:rowOff>439420</xdr:rowOff>
    </xdr:to>
    <xdr:pic>
      <xdr:nvPicPr>
        <xdr:cNvPr id="44" name="图片 4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66750" y="8110855"/>
          <a:ext cx="643255" cy="376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37465</xdr:colOff>
      <xdr:row>18</xdr:row>
      <xdr:rowOff>57150</xdr:rowOff>
    </xdr:from>
    <xdr:to>
      <xdr:col>1</xdr:col>
      <xdr:colOff>706755</xdr:colOff>
      <xdr:row>18</xdr:row>
      <xdr:rowOff>448945</xdr:rowOff>
    </xdr:to>
    <xdr:pic>
      <xdr:nvPicPr>
        <xdr:cNvPr id="45" name="图片 4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47065" y="8612505"/>
          <a:ext cx="669290" cy="391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63500</xdr:colOff>
      <xdr:row>19</xdr:row>
      <xdr:rowOff>59690</xdr:rowOff>
    </xdr:from>
    <xdr:to>
      <xdr:col>1</xdr:col>
      <xdr:colOff>711835</xdr:colOff>
      <xdr:row>19</xdr:row>
      <xdr:rowOff>442595</xdr:rowOff>
    </xdr:to>
    <xdr:pic>
      <xdr:nvPicPr>
        <xdr:cNvPr id="46" name="图片 4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73100" y="9122410"/>
          <a:ext cx="648335" cy="38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22225</xdr:colOff>
      <xdr:row>20</xdr:row>
      <xdr:rowOff>59690</xdr:rowOff>
    </xdr:from>
    <xdr:to>
      <xdr:col>1</xdr:col>
      <xdr:colOff>749300</xdr:colOff>
      <xdr:row>20</xdr:row>
      <xdr:rowOff>440690</xdr:rowOff>
    </xdr:to>
    <xdr:pic>
      <xdr:nvPicPr>
        <xdr:cNvPr id="47" name="图片 4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31825" y="9629775"/>
          <a:ext cx="72707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21</xdr:row>
      <xdr:rowOff>72390</xdr:rowOff>
    </xdr:from>
    <xdr:to>
      <xdr:col>1</xdr:col>
      <xdr:colOff>722630</xdr:colOff>
      <xdr:row>21</xdr:row>
      <xdr:rowOff>426720</xdr:rowOff>
    </xdr:to>
    <xdr:pic>
      <xdr:nvPicPr>
        <xdr:cNvPr id="48" name="图片 4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47700" y="10149840"/>
          <a:ext cx="684530" cy="354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22</xdr:row>
      <xdr:rowOff>78740</xdr:rowOff>
    </xdr:from>
    <xdr:to>
      <xdr:col>1</xdr:col>
      <xdr:colOff>743585</xdr:colOff>
      <xdr:row>22</xdr:row>
      <xdr:rowOff>442595</xdr:rowOff>
    </xdr:to>
    <xdr:pic>
      <xdr:nvPicPr>
        <xdr:cNvPr id="49" name="图片 4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28650" y="10663555"/>
          <a:ext cx="724535" cy="363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23</xdr:row>
      <xdr:rowOff>59690</xdr:rowOff>
    </xdr:from>
    <xdr:to>
      <xdr:col>1</xdr:col>
      <xdr:colOff>748030</xdr:colOff>
      <xdr:row>23</xdr:row>
      <xdr:rowOff>443230</xdr:rowOff>
    </xdr:to>
    <xdr:pic>
      <xdr:nvPicPr>
        <xdr:cNvPr id="50" name="图片 4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38175" y="11151870"/>
          <a:ext cx="719455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69850</xdr:colOff>
      <xdr:row>24</xdr:row>
      <xdr:rowOff>24765</xdr:rowOff>
    </xdr:from>
    <xdr:to>
      <xdr:col>1</xdr:col>
      <xdr:colOff>718185</xdr:colOff>
      <xdr:row>24</xdr:row>
      <xdr:rowOff>447675</xdr:rowOff>
    </xdr:to>
    <xdr:pic>
      <xdr:nvPicPr>
        <xdr:cNvPr id="51" name="图片 5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79450" y="11624310"/>
          <a:ext cx="648335" cy="42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25</xdr:row>
      <xdr:rowOff>60325</xdr:rowOff>
    </xdr:from>
    <xdr:to>
      <xdr:col>1</xdr:col>
      <xdr:colOff>739775</xdr:colOff>
      <xdr:row>25</xdr:row>
      <xdr:rowOff>464820</xdr:rowOff>
    </xdr:to>
    <xdr:pic>
      <xdr:nvPicPr>
        <xdr:cNvPr id="60" name="图片 5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66750" y="12167235"/>
          <a:ext cx="682625" cy="404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26</xdr:row>
      <xdr:rowOff>59690</xdr:rowOff>
    </xdr:from>
    <xdr:to>
      <xdr:col>1</xdr:col>
      <xdr:colOff>729615</xdr:colOff>
      <xdr:row>26</xdr:row>
      <xdr:rowOff>485775</xdr:rowOff>
    </xdr:to>
    <xdr:pic>
      <xdr:nvPicPr>
        <xdr:cNvPr id="61" name="图片 6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66750" y="12673965"/>
          <a:ext cx="672465" cy="426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34925</xdr:colOff>
      <xdr:row>27</xdr:row>
      <xdr:rowOff>46990</xdr:rowOff>
    </xdr:from>
    <xdr:to>
      <xdr:col>1</xdr:col>
      <xdr:colOff>753110</xdr:colOff>
      <xdr:row>27</xdr:row>
      <xdr:rowOff>441960</xdr:rowOff>
    </xdr:to>
    <xdr:pic>
      <xdr:nvPicPr>
        <xdr:cNvPr id="62" name="图片 61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44525" y="13168630"/>
          <a:ext cx="718185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28</xdr:row>
      <xdr:rowOff>88265</xdr:rowOff>
    </xdr:from>
    <xdr:to>
      <xdr:col>1</xdr:col>
      <xdr:colOff>755650</xdr:colOff>
      <xdr:row>28</xdr:row>
      <xdr:rowOff>440055</xdr:rowOff>
    </xdr:to>
    <xdr:pic>
      <xdr:nvPicPr>
        <xdr:cNvPr id="63" name="图片 6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85800" y="13717270"/>
          <a:ext cx="67945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29</xdr:row>
      <xdr:rowOff>63500</xdr:rowOff>
    </xdr:from>
    <xdr:to>
      <xdr:col>1</xdr:col>
      <xdr:colOff>716280</xdr:colOff>
      <xdr:row>29</xdr:row>
      <xdr:rowOff>436880</xdr:rowOff>
    </xdr:to>
    <xdr:pic>
      <xdr:nvPicPr>
        <xdr:cNvPr id="64" name="图片 6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47700" y="14199870"/>
          <a:ext cx="678180" cy="373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44450</xdr:colOff>
      <xdr:row>30</xdr:row>
      <xdr:rowOff>69850</xdr:rowOff>
    </xdr:from>
    <xdr:to>
      <xdr:col>1</xdr:col>
      <xdr:colOff>722630</xdr:colOff>
      <xdr:row>30</xdr:row>
      <xdr:rowOff>443230</xdr:rowOff>
    </xdr:to>
    <xdr:pic>
      <xdr:nvPicPr>
        <xdr:cNvPr id="65" name="图片 6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54050" y="14713585"/>
          <a:ext cx="678180" cy="373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31</xdr:row>
      <xdr:rowOff>78740</xdr:rowOff>
    </xdr:from>
    <xdr:to>
      <xdr:col>1</xdr:col>
      <xdr:colOff>718820</xdr:colOff>
      <xdr:row>31</xdr:row>
      <xdr:rowOff>443230</xdr:rowOff>
    </xdr:to>
    <xdr:pic>
      <xdr:nvPicPr>
        <xdr:cNvPr id="66" name="图片 6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57225" y="15229840"/>
          <a:ext cx="67119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33</xdr:row>
      <xdr:rowOff>63500</xdr:rowOff>
    </xdr:from>
    <xdr:to>
      <xdr:col>1</xdr:col>
      <xdr:colOff>730250</xdr:colOff>
      <xdr:row>33</xdr:row>
      <xdr:rowOff>443865</xdr:rowOff>
    </xdr:to>
    <xdr:pic>
      <xdr:nvPicPr>
        <xdr:cNvPr id="67" name="图片 6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47700" y="16229330"/>
          <a:ext cx="692150" cy="380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41275</xdr:colOff>
      <xdr:row>32</xdr:row>
      <xdr:rowOff>46990</xdr:rowOff>
    </xdr:from>
    <xdr:to>
      <xdr:col>1</xdr:col>
      <xdr:colOff>709295</xdr:colOff>
      <xdr:row>32</xdr:row>
      <xdr:rowOff>443865</xdr:rowOff>
    </xdr:to>
    <xdr:pic>
      <xdr:nvPicPr>
        <xdr:cNvPr id="68" name="图片 6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50875" y="15705455"/>
          <a:ext cx="668020" cy="396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34</xdr:row>
      <xdr:rowOff>80010</xdr:rowOff>
    </xdr:from>
    <xdr:to>
      <xdr:col>1</xdr:col>
      <xdr:colOff>746760</xdr:colOff>
      <xdr:row>34</xdr:row>
      <xdr:rowOff>421640</xdr:rowOff>
    </xdr:to>
    <xdr:pic>
      <xdr:nvPicPr>
        <xdr:cNvPr id="69" name="图片 6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28650" y="16753205"/>
          <a:ext cx="727710" cy="341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41910</xdr:colOff>
      <xdr:row>35</xdr:row>
      <xdr:rowOff>88265</xdr:rowOff>
    </xdr:from>
    <xdr:to>
      <xdr:col>1</xdr:col>
      <xdr:colOff>733425</xdr:colOff>
      <xdr:row>35</xdr:row>
      <xdr:rowOff>476250</xdr:rowOff>
    </xdr:to>
    <xdr:pic>
      <xdr:nvPicPr>
        <xdr:cNvPr id="70" name="图片 6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51510" y="17268825"/>
          <a:ext cx="691515" cy="387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53975</xdr:colOff>
      <xdr:row>36</xdr:row>
      <xdr:rowOff>59690</xdr:rowOff>
    </xdr:from>
    <xdr:to>
      <xdr:col>1</xdr:col>
      <xdr:colOff>746125</xdr:colOff>
      <xdr:row>36</xdr:row>
      <xdr:rowOff>433705</xdr:rowOff>
    </xdr:to>
    <xdr:pic>
      <xdr:nvPicPr>
        <xdr:cNvPr id="71" name="图片 7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63575" y="17747615"/>
          <a:ext cx="692150" cy="374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34925</xdr:colOff>
      <xdr:row>37</xdr:row>
      <xdr:rowOff>21590</xdr:rowOff>
    </xdr:from>
    <xdr:to>
      <xdr:col>1</xdr:col>
      <xdr:colOff>742950</xdr:colOff>
      <xdr:row>37</xdr:row>
      <xdr:rowOff>481330</xdr:rowOff>
    </xdr:to>
    <xdr:pic>
      <xdr:nvPicPr>
        <xdr:cNvPr id="72" name="图片 7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44525" y="18216880"/>
          <a:ext cx="708025" cy="459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</xdr:colOff>
      <xdr:row>38</xdr:row>
      <xdr:rowOff>87630</xdr:rowOff>
    </xdr:from>
    <xdr:to>
      <xdr:col>1</xdr:col>
      <xdr:colOff>738505</xdr:colOff>
      <xdr:row>38</xdr:row>
      <xdr:rowOff>454660</xdr:rowOff>
    </xdr:to>
    <xdr:pic>
      <xdr:nvPicPr>
        <xdr:cNvPr id="73" name="图片 7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26745" y="18790285"/>
          <a:ext cx="721360" cy="36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39</xdr:row>
      <xdr:rowOff>48260</xdr:rowOff>
    </xdr:from>
    <xdr:to>
      <xdr:col>1</xdr:col>
      <xdr:colOff>730885</xdr:colOff>
      <xdr:row>39</xdr:row>
      <xdr:rowOff>450850</xdr:rowOff>
    </xdr:to>
    <xdr:pic>
      <xdr:nvPicPr>
        <xdr:cNvPr id="74" name="图片 7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57225" y="19258280"/>
          <a:ext cx="683260" cy="402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50800</xdr:colOff>
      <xdr:row>40</xdr:row>
      <xdr:rowOff>50800</xdr:rowOff>
    </xdr:from>
    <xdr:to>
      <xdr:col>1</xdr:col>
      <xdr:colOff>659130</xdr:colOff>
      <xdr:row>40</xdr:row>
      <xdr:rowOff>459740</xdr:rowOff>
    </xdr:to>
    <xdr:pic>
      <xdr:nvPicPr>
        <xdr:cNvPr id="75" name="图片 7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 flipH="1">
          <a:off x="660400" y="19768185"/>
          <a:ext cx="608330" cy="40894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41</xdr:row>
      <xdr:rowOff>38100</xdr:rowOff>
    </xdr:from>
    <xdr:to>
      <xdr:col>1</xdr:col>
      <xdr:colOff>682625</xdr:colOff>
      <xdr:row>41</xdr:row>
      <xdr:rowOff>474980</xdr:rowOff>
    </xdr:to>
    <xdr:pic>
      <xdr:nvPicPr>
        <xdr:cNvPr id="76" name="图片 7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711200" y="20262850"/>
          <a:ext cx="581025" cy="43688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42</xdr:row>
      <xdr:rowOff>88265</xdr:rowOff>
    </xdr:from>
    <xdr:to>
      <xdr:col>1</xdr:col>
      <xdr:colOff>740410</xdr:colOff>
      <xdr:row>42</xdr:row>
      <xdr:rowOff>395605</xdr:rowOff>
    </xdr:to>
    <xdr:pic>
      <xdr:nvPicPr>
        <xdr:cNvPr id="77" name="图片 7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22300" y="20820380"/>
          <a:ext cx="727710" cy="30734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43</xdr:row>
      <xdr:rowOff>132715</xdr:rowOff>
    </xdr:from>
    <xdr:to>
      <xdr:col>1</xdr:col>
      <xdr:colOff>768985</xdr:colOff>
      <xdr:row>43</xdr:row>
      <xdr:rowOff>418465</xdr:rowOff>
    </xdr:to>
    <xdr:pic>
      <xdr:nvPicPr>
        <xdr:cNvPr id="78" name="图片 7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619125" y="21372195"/>
          <a:ext cx="759460" cy="28575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44</xdr:row>
      <xdr:rowOff>88265</xdr:rowOff>
    </xdr:from>
    <xdr:to>
      <xdr:col>1</xdr:col>
      <xdr:colOff>741680</xdr:colOff>
      <xdr:row>44</xdr:row>
      <xdr:rowOff>394970</xdr:rowOff>
    </xdr:to>
    <xdr:pic>
      <xdr:nvPicPr>
        <xdr:cNvPr id="79" name="图片 78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635000" y="21835110"/>
          <a:ext cx="716280" cy="306705"/>
        </a:xfrm>
        <a:prstGeom prst="rect">
          <a:avLst/>
        </a:prstGeom>
      </xdr:spPr>
    </xdr:pic>
    <xdr:clientData/>
  </xdr:twoCellAnchor>
  <xdr:twoCellAnchor editAs="oneCell">
    <xdr:from>
      <xdr:col>1</xdr:col>
      <xdr:colOff>73025</xdr:colOff>
      <xdr:row>45</xdr:row>
      <xdr:rowOff>100965</xdr:rowOff>
    </xdr:from>
    <xdr:to>
      <xdr:col>1</xdr:col>
      <xdr:colOff>719455</xdr:colOff>
      <xdr:row>45</xdr:row>
      <xdr:rowOff>440690</xdr:rowOff>
    </xdr:to>
    <xdr:pic>
      <xdr:nvPicPr>
        <xdr:cNvPr id="80" name="图片 79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82625" y="22355175"/>
          <a:ext cx="646430" cy="3397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46</xdr:row>
      <xdr:rowOff>107315</xdr:rowOff>
    </xdr:from>
    <xdr:to>
      <xdr:col>1</xdr:col>
      <xdr:colOff>728345</xdr:colOff>
      <xdr:row>46</xdr:row>
      <xdr:rowOff>443230</xdr:rowOff>
    </xdr:to>
    <xdr:pic>
      <xdr:nvPicPr>
        <xdr:cNvPr id="81" name="图片 80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647700" y="22868890"/>
          <a:ext cx="690245" cy="33591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47</xdr:row>
      <xdr:rowOff>21590</xdr:rowOff>
    </xdr:from>
    <xdr:to>
      <xdr:col>1</xdr:col>
      <xdr:colOff>576580</xdr:colOff>
      <xdr:row>47</xdr:row>
      <xdr:rowOff>486410</xdr:rowOff>
    </xdr:to>
    <xdr:pic>
      <xdr:nvPicPr>
        <xdr:cNvPr id="82" name="图片 81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76275" y="23290530"/>
          <a:ext cx="509905" cy="46482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48</xdr:row>
      <xdr:rowOff>69215</xdr:rowOff>
    </xdr:from>
    <xdr:to>
      <xdr:col>1</xdr:col>
      <xdr:colOff>721995</xdr:colOff>
      <xdr:row>48</xdr:row>
      <xdr:rowOff>379095</xdr:rowOff>
    </xdr:to>
    <xdr:pic>
      <xdr:nvPicPr>
        <xdr:cNvPr id="83" name="图片 82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628650" y="23845520"/>
          <a:ext cx="702945" cy="30988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</xdr:colOff>
      <xdr:row>49</xdr:row>
      <xdr:rowOff>31115</xdr:rowOff>
    </xdr:from>
    <xdr:to>
      <xdr:col>1</xdr:col>
      <xdr:colOff>758825</xdr:colOff>
      <xdr:row>49</xdr:row>
      <xdr:rowOff>469900</xdr:rowOff>
    </xdr:to>
    <xdr:pic>
      <xdr:nvPicPr>
        <xdr:cNvPr id="84" name="图片 83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25475" y="24314785"/>
          <a:ext cx="742950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31750</xdr:colOff>
      <xdr:row>50</xdr:row>
      <xdr:rowOff>43815</xdr:rowOff>
    </xdr:from>
    <xdr:to>
      <xdr:col>1</xdr:col>
      <xdr:colOff>735330</xdr:colOff>
      <xdr:row>50</xdr:row>
      <xdr:rowOff>478790</xdr:rowOff>
    </xdr:to>
    <xdr:pic>
      <xdr:nvPicPr>
        <xdr:cNvPr id="85" name="图片 84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641350" y="24834850"/>
          <a:ext cx="703580" cy="43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51</xdr:row>
      <xdr:rowOff>50165</xdr:rowOff>
    </xdr:from>
    <xdr:to>
      <xdr:col>1</xdr:col>
      <xdr:colOff>727710</xdr:colOff>
      <xdr:row>51</xdr:row>
      <xdr:rowOff>476250</xdr:rowOff>
    </xdr:to>
    <xdr:pic>
      <xdr:nvPicPr>
        <xdr:cNvPr id="86" name="图片 85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638175" y="25348565"/>
          <a:ext cx="699135" cy="426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52</xdr:row>
      <xdr:rowOff>154940</xdr:rowOff>
    </xdr:from>
    <xdr:to>
      <xdr:col>2</xdr:col>
      <xdr:colOff>1905</xdr:colOff>
      <xdr:row>52</xdr:row>
      <xdr:rowOff>309880</xdr:rowOff>
    </xdr:to>
    <xdr:pic>
      <xdr:nvPicPr>
        <xdr:cNvPr id="87" name="图片 86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619125" y="25960705"/>
          <a:ext cx="773430" cy="15494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53</xdr:row>
      <xdr:rowOff>127000</xdr:rowOff>
    </xdr:from>
    <xdr:to>
      <xdr:col>1</xdr:col>
      <xdr:colOff>720090</xdr:colOff>
      <xdr:row>53</xdr:row>
      <xdr:rowOff>388620</xdr:rowOff>
    </xdr:to>
    <xdr:pic>
      <xdr:nvPicPr>
        <xdr:cNvPr id="88" name="图片 87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647700" y="26440130"/>
          <a:ext cx="681990" cy="261620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</xdr:colOff>
      <xdr:row>54</xdr:row>
      <xdr:rowOff>152400</xdr:rowOff>
    </xdr:from>
    <xdr:to>
      <xdr:col>1</xdr:col>
      <xdr:colOff>737235</xdr:colOff>
      <xdr:row>54</xdr:row>
      <xdr:rowOff>358775</xdr:rowOff>
    </xdr:to>
    <xdr:pic>
      <xdr:nvPicPr>
        <xdr:cNvPr id="89" name="图片 88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631825" y="26972895"/>
          <a:ext cx="715010" cy="206375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55</xdr:row>
      <xdr:rowOff>25400</xdr:rowOff>
    </xdr:from>
    <xdr:to>
      <xdr:col>1</xdr:col>
      <xdr:colOff>665480</xdr:colOff>
      <xdr:row>55</xdr:row>
      <xdr:rowOff>481965</xdr:rowOff>
    </xdr:to>
    <xdr:pic>
      <xdr:nvPicPr>
        <xdr:cNvPr id="90" name="图片 89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679450" y="27353260"/>
          <a:ext cx="595630" cy="456565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56</xdr:row>
      <xdr:rowOff>41910</xdr:rowOff>
    </xdr:from>
    <xdr:to>
      <xdr:col>1</xdr:col>
      <xdr:colOff>769620</xdr:colOff>
      <xdr:row>56</xdr:row>
      <xdr:rowOff>474980</xdr:rowOff>
    </xdr:to>
    <xdr:pic>
      <xdr:nvPicPr>
        <xdr:cNvPr id="91" name="图片 90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635000" y="27877135"/>
          <a:ext cx="744220" cy="43307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57</xdr:row>
      <xdr:rowOff>145415</xdr:rowOff>
    </xdr:from>
    <xdr:to>
      <xdr:col>1</xdr:col>
      <xdr:colOff>763270</xdr:colOff>
      <xdr:row>57</xdr:row>
      <xdr:rowOff>340995</xdr:rowOff>
    </xdr:to>
    <xdr:pic>
      <xdr:nvPicPr>
        <xdr:cNvPr id="92" name="图片 91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638175" y="28488005"/>
          <a:ext cx="734695" cy="1955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23495</xdr:rowOff>
    </xdr:from>
    <xdr:to>
      <xdr:col>1</xdr:col>
      <xdr:colOff>628650</xdr:colOff>
      <xdr:row>58</xdr:row>
      <xdr:rowOff>485775</xdr:rowOff>
    </xdr:to>
    <xdr:pic>
      <xdr:nvPicPr>
        <xdr:cNvPr id="93" name="图片 92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685800" y="28873450"/>
          <a:ext cx="552450" cy="46228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</xdr:row>
      <xdr:rowOff>125095</xdr:rowOff>
    </xdr:from>
    <xdr:to>
      <xdr:col>1</xdr:col>
      <xdr:colOff>720725</xdr:colOff>
      <xdr:row>59</xdr:row>
      <xdr:rowOff>386080</xdr:rowOff>
    </xdr:to>
    <xdr:pic>
      <xdr:nvPicPr>
        <xdr:cNvPr id="94" name="图片 93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657225" y="29482415"/>
          <a:ext cx="673100" cy="26098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60</xdr:row>
      <xdr:rowOff>65405</xdr:rowOff>
    </xdr:from>
    <xdr:to>
      <xdr:col>1</xdr:col>
      <xdr:colOff>704850</xdr:colOff>
      <xdr:row>60</xdr:row>
      <xdr:rowOff>486410</xdr:rowOff>
    </xdr:to>
    <xdr:pic>
      <xdr:nvPicPr>
        <xdr:cNvPr id="95" name="图片 94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704850" y="29930090"/>
          <a:ext cx="609600" cy="42100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61</xdr:row>
      <xdr:rowOff>24130</xdr:rowOff>
    </xdr:from>
    <xdr:to>
      <xdr:col>1</xdr:col>
      <xdr:colOff>666750</xdr:colOff>
      <xdr:row>61</xdr:row>
      <xdr:rowOff>491490</xdr:rowOff>
    </xdr:to>
    <xdr:pic>
      <xdr:nvPicPr>
        <xdr:cNvPr id="96" name="图片 95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714375" y="30396180"/>
          <a:ext cx="561975" cy="46736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62</xdr:row>
      <xdr:rowOff>24765</xdr:rowOff>
    </xdr:from>
    <xdr:to>
      <xdr:col>1</xdr:col>
      <xdr:colOff>628650</xdr:colOff>
      <xdr:row>62</xdr:row>
      <xdr:rowOff>477520</xdr:rowOff>
    </xdr:to>
    <xdr:pic>
      <xdr:nvPicPr>
        <xdr:cNvPr id="97" name="图片 96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790575" y="30904180"/>
          <a:ext cx="447675" cy="452755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63</xdr:row>
      <xdr:rowOff>50165</xdr:rowOff>
    </xdr:from>
    <xdr:to>
      <xdr:col>1</xdr:col>
      <xdr:colOff>709930</xdr:colOff>
      <xdr:row>63</xdr:row>
      <xdr:rowOff>455930</xdr:rowOff>
    </xdr:to>
    <xdr:pic>
      <xdr:nvPicPr>
        <xdr:cNvPr id="98" name="图片 97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679450" y="31436945"/>
          <a:ext cx="640080" cy="405765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</xdr:colOff>
      <xdr:row>64</xdr:row>
      <xdr:rowOff>119380</xdr:rowOff>
    </xdr:from>
    <xdr:to>
      <xdr:col>1</xdr:col>
      <xdr:colOff>712470</xdr:colOff>
      <xdr:row>64</xdr:row>
      <xdr:rowOff>373380</xdr:rowOff>
    </xdr:to>
    <xdr:pic>
      <xdr:nvPicPr>
        <xdr:cNvPr id="99" name="图片 98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631825" y="32013525"/>
          <a:ext cx="690245" cy="254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</xdr:row>
      <xdr:rowOff>36195</xdr:rowOff>
    </xdr:from>
    <xdr:to>
      <xdr:col>1</xdr:col>
      <xdr:colOff>718820</xdr:colOff>
      <xdr:row>65</xdr:row>
      <xdr:rowOff>475615</xdr:rowOff>
    </xdr:to>
    <xdr:pic>
      <xdr:nvPicPr>
        <xdr:cNvPr id="100" name="图片 99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657225" y="32437705"/>
          <a:ext cx="671195" cy="43942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66</xdr:row>
      <xdr:rowOff>69215</xdr:rowOff>
    </xdr:from>
    <xdr:to>
      <xdr:col>1</xdr:col>
      <xdr:colOff>690880</xdr:colOff>
      <xdr:row>66</xdr:row>
      <xdr:rowOff>442595</xdr:rowOff>
    </xdr:to>
    <xdr:pic>
      <xdr:nvPicPr>
        <xdr:cNvPr id="101" name="图片 100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673100" y="32978090"/>
          <a:ext cx="627380" cy="373380"/>
        </a:xfrm>
        <a:prstGeom prst="rect">
          <a:avLst/>
        </a:prstGeom>
      </xdr:spPr>
    </xdr:pic>
    <xdr:clientData/>
  </xdr:twoCellAnchor>
  <xdr:twoCellAnchor editAs="oneCell">
    <xdr:from>
      <xdr:col>1</xdr:col>
      <xdr:colOff>79375</xdr:colOff>
      <xdr:row>67</xdr:row>
      <xdr:rowOff>32385</xdr:rowOff>
    </xdr:from>
    <xdr:to>
      <xdr:col>1</xdr:col>
      <xdr:colOff>603885</xdr:colOff>
      <xdr:row>67</xdr:row>
      <xdr:rowOff>470535</xdr:rowOff>
    </xdr:to>
    <xdr:pic>
      <xdr:nvPicPr>
        <xdr:cNvPr id="102" name="图片 101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688975" y="33448625"/>
          <a:ext cx="524510" cy="43815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68</xdr:row>
      <xdr:rowOff>40640</xdr:rowOff>
    </xdr:from>
    <xdr:to>
      <xdr:col>1</xdr:col>
      <xdr:colOff>732790</xdr:colOff>
      <xdr:row>68</xdr:row>
      <xdr:rowOff>458470</xdr:rowOff>
    </xdr:to>
    <xdr:pic>
      <xdr:nvPicPr>
        <xdr:cNvPr id="104" name="图片 103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676275" y="33964245"/>
          <a:ext cx="666115" cy="41783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69</xdr:row>
      <xdr:rowOff>50165</xdr:rowOff>
    </xdr:from>
    <xdr:to>
      <xdr:col>1</xdr:col>
      <xdr:colOff>629285</xdr:colOff>
      <xdr:row>69</xdr:row>
      <xdr:rowOff>443865</xdr:rowOff>
    </xdr:to>
    <xdr:pic>
      <xdr:nvPicPr>
        <xdr:cNvPr id="105" name="图片 104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676275" y="34481135"/>
          <a:ext cx="562610" cy="3937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70</xdr:row>
      <xdr:rowOff>107315</xdr:rowOff>
    </xdr:from>
    <xdr:to>
      <xdr:col>1</xdr:col>
      <xdr:colOff>764540</xdr:colOff>
      <xdr:row>70</xdr:row>
      <xdr:rowOff>344170</xdr:rowOff>
    </xdr:to>
    <xdr:pic>
      <xdr:nvPicPr>
        <xdr:cNvPr id="106" name="图片 105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628650" y="35045650"/>
          <a:ext cx="745490" cy="23685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71</xdr:row>
      <xdr:rowOff>158115</xdr:rowOff>
    </xdr:from>
    <xdr:to>
      <xdr:col>1</xdr:col>
      <xdr:colOff>762000</xdr:colOff>
      <xdr:row>71</xdr:row>
      <xdr:rowOff>351155</xdr:rowOff>
    </xdr:to>
    <xdr:pic>
      <xdr:nvPicPr>
        <xdr:cNvPr id="107" name="图片 106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647700" y="35603815"/>
          <a:ext cx="723900" cy="19304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</xdr:colOff>
      <xdr:row>72</xdr:row>
      <xdr:rowOff>128905</xdr:rowOff>
    </xdr:from>
    <xdr:to>
      <xdr:col>1</xdr:col>
      <xdr:colOff>733425</xdr:colOff>
      <xdr:row>72</xdr:row>
      <xdr:rowOff>394335</xdr:rowOff>
    </xdr:to>
    <xdr:pic>
      <xdr:nvPicPr>
        <xdr:cNvPr id="108" name="图片 107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 flipV="1">
          <a:off x="625475" y="36081970"/>
          <a:ext cx="717550" cy="26543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73</xdr:row>
      <xdr:rowOff>33020</xdr:rowOff>
    </xdr:from>
    <xdr:to>
      <xdr:col>1</xdr:col>
      <xdr:colOff>647700</xdr:colOff>
      <xdr:row>73</xdr:row>
      <xdr:rowOff>469265</xdr:rowOff>
    </xdr:to>
    <xdr:pic>
      <xdr:nvPicPr>
        <xdr:cNvPr id="109" name="图片 108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733425" y="36493450"/>
          <a:ext cx="523875" cy="436245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74</xdr:row>
      <xdr:rowOff>35560</xdr:rowOff>
    </xdr:from>
    <xdr:to>
      <xdr:col>1</xdr:col>
      <xdr:colOff>577850</xdr:colOff>
      <xdr:row>74</xdr:row>
      <xdr:rowOff>467360</xdr:rowOff>
    </xdr:to>
    <xdr:pic>
      <xdr:nvPicPr>
        <xdr:cNvPr id="110" name="图片 109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730250" y="37003355"/>
          <a:ext cx="457200" cy="431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75</xdr:row>
      <xdr:rowOff>78740</xdr:rowOff>
    </xdr:from>
    <xdr:to>
      <xdr:col>1</xdr:col>
      <xdr:colOff>747395</xdr:colOff>
      <xdr:row>75</xdr:row>
      <xdr:rowOff>459105</xdr:rowOff>
    </xdr:to>
    <xdr:pic>
      <xdr:nvPicPr>
        <xdr:cNvPr id="111" name="图片 110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647700" y="37553900"/>
          <a:ext cx="709295" cy="380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50800</xdr:colOff>
      <xdr:row>76</xdr:row>
      <xdr:rowOff>46990</xdr:rowOff>
    </xdr:from>
    <xdr:to>
      <xdr:col>1</xdr:col>
      <xdr:colOff>689610</xdr:colOff>
      <xdr:row>76</xdr:row>
      <xdr:rowOff>439420</xdr:rowOff>
    </xdr:to>
    <xdr:pic>
      <xdr:nvPicPr>
        <xdr:cNvPr id="112" name="图片 111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660400" y="38029515"/>
          <a:ext cx="638810" cy="392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77</xdr:row>
      <xdr:rowOff>78740</xdr:rowOff>
    </xdr:from>
    <xdr:to>
      <xdr:col>1</xdr:col>
      <xdr:colOff>732155</xdr:colOff>
      <xdr:row>77</xdr:row>
      <xdr:rowOff>452120</xdr:rowOff>
    </xdr:to>
    <xdr:pic>
      <xdr:nvPicPr>
        <xdr:cNvPr id="113" name="图片 112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647700" y="38568630"/>
          <a:ext cx="694055" cy="373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78</xdr:row>
      <xdr:rowOff>25400</xdr:rowOff>
    </xdr:from>
    <xdr:to>
      <xdr:col>1</xdr:col>
      <xdr:colOff>711835</xdr:colOff>
      <xdr:row>78</xdr:row>
      <xdr:rowOff>463550</xdr:rowOff>
    </xdr:to>
    <xdr:pic>
      <xdr:nvPicPr>
        <xdr:cNvPr id="114" name="图片 113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647700" y="39022655"/>
          <a:ext cx="673735" cy="43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53975</xdr:colOff>
      <xdr:row>79</xdr:row>
      <xdr:rowOff>38100</xdr:rowOff>
    </xdr:from>
    <xdr:to>
      <xdr:col>1</xdr:col>
      <xdr:colOff>728345</xdr:colOff>
      <xdr:row>79</xdr:row>
      <xdr:rowOff>440055</xdr:rowOff>
    </xdr:to>
    <xdr:pic>
      <xdr:nvPicPr>
        <xdr:cNvPr id="115" name="图片 114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663575" y="39542720"/>
          <a:ext cx="674370" cy="401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61595</xdr:colOff>
      <xdr:row>6</xdr:row>
      <xdr:rowOff>55880</xdr:rowOff>
    </xdr:from>
    <xdr:to>
      <xdr:col>1</xdr:col>
      <xdr:colOff>693420</xdr:colOff>
      <xdr:row>6</xdr:row>
      <xdr:rowOff>424180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1195" y="2522855"/>
          <a:ext cx="631825" cy="36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46355</xdr:colOff>
      <xdr:row>7</xdr:row>
      <xdr:rowOff>45085</xdr:rowOff>
    </xdr:from>
    <xdr:to>
      <xdr:col>1</xdr:col>
      <xdr:colOff>740410</xdr:colOff>
      <xdr:row>7</xdr:row>
      <xdr:rowOff>407670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5955" y="2969260"/>
          <a:ext cx="694055" cy="362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90170</xdr:colOff>
      <xdr:row>8</xdr:row>
      <xdr:rowOff>50165</xdr:rowOff>
    </xdr:from>
    <xdr:to>
      <xdr:col>1</xdr:col>
      <xdr:colOff>718820</xdr:colOff>
      <xdr:row>8</xdr:row>
      <xdr:rowOff>389255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9770" y="3431540"/>
          <a:ext cx="628650" cy="339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59690</xdr:colOff>
      <xdr:row>9</xdr:row>
      <xdr:rowOff>41910</xdr:rowOff>
    </xdr:from>
    <xdr:to>
      <xdr:col>1</xdr:col>
      <xdr:colOff>725170</xdr:colOff>
      <xdr:row>9</xdr:row>
      <xdr:rowOff>403860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9290" y="3880485"/>
          <a:ext cx="66548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10</xdr:row>
      <xdr:rowOff>49530</xdr:rowOff>
    </xdr:from>
    <xdr:to>
      <xdr:col>1</xdr:col>
      <xdr:colOff>735330</xdr:colOff>
      <xdr:row>10</xdr:row>
      <xdr:rowOff>426720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8810" y="4345305"/>
          <a:ext cx="706120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24765</xdr:colOff>
      <xdr:row>11</xdr:row>
      <xdr:rowOff>61595</xdr:rowOff>
    </xdr:from>
    <xdr:to>
      <xdr:col>1</xdr:col>
      <xdr:colOff>744220</xdr:colOff>
      <xdr:row>11</xdr:row>
      <xdr:rowOff>452755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4365" y="4864735"/>
          <a:ext cx="719455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46355</xdr:colOff>
      <xdr:row>12</xdr:row>
      <xdr:rowOff>48895</xdr:rowOff>
    </xdr:from>
    <xdr:to>
      <xdr:col>1</xdr:col>
      <xdr:colOff>734060</xdr:colOff>
      <xdr:row>12</xdr:row>
      <xdr:rowOff>422910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55955" y="5359400"/>
          <a:ext cx="687705" cy="374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33655</xdr:colOff>
      <xdr:row>13</xdr:row>
      <xdr:rowOff>57785</xdr:rowOff>
    </xdr:from>
    <xdr:to>
      <xdr:col>1</xdr:col>
      <xdr:colOff>727710</xdr:colOff>
      <xdr:row>13</xdr:row>
      <xdr:rowOff>443865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43255" y="5875655"/>
          <a:ext cx="694055" cy="386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46355</xdr:colOff>
      <xdr:row>14</xdr:row>
      <xdr:rowOff>39370</xdr:rowOff>
    </xdr:from>
    <xdr:to>
      <xdr:col>1</xdr:col>
      <xdr:colOff>721360</xdr:colOff>
      <xdr:row>14</xdr:row>
      <xdr:rowOff>449580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55955" y="6364605"/>
          <a:ext cx="675005" cy="410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46355</xdr:colOff>
      <xdr:row>7</xdr:row>
      <xdr:rowOff>45085</xdr:rowOff>
    </xdr:from>
    <xdr:to>
      <xdr:col>1</xdr:col>
      <xdr:colOff>740410</xdr:colOff>
      <xdr:row>7</xdr:row>
      <xdr:rowOff>407670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5955" y="2969260"/>
          <a:ext cx="694055" cy="362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10</xdr:row>
      <xdr:rowOff>49530</xdr:rowOff>
    </xdr:from>
    <xdr:to>
      <xdr:col>1</xdr:col>
      <xdr:colOff>735330</xdr:colOff>
      <xdr:row>10</xdr:row>
      <xdr:rowOff>426720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8810" y="4345305"/>
          <a:ext cx="706120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24765</xdr:colOff>
      <xdr:row>11</xdr:row>
      <xdr:rowOff>61595</xdr:rowOff>
    </xdr:from>
    <xdr:to>
      <xdr:col>1</xdr:col>
      <xdr:colOff>744220</xdr:colOff>
      <xdr:row>11</xdr:row>
      <xdr:rowOff>452755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4365" y="4864735"/>
          <a:ext cx="719455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46355</xdr:colOff>
      <xdr:row>12</xdr:row>
      <xdr:rowOff>48895</xdr:rowOff>
    </xdr:from>
    <xdr:to>
      <xdr:col>1</xdr:col>
      <xdr:colOff>734060</xdr:colOff>
      <xdr:row>12</xdr:row>
      <xdr:rowOff>422910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55955" y="5359400"/>
          <a:ext cx="687705" cy="374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33655</xdr:colOff>
      <xdr:row>13</xdr:row>
      <xdr:rowOff>57785</xdr:rowOff>
    </xdr:from>
    <xdr:to>
      <xdr:col>1</xdr:col>
      <xdr:colOff>727710</xdr:colOff>
      <xdr:row>13</xdr:row>
      <xdr:rowOff>443865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3255" y="5875655"/>
          <a:ext cx="694055" cy="386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46355</xdr:colOff>
      <xdr:row>14</xdr:row>
      <xdr:rowOff>39370</xdr:rowOff>
    </xdr:from>
    <xdr:to>
      <xdr:col>1</xdr:col>
      <xdr:colOff>721360</xdr:colOff>
      <xdr:row>14</xdr:row>
      <xdr:rowOff>449580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55955" y="6364605"/>
          <a:ext cx="675005" cy="41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6</xdr:row>
      <xdr:rowOff>31750</xdr:rowOff>
    </xdr:from>
    <xdr:to>
      <xdr:col>1</xdr:col>
      <xdr:colOff>740410</xdr:colOff>
      <xdr:row>6</xdr:row>
      <xdr:rowOff>419735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7705" y="2498725"/>
          <a:ext cx="662305" cy="387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55245</xdr:colOff>
      <xdr:row>8</xdr:row>
      <xdr:rowOff>20955</xdr:rowOff>
    </xdr:from>
    <xdr:to>
      <xdr:col>1</xdr:col>
      <xdr:colOff>805815</xdr:colOff>
      <xdr:row>8</xdr:row>
      <xdr:rowOff>433705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64845" y="3402330"/>
          <a:ext cx="750570" cy="412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64135</xdr:colOff>
      <xdr:row>9</xdr:row>
      <xdr:rowOff>37465</xdr:rowOff>
    </xdr:from>
    <xdr:to>
      <xdr:col>1</xdr:col>
      <xdr:colOff>778510</xdr:colOff>
      <xdr:row>9</xdr:row>
      <xdr:rowOff>423545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73735" y="3876040"/>
          <a:ext cx="714375" cy="386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29210</xdr:colOff>
      <xdr:row>9</xdr:row>
      <xdr:rowOff>49530</xdr:rowOff>
    </xdr:from>
    <xdr:to>
      <xdr:col>1</xdr:col>
      <xdr:colOff>735330</xdr:colOff>
      <xdr:row>9</xdr:row>
      <xdr:rowOff>426720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810" y="3888105"/>
          <a:ext cx="706120" cy="377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77470</xdr:colOff>
      <xdr:row>6</xdr:row>
      <xdr:rowOff>31115</xdr:rowOff>
    </xdr:from>
    <xdr:to>
      <xdr:col>1</xdr:col>
      <xdr:colOff>779145</xdr:colOff>
      <xdr:row>6</xdr:row>
      <xdr:rowOff>431165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7070" y="2498090"/>
          <a:ext cx="70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42545</xdr:colOff>
      <xdr:row>7</xdr:row>
      <xdr:rowOff>40005</xdr:rowOff>
    </xdr:from>
    <xdr:to>
      <xdr:col>1</xdr:col>
      <xdr:colOff>803910</xdr:colOff>
      <xdr:row>7</xdr:row>
      <xdr:rowOff>431165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2145" y="2964180"/>
          <a:ext cx="761365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98425</xdr:colOff>
      <xdr:row>8</xdr:row>
      <xdr:rowOff>32385</xdr:rowOff>
    </xdr:from>
    <xdr:to>
      <xdr:col>1</xdr:col>
      <xdr:colOff>723900</xdr:colOff>
      <xdr:row>8</xdr:row>
      <xdr:rowOff>389255</xdr:rowOff>
    </xdr:to>
    <xdr:pic>
      <xdr:nvPicPr>
        <xdr:cNvPr id="13" name="图片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8025" y="3413760"/>
          <a:ext cx="62547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46355</xdr:colOff>
      <xdr:row>10</xdr:row>
      <xdr:rowOff>29210</xdr:rowOff>
    </xdr:from>
    <xdr:to>
      <xdr:col>1</xdr:col>
      <xdr:colOff>754380</xdr:colOff>
      <xdr:row>10</xdr:row>
      <xdr:rowOff>473710</xdr:rowOff>
    </xdr:to>
    <xdr:pic>
      <xdr:nvPicPr>
        <xdr:cNvPr id="14" name="图片 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5955" y="4375150"/>
          <a:ext cx="708025" cy="44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11</xdr:row>
      <xdr:rowOff>20320</xdr:rowOff>
    </xdr:from>
    <xdr:to>
      <xdr:col>1</xdr:col>
      <xdr:colOff>791845</xdr:colOff>
      <xdr:row>11</xdr:row>
      <xdr:rowOff>429895</xdr:rowOff>
    </xdr:to>
    <xdr:pic>
      <xdr:nvPicPr>
        <xdr:cNvPr id="15" name="图片 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8810" y="4873625"/>
          <a:ext cx="762635" cy="409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80645</xdr:colOff>
      <xdr:row>8</xdr:row>
      <xdr:rowOff>50800</xdr:rowOff>
    </xdr:from>
    <xdr:to>
      <xdr:col>1</xdr:col>
      <xdr:colOff>751205</xdr:colOff>
      <xdr:row>8</xdr:row>
      <xdr:rowOff>412750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0245" y="3432175"/>
          <a:ext cx="67056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63500</xdr:colOff>
      <xdr:row>7</xdr:row>
      <xdr:rowOff>50800</xdr:rowOff>
    </xdr:from>
    <xdr:to>
      <xdr:col>1</xdr:col>
      <xdr:colOff>812800</xdr:colOff>
      <xdr:row>7</xdr:row>
      <xdr:rowOff>423545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3100" y="2974975"/>
          <a:ext cx="749300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72390</xdr:colOff>
      <xdr:row>10</xdr:row>
      <xdr:rowOff>40640</xdr:rowOff>
    </xdr:from>
    <xdr:to>
      <xdr:col>1</xdr:col>
      <xdr:colOff>727710</xdr:colOff>
      <xdr:row>10</xdr:row>
      <xdr:rowOff>421005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1990" y="4336415"/>
          <a:ext cx="655320" cy="380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89535</xdr:colOff>
      <xdr:row>6</xdr:row>
      <xdr:rowOff>39370</xdr:rowOff>
    </xdr:from>
    <xdr:to>
      <xdr:col>1</xdr:col>
      <xdr:colOff>734695</xdr:colOff>
      <xdr:row>6</xdr:row>
      <xdr:rowOff>397510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99135" y="2506345"/>
          <a:ext cx="645160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9</xdr:row>
      <xdr:rowOff>42545</xdr:rowOff>
    </xdr:from>
    <xdr:to>
      <xdr:col>1</xdr:col>
      <xdr:colOff>765175</xdr:colOff>
      <xdr:row>9</xdr:row>
      <xdr:rowOff>416560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7700" y="3881120"/>
          <a:ext cx="727075" cy="374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50165</xdr:colOff>
      <xdr:row>11</xdr:row>
      <xdr:rowOff>39370</xdr:rowOff>
    </xdr:from>
    <xdr:to>
      <xdr:col>1</xdr:col>
      <xdr:colOff>803910</xdr:colOff>
      <xdr:row>11</xdr:row>
      <xdr:rowOff>438150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59765" y="4842510"/>
          <a:ext cx="75374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25400</xdr:colOff>
      <xdr:row>12</xdr:row>
      <xdr:rowOff>43815</xdr:rowOff>
    </xdr:from>
    <xdr:to>
      <xdr:col>1</xdr:col>
      <xdr:colOff>833120</xdr:colOff>
      <xdr:row>12</xdr:row>
      <xdr:rowOff>464185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5000" y="5354320"/>
          <a:ext cx="807720" cy="4203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99"/>
  <sheetViews>
    <sheetView tabSelected="1" workbookViewId="0">
      <pane xSplit="2" ySplit="6" topLeftCell="C76" activePane="bottomRight" state="frozen"/>
      <selection/>
      <selection pane="topRight"/>
      <selection pane="bottomLeft"/>
      <selection pane="bottomRight" activeCell="I84" sqref="I84"/>
    </sheetView>
  </sheetViews>
  <sheetFormatPr defaultColWidth="9" defaultRowHeight="12"/>
  <cols>
    <col min="1" max="1" width="8" style="5" customWidth="1"/>
    <col min="2" max="2" width="10.25" style="1" customWidth="1"/>
    <col min="3" max="3" width="15.625" style="6" customWidth="1"/>
    <col min="4" max="4" width="13.125" style="6" customWidth="1"/>
    <col min="5" max="5" width="21.875" style="5" customWidth="1"/>
    <col min="6" max="6" width="6.625" style="5" customWidth="1"/>
    <col min="7" max="7" width="14.8" style="5" customWidth="1"/>
    <col min="8" max="8" width="9.60833333333333" style="1" customWidth="1"/>
    <col min="9" max="9" width="7.125" style="1" customWidth="1"/>
    <col min="10" max="10" width="7.5" style="1" customWidth="1"/>
    <col min="11" max="11" width="10" style="7" customWidth="1"/>
    <col min="12" max="13" width="7.125" style="1" customWidth="1"/>
    <col min="14" max="14" width="8.875" style="1" customWidth="1"/>
    <col min="15" max="15" width="8.125" style="1" customWidth="1"/>
    <col min="16" max="19" width="10.7583333333333" style="8" customWidth="1"/>
    <col min="20" max="20" width="10.7583333333333" style="9" customWidth="1"/>
    <col min="21" max="21" width="16" style="1" customWidth="1"/>
    <col min="22" max="27" width="9" style="4"/>
    <col min="28" max="16384" width="9" style="1"/>
  </cols>
  <sheetData>
    <row r="1" s="1" customFormat="1" ht="47.25" customHeight="1" spans="1:26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57"/>
      <c r="V1" s="57"/>
      <c r="W1" s="58"/>
      <c r="X1" s="58"/>
      <c r="Y1" s="57"/>
      <c r="Z1" s="57"/>
    </row>
    <row r="2" s="2" customFormat="1" ht="29" customHeight="1" spans="1:20">
      <c r="A2" s="11"/>
      <c r="B2" s="12" t="s">
        <v>1</v>
      </c>
      <c r="C2" s="13" t="s">
        <v>2</v>
      </c>
      <c r="D2" s="13"/>
      <c r="E2" s="14"/>
      <c r="F2" s="13"/>
      <c r="G2" s="11"/>
      <c r="K2" s="11" t="s">
        <v>3</v>
      </c>
      <c r="L2" s="37" t="s">
        <v>4</v>
      </c>
      <c r="M2" s="37"/>
      <c r="N2" s="37"/>
      <c r="O2" s="37"/>
      <c r="P2" s="38"/>
      <c r="Q2" s="38"/>
      <c r="R2" s="38"/>
      <c r="S2" s="38"/>
      <c r="T2" s="59"/>
    </row>
    <row r="3" s="2" customFormat="1" ht="29" customHeight="1" spans="1:20">
      <c r="A3" s="11"/>
      <c r="B3" s="12" t="s">
        <v>5</v>
      </c>
      <c r="C3" s="13" t="s">
        <v>6</v>
      </c>
      <c r="D3" s="13"/>
      <c r="E3" s="14"/>
      <c r="F3" s="13"/>
      <c r="G3" s="11"/>
      <c r="K3" s="11" t="s">
        <v>7</v>
      </c>
      <c r="L3" s="37" t="s">
        <v>8</v>
      </c>
      <c r="M3" s="37"/>
      <c r="N3" s="37"/>
      <c r="O3" s="37"/>
      <c r="P3" s="38"/>
      <c r="Q3" s="38"/>
      <c r="R3" s="38"/>
      <c r="S3" s="38"/>
      <c r="T3" s="59"/>
    </row>
    <row r="4" s="2" customFormat="1" ht="29" customHeight="1" spans="1:20">
      <c r="A4" s="11"/>
      <c r="B4" s="12" t="s">
        <v>9</v>
      </c>
      <c r="C4" s="15" t="s">
        <v>10</v>
      </c>
      <c r="D4" s="15"/>
      <c r="E4" s="16"/>
      <c r="F4" s="15"/>
      <c r="G4" s="11"/>
      <c r="K4" s="11" t="s">
        <v>11</v>
      </c>
      <c r="L4" s="39">
        <v>46231</v>
      </c>
      <c r="M4" s="15"/>
      <c r="N4" s="15"/>
      <c r="O4" s="15"/>
      <c r="P4" s="40"/>
      <c r="Q4" s="60"/>
      <c r="R4" s="60"/>
      <c r="S4" s="60"/>
      <c r="T4" s="59"/>
    </row>
    <row r="5" s="2" customFormat="1" ht="24" customHeight="1" spans="1:20">
      <c r="A5" s="17" t="s">
        <v>12</v>
      </c>
      <c r="B5" s="17"/>
      <c r="C5" s="17"/>
      <c r="D5" s="17"/>
      <c r="E5" s="17"/>
      <c r="F5" s="17"/>
      <c r="G5" s="17" t="s">
        <v>13</v>
      </c>
      <c r="H5" s="17"/>
      <c r="I5" s="17"/>
      <c r="J5" s="17"/>
      <c r="K5" s="17" t="s">
        <v>14</v>
      </c>
      <c r="L5" s="17"/>
      <c r="M5" s="17"/>
      <c r="N5" s="41"/>
      <c r="O5" s="41"/>
      <c r="P5" s="42"/>
      <c r="Q5" s="61"/>
      <c r="R5" s="61"/>
      <c r="S5" s="61"/>
      <c r="T5" s="62"/>
    </row>
    <row r="6" s="2" customFormat="1" ht="36" customHeight="1" spans="1:20">
      <c r="A6" s="17" t="s">
        <v>15</v>
      </c>
      <c r="B6" s="17" t="s">
        <v>16</v>
      </c>
      <c r="C6" s="18" t="s">
        <v>17</v>
      </c>
      <c r="D6" s="18" t="s">
        <v>18</v>
      </c>
      <c r="E6" s="17" t="s">
        <v>19</v>
      </c>
      <c r="F6" s="17" t="s">
        <v>20</v>
      </c>
      <c r="G6" s="17" t="s">
        <v>21</v>
      </c>
      <c r="H6" s="17" t="s">
        <v>22</v>
      </c>
      <c r="I6" s="17" t="s">
        <v>23</v>
      </c>
      <c r="J6" s="18" t="s">
        <v>24</v>
      </c>
      <c r="K6" s="18" t="s">
        <v>25</v>
      </c>
      <c r="L6" s="29" t="s">
        <v>26</v>
      </c>
      <c r="M6" s="18" t="s">
        <v>27</v>
      </c>
      <c r="N6" s="18" t="s">
        <v>28</v>
      </c>
      <c r="O6" s="18" t="s">
        <v>29</v>
      </c>
      <c r="P6" s="43" t="s">
        <v>30</v>
      </c>
      <c r="Q6" s="43" t="s">
        <v>31</v>
      </c>
      <c r="R6" s="43" t="s">
        <v>32</v>
      </c>
      <c r="S6" s="43" t="s">
        <v>33</v>
      </c>
      <c r="T6" s="43" t="s">
        <v>34</v>
      </c>
    </row>
    <row r="7" s="2" customFormat="1" ht="39.95" customHeight="1" spans="1:21">
      <c r="A7" s="80" t="s">
        <v>35</v>
      </c>
      <c r="B7" s="81"/>
      <c r="C7" s="82" t="s">
        <v>36</v>
      </c>
      <c r="D7" s="83" t="s">
        <v>37</v>
      </c>
      <c r="E7" s="84" t="s">
        <v>38</v>
      </c>
      <c r="F7" s="85">
        <v>4</v>
      </c>
      <c r="G7" s="86" t="s">
        <v>39</v>
      </c>
      <c r="H7" s="85"/>
      <c r="I7" s="85"/>
      <c r="J7" s="85">
        <f>I7*H7</f>
        <v>0</v>
      </c>
      <c r="K7" s="85" t="s">
        <v>40</v>
      </c>
      <c r="L7" s="85"/>
      <c r="M7" s="85"/>
      <c r="N7" s="86"/>
      <c r="O7" s="86"/>
      <c r="P7" s="107"/>
      <c r="Q7" s="107"/>
      <c r="R7" s="113">
        <v>0.1</v>
      </c>
      <c r="S7" s="113">
        <f>R7*1.13</f>
        <v>0.113</v>
      </c>
      <c r="T7" s="113">
        <f>S7*F7</f>
        <v>0.452</v>
      </c>
      <c r="U7" s="114" t="s">
        <v>41</v>
      </c>
    </row>
    <row r="8" s="2" customFormat="1" ht="39.95" customHeight="1" spans="1:21">
      <c r="A8" s="80" t="s">
        <v>42</v>
      </c>
      <c r="B8" s="28"/>
      <c r="C8" s="18" t="s">
        <v>43</v>
      </c>
      <c r="D8" s="30" t="s">
        <v>44</v>
      </c>
      <c r="E8" s="31" t="s">
        <v>45</v>
      </c>
      <c r="F8" s="32">
        <v>2</v>
      </c>
      <c r="G8" s="17" t="s">
        <v>46</v>
      </c>
      <c r="H8" s="32">
        <v>0.24</v>
      </c>
      <c r="I8" s="32">
        <v>28</v>
      </c>
      <c r="J8" s="32">
        <f>I8*H8</f>
        <v>6.72</v>
      </c>
      <c r="K8" s="32" t="s">
        <v>47</v>
      </c>
      <c r="L8" s="32">
        <v>18</v>
      </c>
      <c r="M8" s="32">
        <f>L8*1</f>
        <v>18</v>
      </c>
      <c r="N8" s="17">
        <v>3</v>
      </c>
      <c r="O8" s="17">
        <v>0.6</v>
      </c>
      <c r="P8" s="46">
        <f>(O8+N8+M8+J8)*0.05</f>
        <v>1.416</v>
      </c>
      <c r="Q8" s="46">
        <f>(P8+O8+N8+J8+M8)*0.05</f>
        <v>1.4868</v>
      </c>
      <c r="R8" s="46">
        <f>Q8+P8+O8+N8+M8+J8</f>
        <v>31.2228</v>
      </c>
      <c r="S8" s="46">
        <f>R8*1.13</f>
        <v>35.281764</v>
      </c>
      <c r="T8" s="46">
        <f>S8*F8</f>
        <v>70.563528</v>
      </c>
      <c r="U8" s="37" t="s">
        <v>48</v>
      </c>
    </row>
    <row r="9" s="2" customFormat="1" ht="39.95" customHeight="1" spans="1:21">
      <c r="A9" s="80" t="s">
        <v>49</v>
      </c>
      <c r="B9" s="28"/>
      <c r="C9" s="18" t="s">
        <v>43</v>
      </c>
      <c r="D9" s="87" t="s">
        <v>50</v>
      </c>
      <c r="E9" s="88" t="s">
        <v>51</v>
      </c>
      <c r="F9" s="32">
        <v>4</v>
      </c>
      <c r="G9" s="17" t="s">
        <v>52</v>
      </c>
      <c r="H9" s="32">
        <v>0.25</v>
      </c>
      <c r="I9" s="32">
        <v>30</v>
      </c>
      <c r="J9" s="32">
        <f t="shared" ref="J9:J14" si="0">I9*H9</f>
        <v>7.5</v>
      </c>
      <c r="K9" s="32" t="s">
        <v>47</v>
      </c>
      <c r="L9" s="48">
        <v>8</v>
      </c>
      <c r="M9" s="32">
        <f t="shared" ref="M9:M14" si="1">L9*1</f>
        <v>8</v>
      </c>
      <c r="N9" s="17">
        <v>7</v>
      </c>
      <c r="O9" s="17">
        <v>1</v>
      </c>
      <c r="P9" s="46">
        <f t="shared" ref="P9:P14" si="2">(O9+N9+M9+J9)*0.05</f>
        <v>1.175</v>
      </c>
      <c r="Q9" s="46">
        <f t="shared" ref="Q9:Q14" si="3">(P9+O9+N9+J9+M9)*0.05</f>
        <v>1.23375</v>
      </c>
      <c r="R9" s="46">
        <f t="shared" ref="R9:R14" si="4">Q9+P9+O9+N9+M9+J9</f>
        <v>25.90875</v>
      </c>
      <c r="S9" s="46">
        <f t="shared" ref="S9:S14" si="5">R9*1.13</f>
        <v>29.2768875</v>
      </c>
      <c r="T9" s="46">
        <f t="shared" ref="T9:T14" si="6">S9*F9</f>
        <v>117.10755</v>
      </c>
      <c r="U9" s="37" t="s">
        <v>53</v>
      </c>
    </row>
    <row r="10" s="2" customFormat="1" ht="39.95" customHeight="1" spans="1:21">
      <c r="A10" s="80" t="s">
        <v>54</v>
      </c>
      <c r="B10" s="28"/>
      <c r="C10" s="18" t="s">
        <v>43</v>
      </c>
      <c r="D10" s="87" t="s">
        <v>55</v>
      </c>
      <c r="E10" s="88" t="s">
        <v>56</v>
      </c>
      <c r="F10" s="32">
        <v>1</v>
      </c>
      <c r="G10" s="17" t="s">
        <v>52</v>
      </c>
      <c r="H10" s="32">
        <v>0.585</v>
      </c>
      <c r="I10" s="32">
        <v>30</v>
      </c>
      <c r="J10" s="32">
        <f t="shared" si="0"/>
        <v>17.55</v>
      </c>
      <c r="K10" s="32" t="s">
        <v>47</v>
      </c>
      <c r="L10" s="48">
        <v>14</v>
      </c>
      <c r="M10" s="32">
        <f t="shared" si="1"/>
        <v>14</v>
      </c>
      <c r="N10" s="17">
        <v>5.5</v>
      </c>
      <c r="O10" s="17">
        <v>1</v>
      </c>
      <c r="P10" s="46">
        <f t="shared" si="2"/>
        <v>1.9025</v>
      </c>
      <c r="Q10" s="46">
        <f t="shared" si="3"/>
        <v>1.997625</v>
      </c>
      <c r="R10" s="46">
        <f t="shared" si="4"/>
        <v>41.950125</v>
      </c>
      <c r="S10" s="46">
        <f t="shared" si="5"/>
        <v>47.40364125</v>
      </c>
      <c r="T10" s="46">
        <f t="shared" si="6"/>
        <v>47.40364125</v>
      </c>
      <c r="U10" s="37" t="s">
        <v>53</v>
      </c>
    </row>
    <row r="11" s="2" customFormat="1" ht="39.95" customHeight="1" spans="1:21">
      <c r="A11" s="80" t="s">
        <v>57</v>
      </c>
      <c r="B11" s="28"/>
      <c r="C11" s="18" t="s">
        <v>43</v>
      </c>
      <c r="D11" s="87" t="s">
        <v>58</v>
      </c>
      <c r="E11" s="88" t="s">
        <v>56</v>
      </c>
      <c r="F11" s="32">
        <v>1</v>
      </c>
      <c r="G11" s="17" t="s">
        <v>52</v>
      </c>
      <c r="H11" s="32">
        <v>0.585</v>
      </c>
      <c r="I11" s="32">
        <v>30</v>
      </c>
      <c r="J11" s="32">
        <f t="shared" si="0"/>
        <v>17.55</v>
      </c>
      <c r="K11" s="32" t="s">
        <v>47</v>
      </c>
      <c r="L11" s="48">
        <v>14</v>
      </c>
      <c r="M11" s="32">
        <f t="shared" si="1"/>
        <v>14</v>
      </c>
      <c r="N11" s="17">
        <v>5.5</v>
      </c>
      <c r="O11" s="17">
        <v>1</v>
      </c>
      <c r="P11" s="46">
        <f t="shared" si="2"/>
        <v>1.9025</v>
      </c>
      <c r="Q11" s="46">
        <f t="shared" si="3"/>
        <v>1.997625</v>
      </c>
      <c r="R11" s="46">
        <f t="shared" si="4"/>
        <v>41.950125</v>
      </c>
      <c r="S11" s="46">
        <f t="shared" si="5"/>
        <v>47.40364125</v>
      </c>
      <c r="T11" s="46">
        <f t="shared" si="6"/>
        <v>47.40364125</v>
      </c>
      <c r="U11" s="37" t="s">
        <v>53</v>
      </c>
    </row>
    <row r="12" s="2" customFormat="1" ht="39.95" customHeight="1" spans="1:21">
      <c r="A12" s="80" t="s">
        <v>59</v>
      </c>
      <c r="B12" s="28"/>
      <c r="C12" s="18" t="s">
        <v>43</v>
      </c>
      <c r="D12" s="89" t="s">
        <v>60</v>
      </c>
      <c r="E12" s="90" t="s">
        <v>61</v>
      </c>
      <c r="F12" s="32">
        <v>2</v>
      </c>
      <c r="G12" s="17" t="s">
        <v>46</v>
      </c>
      <c r="H12" s="32">
        <v>0.13</v>
      </c>
      <c r="I12" s="32">
        <v>28</v>
      </c>
      <c r="J12" s="32">
        <f t="shared" si="0"/>
        <v>3.64</v>
      </c>
      <c r="K12" s="32" t="s">
        <v>47</v>
      </c>
      <c r="L12" s="32">
        <v>13</v>
      </c>
      <c r="M12" s="32">
        <f t="shared" si="1"/>
        <v>13</v>
      </c>
      <c r="N12" s="17">
        <v>3</v>
      </c>
      <c r="O12" s="17">
        <v>0.4</v>
      </c>
      <c r="P12" s="46">
        <f t="shared" si="2"/>
        <v>1.002</v>
      </c>
      <c r="Q12" s="46">
        <f t="shared" si="3"/>
        <v>1.0521</v>
      </c>
      <c r="R12" s="46">
        <f t="shared" si="4"/>
        <v>22.0941</v>
      </c>
      <c r="S12" s="46">
        <f t="shared" si="5"/>
        <v>24.966333</v>
      </c>
      <c r="T12" s="46">
        <f t="shared" si="6"/>
        <v>49.932666</v>
      </c>
      <c r="U12" s="37" t="s">
        <v>62</v>
      </c>
    </row>
    <row r="13" s="2" customFormat="1" ht="39.95" customHeight="1" spans="1:21">
      <c r="A13" s="80" t="s">
        <v>63</v>
      </c>
      <c r="B13" s="28"/>
      <c r="C13" s="18" t="s">
        <v>43</v>
      </c>
      <c r="D13" s="89" t="s">
        <v>64</v>
      </c>
      <c r="E13" s="90" t="s">
        <v>61</v>
      </c>
      <c r="F13" s="32">
        <v>2</v>
      </c>
      <c r="G13" s="17" t="s">
        <v>46</v>
      </c>
      <c r="H13" s="32">
        <v>0.13</v>
      </c>
      <c r="I13" s="32">
        <v>28</v>
      </c>
      <c r="J13" s="32">
        <f t="shared" si="0"/>
        <v>3.64</v>
      </c>
      <c r="K13" s="32" t="s">
        <v>47</v>
      </c>
      <c r="L13" s="32">
        <v>13</v>
      </c>
      <c r="M13" s="32">
        <f t="shared" si="1"/>
        <v>13</v>
      </c>
      <c r="N13" s="17">
        <v>3</v>
      </c>
      <c r="O13" s="17">
        <v>0.4</v>
      </c>
      <c r="P13" s="46">
        <f t="shared" si="2"/>
        <v>1.002</v>
      </c>
      <c r="Q13" s="46">
        <f t="shared" si="3"/>
        <v>1.0521</v>
      </c>
      <c r="R13" s="46">
        <f t="shared" si="4"/>
        <v>22.0941</v>
      </c>
      <c r="S13" s="46">
        <f t="shared" si="5"/>
        <v>24.966333</v>
      </c>
      <c r="T13" s="46">
        <f t="shared" si="6"/>
        <v>49.932666</v>
      </c>
      <c r="U13" s="37" t="s">
        <v>62</v>
      </c>
    </row>
    <row r="14" s="2" customFormat="1" ht="39.95" customHeight="1" spans="1:21">
      <c r="A14" s="80" t="s">
        <v>65</v>
      </c>
      <c r="B14" s="28"/>
      <c r="C14" s="18" t="s">
        <v>43</v>
      </c>
      <c r="D14" s="87" t="s">
        <v>66</v>
      </c>
      <c r="E14" s="88" t="s">
        <v>56</v>
      </c>
      <c r="F14" s="32">
        <v>1</v>
      </c>
      <c r="G14" s="17" t="s">
        <v>52</v>
      </c>
      <c r="H14" s="32">
        <v>0.585</v>
      </c>
      <c r="I14" s="32">
        <v>30</v>
      </c>
      <c r="J14" s="32">
        <f t="shared" si="0"/>
        <v>17.55</v>
      </c>
      <c r="K14" s="32" t="s">
        <v>47</v>
      </c>
      <c r="L14" s="48">
        <v>15</v>
      </c>
      <c r="M14" s="32">
        <f t="shared" si="1"/>
        <v>15</v>
      </c>
      <c r="N14" s="17">
        <v>5.5</v>
      </c>
      <c r="O14" s="17">
        <v>1</v>
      </c>
      <c r="P14" s="46">
        <f t="shared" si="2"/>
        <v>1.9525</v>
      </c>
      <c r="Q14" s="46">
        <f t="shared" si="3"/>
        <v>2.050125</v>
      </c>
      <c r="R14" s="46">
        <f t="shared" si="4"/>
        <v>43.052625</v>
      </c>
      <c r="S14" s="46">
        <f t="shared" si="5"/>
        <v>48.64946625</v>
      </c>
      <c r="T14" s="46">
        <f t="shared" si="6"/>
        <v>48.64946625</v>
      </c>
      <c r="U14" s="37" t="s">
        <v>53</v>
      </c>
    </row>
    <row r="15" s="2" customFormat="1" ht="39.95" customHeight="1" spans="1:20">
      <c r="A15" s="80" t="s">
        <v>67</v>
      </c>
      <c r="B15" s="28"/>
      <c r="C15" s="18" t="s">
        <v>43</v>
      </c>
      <c r="D15" s="87" t="s">
        <v>68</v>
      </c>
      <c r="E15" s="90" t="s">
        <v>69</v>
      </c>
      <c r="F15" s="32">
        <v>1</v>
      </c>
      <c r="G15" s="17" t="s">
        <v>70</v>
      </c>
      <c r="H15" s="32">
        <v>0.13</v>
      </c>
      <c r="I15" s="32">
        <v>30</v>
      </c>
      <c r="J15" s="32">
        <f t="shared" ref="J15:J20" si="7">I15*H15</f>
        <v>3.9</v>
      </c>
      <c r="K15" s="32" t="s">
        <v>47</v>
      </c>
      <c r="L15" s="48">
        <v>7</v>
      </c>
      <c r="M15" s="32">
        <f t="shared" ref="M15:M20" si="8">L15*1</f>
        <v>7</v>
      </c>
      <c r="N15" s="17">
        <v>2</v>
      </c>
      <c r="O15" s="17">
        <v>0.3</v>
      </c>
      <c r="P15" s="46">
        <f t="shared" ref="P15:P20" si="9">(O15+N15+M15+J15)*0.05</f>
        <v>0.66</v>
      </c>
      <c r="Q15" s="46">
        <f t="shared" ref="Q15:Q20" si="10">(P15+O15+N15+J15+M15)*0.05</f>
        <v>0.693</v>
      </c>
      <c r="R15" s="46">
        <f t="shared" ref="R15:R20" si="11">Q15+P15+O15+N15+M15+J15</f>
        <v>14.553</v>
      </c>
      <c r="S15" s="46">
        <f t="shared" ref="S15:S20" si="12">R15*1.13</f>
        <v>16.44489</v>
      </c>
      <c r="T15" s="46">
        <f t="shared" ref="T15:T20" si="13">S15*F15</f>
        <v>16.44489</v>
      </c>
    </row>
    <row r="16" s="2" customFormat="1" ht="39.95" customHeight="1" spans="1:20">
      <c r="A16" s="80" t="s">
        <v>71</v>
      </c>
      <c r="B16" s="28"/>
      <c r="C16" s="18" t="s">
        <v>43</v>
      </c>
      <c r="D16" s="89" t="s">
        <v>72</v>
      </c>
      <c r="E16" s="90" t="s">
        <v>73</v>
      </c>
      <c r="F16" s="17">
        <v>32</v>
      </c>
      <c r="G16" s="17" t="s">
        <v>74</v>
      </c>
      <c r="H16" s="17"/>
      <c r="I16" s="17"/>
      <c r="J16" s="17"/>
      <c r="K16" s="32" t="s">
        <v>40</v>
      </c>
      <c r="L16" s="32"/>
      <c r="M16" s="32"/>
      <c r="N16" s="17"/>
      <c r="O16" s="17"/>
      <c r="P16" s="46"/>
      <c r="Q16" s="46"/>
      <c r="R16" s="64">
        <v>0.42</v>
      </c>
      <c r="S16" s="64">
        <f t="shared" si="12"/>
        <v>0.4746</v>
      </c>
      <c r="T16" s="64">
        <f t="shared" si="13"/>
        <v>15.1872</v>
      </c>
    </row>
    <row r="17" s="2" customFormat="1" ht="39.95" customHeight="1" spans="1:20">
      <c r="A17" s="91" t="s">
        <v>75</v>
      </c>
      <c r="B17" s="92"/>
      <c r="C17" s="93" t="s">
        <v>43</v>
      </c>
      <c r="D17" s="94" t="s">
        <v>76</v>
      </c>
      <c r="E17" s="95" t="s">
        <v>77</v>
      </c>
      <c r="F17" s="96">
        <v>4</v>
      </c>
      <c r="G17" s="97"/>
      <c r="H17" s="96"/>
      <c r="I17" s="96"/>
      <c r="J17" s="96"/>
      <c r="K17" s="96" t="s">
        <v>40</v>
      </c>
      <c r="L17" s="108"/>
      <c r="M17" s="96"/>
      <c r="N17" s="97"/>
      <c r="O17" s="97"/>
      <c r="P17" s="109"/>
      <c r="Q17" s="109"/>
      <c r="R17" s="109"/>
      <c r="S17" s="109">
        <f>锁组件1!T20</f>
        <v>30.5770244</v>
      </c>
      <c r="T17" s="115">
        <f t="shared" si="13"/>
        <v>122.3080976</v>
      </c>
    </row>
    <row r="18" s="2" customFormat="1" ht="39.95" customHeight="1" spans="1:20">
      <c r="A18" s="91" t="s">
        <v>78</v>
      </c>
      <c r="B18" s="92"/>
      <c r="C18" s="93" t="s">
        <v>43</v>
      </c>
      <c r="D18" s="94" t="s">
        <v>79</v>
      </c>
      <c r="E18" s="95" t="s">
        <v>77</v>
      </c>
      <c r="F18" s="96">
        <v>4</v>
      </c>
      <c r="G18" s="97"/>
      <c r="H18" s="96"/>
      <c r="I18" s="96"/>
      <c r="J18" s="96"/>
      <c r="K18" s="96" t="s">
        <v>40</v>
      </c>
      <c r="L18" s="108"/>
      <c r="M18" s="96"/>
      <c r="N18" s="97"/>
      <c r="O18" s="97"/>
      <c r="P18" s="109"/>
      <c r="Q18" s="109"/>
      <c r="R18" s="109"/>
      <c r="S18" s="109">
        <f>锁组件2!T20</f>
        <v>30.5770244</v>
      </c>
      <c r="T18" s="115">
        <f t="shared" si="13"/>
        <v>122.3080976</v>
      </c>
    </row>
    <row r="19" s="2" customFormat="1" ht="39.95" customHeight="1" spans="1:21">
      <c r="A19" s="80" t="s">
        <v>80</v>
      </c>
      <c r="B19" s="28"/>
      <c r="C19" s="18" t="s">
        <v>43</v>
      </c>
      <c r="D19" s="89" t="s">
        <v>81</v>
      </c>
      <c r="E19" s="90" t="s">
        <v>82</v>
      </c>
      <c r="F19" s="32">
        <v>1</v>
      </c>
      <c r="G19" s="17" t="s">
        <v>46</v>
      </c>
      <c r="H19" s="32">
        <v>0.086</v>
      </c>
      <c r="I19" s="32">
        <v>28</v>
      </c>
      <c r="J19" s="32">
        <f t="shared" si="7"/>
        <v>2.408</v>
      </c>
      <c r="K19" s="32" t="s">
        <v>47</v>
      </c>
      <c r="L19" s="32">
        <v>5</v>
      </c>
      <c r="M19" s="32">
        <f t="shared" si="8"/>
        <v>5</v>
      </c>
      <c r="N19" s="17">
        <v>1.2</v>
      </c>
      <c r="O19" s="17">
        <v>0.5</v>
      </c>
      <c r="P19" s="46">
        <f t="shared" si="9"/>
        <v>0.4554</v>
      </c>
      <c r="Q19" s="46">
        <f t="shared" si="10"/>
        <v>0.47817</v>
      </c>
      <c r="R19" s="46">
        <f t="shared" si="11"/>
        <v>10.04157</v>
      </c>
      <c r="S19" s="46">
        <f t="shared" si="12"/>
        <v>11.3469741</v>
      </c>
      <c r="T19" s="46">
        <f t="shared" si="13"/>
        <v>11.3469741</v>
      </c>
      <c r="U19" s="37" t="s">
        <v>83</v>
      </c>
    </row>
    <row r="20" s="2" customFormat="1" ht="39.95" customHeight="1" spans="1:21">
      <c r="A20" s="80" t="s">
        <v>84</v>
      </c>
      <c r="B20" s="28"/>
      <c r="C20" s="18" t="s">
        <v>43</v>
      </c>
      <c r="D20" s="89" t="s">
        <v>85</v>
      </c>
      <c r="E20" s="90" t="s">
        <v>86</v>
      </c>
      <c r="F20" s="32">
        <v>6</v>
      </c>
      <c r="G20" s="17" t="s">
        <v>46</v>
      </c>
      <c r="H20" s="32">
        <v>0.07</v>
      </c>
      <c r="I20" s="32">
        <v>28</v>
      </c>
      <c r="J20" s="32">
        <f t="shared" si="7"/>
        <v>1.96</v>
      </c>
      <c r="K20" s="32" t="s">
        <v>47</v>
      </c>
      <c r="L20" s="32">
        <v>6</v>
      </c>
      <c r="M20" s="32">
        <f t="shared" si="8"/>
        <v>6</v>
      </c>
      <c r="N20" s="17">
        <v>1.2</v>
      </c>
      <c r="O20" s="17">
        <v>0.5</v>
      </c>
      <c r="P20" s="46">
        <f t="shared" si="9"/>
        <v>0.483</v>
      </c>
      <c r="Q20" s="46">
        <f t="shared" si="10"/>
        <v>0.50715</v>
      </c>
      <c r="R20" s="46">
        <f t="shared" si="11"/>
        <v>10.65015</v>
      </c>
      <c r="S20" s="46">
        <f t="shared" si="12"/>
        <v>12.0346695</v>
      </c>
      <c r="T20" s="46">
        <f t="shared" si="13"/>
        <v>72.208017</v>
      </c>
      <c r="U20" s="37" t="s">
        <v>87</v>
      </c>
    </row>
    <row r="21" s="2" customFormat="1" ht="39.95" customHeight="1" spans="1:20">
      <c r="A21" s="98" t="s">
        <v>88</v>
      </c>
      <c r="B21" s="99"/>
      <c r="C21" s="100" t="s">
        <v>43</v>
      </c>
      <c r="D21" s="101" t="s">
        <v>89</v>
      </c>
      <c r="E21" s="102" t="s">
        <v>90</v>
      </c>
      <c r="F21" s="103">
        <v>1</v>
      </c>
      <c r="G21" s="104"/>
      <c r="H21" s="103"/>
      <c r="I21" s="103"/>
      <c r="J21" s="103"/>
      <c r="K21" s="103"/>
      <c r="L21" s="110"/>
      <c r="M21" s="103"/>
      <c r="N21" s="104"/>
      <c r="O21" s="104"/>
      <c r="P21" s="111"/>
      <c r="Q21" s="111"/>
      <c r="R21" s="111"/>
      <c r="S21" s="111">
        <f>收合锁紧组件1X1M!T17</f>
        <v>62.98355425</v>
      </c>
      <c r="T21" s="111">
        <f t="shared" ref="T21:T23" si="14">S21*F21</f>
        <v>62.98355425</v>
      </c>
    </row>
    <row r="22" s="2" customFormat="1" ht="39.95" customHeight="1" spans="1:20">
      <c r="A22" s="80" t="s">
        <v>91</v>
      </c>
      <c r="B22" s="28"/>
      <c r="C22" s="18" t="s">
        <v>43</v>
      </c>
      <c r="D22" s="89" t="s">
        <v>92</v>
      </c>
      <c r="E22" s="90" t="s">
        <v>93</v>
      </c>
      <c r="F22" s="32">
        <v>12</v>
      </c>
      <c r="G22" s="17" t="s">
        <v>74</v>
      </c>
      <c r="H22" s="17"/>
      <c r="I22" s="17"/>
      <c r="J22" s="17"/>
      <c r="K22" s="32" t="s">
        <v>40</v>
      </c>
      <c r="L22" s="32"/>
      <c r="M22" s="32"/>
      <c r="N22" s="17"/>
      <c r="O22" s="17"/>
      <c r="P22" s="46"/>
      <c r="Q22" s="46"/>
      <c r="R22" s="64">
        <v>1</v>
      </c>
      <c r="S22" s="64">
        <f t="shared" ref="S22:S28" si="15">R22*1.13</f>
        <v>1.13</v>
      </c>
      <c r="T22" s="64">
        <f t="shared" si="14"/>
        <v>13.56</v>
      </c>
    </row>
    <row r="23" s="2" customFormat="1" ht="39.95" customHeight="1" spans="1:20">
      <c r="A23" s="80" t="s">
        <v>94</v>
      </c>
      <c r="B23" s="28"/>
      <c r="C23" s="18" t="s">
        <v>43</v>
      </c>
      <c r="D23" s="89" t="s">
        <v>95</v>
      </c>
      <c r="E23" s="90" t="s">
        <v>96</v>
      </c>
      <c r="F23" s="32">
        <v>2</v>
      </c>
      <c r="G23" s="17" t="s">
        <v>74</v>
      </c>
      <c r="H23" s="17"/>
      <c r="I23" s="17"/>
      <c r="J23" s="17"/>
      <c r="K23" s="32" t="s">
        <v>40</v>
      </c>
      <c r="L23" s="32"/>
      <c r="M23" s="32"/>
      <c r="N23" s="17"/>
      <c r="O23" s="17"/>
      <c r="P23" s="46"/>
      <c r="Q23" s="46"/>
      <c r="R23" s="64">
        <v>1</v>
      </c>
      <c r="S23" s="64">
        <f t="shared" si="15"/>
        <v>1.13</v>
      </c>
      <c r="T23" s="64">
        <f t="shared" si="14"/>
        <v>2.26</v>
      </c>
    </row>
    <row r="24" s="2" customFormat="1" ht="39.95" customHeight="1" spans="1:20">
      <c r="A24" s="80" t="s">
        <v>97</v>
      </c>
      <c r="B24" s="28"/>
      <c r="C24" s="18" t="s">
        <v>43</v>
      </c>
      <c r="D24" s="89" t="s">
        <v>92</v>
      </c>
      <c r="E24" s="90" t="s">
        <v>98</v>
      </c>
      <c r="F24" s="32">
        <v>2</v>
      </c>
      <c r="G24" s="17" t="s">
        <v>74</v>
      </c>
      <c r="H24" s="17"/>
      <c r="I24" s="17"/>
      <c r="J24" s="17"/>
      <c r="K24" s="32" t="s">
        <v>40</v>
      </c>
      <c r="L24" s="32"/>
      <c r="M24" s="32"/>
      <c r="N24" s="17"/>
      <c r="O24" s="17"/>
      <c r="P24" s="46"/>
      <c r="Q24" s="46"/>
      <c r="R24" s="64">
        <v>0.65</v>
      </c>
      <c r="S24" s="64">
        <f t="shared" si="15"/>
        <v>0.7345</v>
      </c>
      <c r="T24" s="64">
        <f t="shared" ref="T24:T28" si="16">S24*F24</f>
        <v>1.469</v>
      </c>
    </row>
    <row r="25" s="2" customFormat="1" ht="39.95" customHeight="1" spans="1:21">
      <c r="A25" s="80" t="s">
        <v>99</v>
      </c>
      <c r="B25" s="81"/>
      <c r="C25" s="82" t="s">
        <v>100</v>
      </c>
      <c r="D25" s="105" t="s">
        <v>101</v>
      </c>
      <c r="E25" s="106" t="s">
        <v>102</v>
      </c>
      <c r="F25" s="85">
        <v>5</v>
      </c>
      <c r="G25" s="86" t="s">
        <v>103</v>
      </c>
      <c r="H25" s="86"/>
      <c r="I25" s="86"/>
      <c r="J25" s="86"/>
      <c r="K25" s="85" t="s">
        <v>40</v>
      </c>
      <c r="L25" s="85"/>
      <c r="M25" s="85"/>
      <c r="N25" s="86"/>
      <c r="O25" s="86"/>
      <c r="P25" s="107"/>
      <c r="Q25" s="107"/>
      <c r="R25" s="113">
        <v>0.1</v>
      </c>
      <c r="S25" s="113">
        <f t="shared" si="15"/>
        <v>0.113</v>
      </c>
      <c r="T25" s="113">
        <f t="shared" si="16"/>
        <v>0.565</v>
      </c>
      <c r="U25" s="114" t="s">
        <v>41</v>
      </c>
    </row>
    <row r="26" s="2" customFormat="1" ht="39.95" customHeight="1" spans="1:21">
      <c r="A26" s="80" t="s">
        <v>104</v>
      </c>
      <c r="B26" s="28"/>
      <c r="C26" s="18" t="s">
        <v>43</v>
      </c>
      <c r="D26" s="89" t="s">
        <v>105</v>
      </c>
      <c r="E26" s="90" t="s">
        <v>106</v>
      </c>
      <c r="F26" s="32">
        <v>2</v>
      </c>
      <c r="G26" s="17" t="s">
        <v>70</v>
      </c>
      <c r="H26" s="32">
        <v>0.2</v>
      </c>
      <c r="I26" s="32">
        <v>30</v>
      </c>
      <c r="J26" s="32">
        <f t="shared" ref="J26:J28" si="17">I26*H26</f>
        <v>6</v>
      </c>
      <c r="K26" s="32" t="s">
        <v>47</v>
      </c>
      <c r="L26" s="48">
        <v>16</v>
      </c>
      <c r="M26" s="32">
        <f t="shared" ref="M26:M28" si="18">L26*1</f>
        <v>16</v>
      </c>
      <c r="N26" s="17">
        <v>2.2</v>
      </c>
      <c r="O26" s="17">
        <v>0.5</v>
      </c>
      <c r="P26" s="46">
        <f t="shared" ref="P26:P28" si="19">(O26+N26+M26+J26)*0.05</f>
        <v>1.235</v>
      </c>
      <c r="Q26" s="46">
        <f t="shared" ref="Q26:Q28" si="20">(P26+O26+N26+J26+M26)*0.05</f>
        <v>1.29675</v>
      </c>
      <c r="R26" s="46">
        <f t="shared" ref="R26:R28" si="21">Q26+P26+O26+N26+M26+J26</f>
        <v>27.23175</v>
      </c>
      <c r="S26" s="46">
        <f t="shared" si="15"/>
        <v>30.7718775</v>
      </c>
      <c r="T26" s="46">
        <f t="shared" si="16"/>
        <v>61.543755</v>
      </c>
      <c r="U26" s="11" t="s">
        <v>107</v>
      </c>
    </row>
    <row r="27" s="2" customFormat="1" ht="39.95" customHeight="1" spans="1:21">
      <c r="A27" s="80" t="s">
        <v>108</v>
      </c>
      <c r="B27" s="28"/>
      <c r="C27" s="18" t="s">
        <v>43</v>
      </c>
      <c r="D27" s="89" t="s">
        <v>109</v>
      </c>
      <c r="E27" s="90" t="s">
        <v>106</v>
      </c>
      <c r="F27" s="32">
        <v>1</v>
      </c>
      <c r="G27" s="17" t="s">
        <v>70</v>
      </c>
      <c r="H27" s="32">
        <v>0.2</v>
      </c>
      <c r="I27" s="32">
        <v>30</v>
      </c>
      <c r="J27" s="32">
        <f t="shared" si="17"/>
        <v>6</v>
      </c>
      <c r="K27" s="32" t="s">
        <v>47</v>
      </c>
      <c r="L27" s="48">
        <v>16</v>
      </c>
      <c r="M27" s="32">
        <f t="shared" si="18"/>
        <v>16</v>
      </c>
      <c r="N27" s="17">
        <v>2</v>
      </c>
      <c r="O27" s="17">
        <v>0.5</v>
      </c>
      <c r="P27" s="46">
        <f t="shared" si="19"/>
        <v>1.225</v>
      </c>
      <c r="Q27" s="46">
        <f t="shared" si="20"/>
        <v>1.28625</v>
      </c>
      <c r="R27" s="46">
        <f t="shared" si="21"/>
        <v>27.01125</v>
      </c>
      <c r="S27" s="46">
        <f t="shared" si="15"/>
        <v>30.5227125</v>
      </c>
      <c r="T27" s="46">
        <f t="shared" si="16"/>
        <v>30.5227125</v>
      </c>
      <c r="U27" s="11" t="s">
        <v>107</v>
      </c>
    </row>
    <row r="28" s="2" customFormat="1" ht="39.95" customHeight="1" spans="1:21">
      <c r="A28" s="80" t="s">
        <v>110</v>
      </c>
      <c r="B28" s="28"/>
      <c r="C28" s="18" t="s">
        <v>43</v>
      </c>
      <c r="D28" s="89" t="s">
        <v>111</v>
      </c>
      <c r="E28" s="90" t="s">
        <v>112</v>
      </c>
      <c r="F28" s="32">
        <v>2</v>
      </c>
      <c r="G28" s="17" t="s">
        <v>52</v>
      </c>
      <c r="H28" s="32">
        <v>0.33</v>
      </c>
      <c r="I28" s="32">
        <v>30</v>
      </c>
      <c r="J28" s="32">
        <f t="shared" si="17"/>
        <v>9.9</v>
      </c>
      <c r="K28" s="32" t="s">
        <v>47</v>
      </c>
      <c r="L28" s="48">
        <v>10</v>
      </c>
      <c r="M28" s="32">
        <f t="shared" si="18"/>
        <v>10</v>
      </c>
      <c r="N28" s="17">
        <v>4</v>
      </c>
      <c r="O28" s="17">
        <v>0.8</v>
      </c>
      <c r="P28" s="46">
        <f t="shared" si="19"/>
        <v>1.235</v>
      </c>
      <c r="Q28" s="46">
        <f t="shared" si="20"/>
        <v>1.29675</v>
      </c>
      <c r="R28" s="46">
        <f t="shared" si="21"/>
        <v>27.23175</v>
      </c>
      <c r="S28" s="46">
        <f t="shared" si="15"/>
        <v>30.7718775</v>
      </c>
      <c r="T28" s="46">
        <f t="shared" si="16"/>
        <v>61.543755</v>
      </c>
      <c r="U28" s="11" t="s">
        <v>53</v>
      </c>
    </row>
    <row r="29" s="2" customFormat="1" ht="39.95" customHeight="1" spans="1:21">
      <c r="A29" s="80" t="s">
        <v>113</v>
      </c>
      <c r="B29" s="28"/>
      <c r="C29" s="18" t="s">
        <v>43</v>
      </c>
      <c r="D29" s="89" t="s">
        <v>114</v>
      </c>
      <c r="E29" s="90" t="s">
        <v>112</v>
      </c>
      <c r="F29" s="32">
        <v>1</v>
      </c>
      <c r="G29" s="17" t="s">
        <v>52</v>
      </c>
      <c r="H29" s="32">
        <v>0.33</v>
      </c>
      <c r="I29" s="32">
        <v>30</v>
      </c>
      <c r="J29" s="32">
        <f t="shared" ref="J29:J35" si="22">I29*H29</f>
        <v>9.9</v>
      </c>
      <c r="K29" s="32" t="s">
        <v>47</v>
      </c>
      <c r="L29" s="48">
        <v>10</v>
      </c>
      <c r="M29" s="32">
        <f t="shared" ref="M29:M35" si="23">L29*1</f>
        <v>10</v>
      </c>
      <c r="N29" s="17">
        <v>4</v>
      </c>
      <c r="O29" s="17">
        <v>0.8</v>
      </c>
      <c r="P29" s="46">
        <f t="shared" ref="P29:P35" si="24">(O29+N29+M29+J29)*0.05</f>
        <v>1.235</v>
      </c>
      <c r="Q29" s="46">
        <f t="shared" ref="Q29:Q35" si="25">(P29+O29+N29+J29+M29)*0.05</f>
        <v>1.29675</v>
      </c>
      <c r="R29" s="46">
        <f t="shared" ref="R29:R35" si="26">Q29+P29+O29+N29+M29+J29</f>
        <v>27.23175</v>
      </c>
      <c r="S29" s="46">
        <f t="shared" ref="S29:S35" si="27">R29*1.13</f>
        <v>30.7718775</v>
      </c>
      <c r="T29" s="46">
        <f t="shared" ref="T29:T35" si="28">S29*F29</f>
        <v>30.7718775</v>
      </c>
      <c r="U29" s="11" t="s">
        <v>53</v>
      </c>
    </row>
    <row r="30" s="2" customFormat="1" ht="39.95" customHeight="1" spans="1:21">
      <c r="A30" s="80" t="s">
        <v>115</v>
      </c>
      <c r="B30" s="28"/>
      <c r="C30" s="18" t="s">
        <v>43</v>
      </c>
      <c r="D30" s="89" t="s">
        <v>116</v>
      </c>
      <c r="E30" s="90" t="s">
        <v>117</v>
      </c>
      <c r="F30" s="32">
        <v>1</v>
      </c>
      <c r="G30" s="17" t="s">
        <v>52</v>
      </c>
      <c r="H30" s="32">
        <v>0.365</v>
      </c>
      <c r="I30" s="32">
        <v>30</v>
      </c>
      <c r="J30" s="32">
        <f t="shared" si="22"/>
        <v>10.95</v>
      </c>
      <c r="K30" s="32" t="s">
        <v>47</v>
      </c>
      <c r="L30" s="48">
        <v>7</v>
      </c>
      <c r="M30" s="32">
        <f t="shared" si="23"/>
        <v>7</v>
      </c>
      <c r="N30" s="17">
        <v>4.5</v>
      </c>
      <c r="O30" s="17">
        <v>0.7</v>
      </c>
      <c r="P30" s="46">
        <f t="shared" si="24"/>
        <v>1.1575</v>
      </c>
      <c r="Q30" s="46">
        <f t="shared" si="25"/>
        <v>1.215375</v>
      </c>
      <c r="R30" s="46">
        <f t="shared" si="26"/>
        <v>25.522875</v>
      </c>
      <c r="S30" s="46">
        <f t="shared" si="27"/>
        <v>28.84084875</v>
      </c>
      <c r="T30" s="46">
        <f t="shared" si="28"/>
        <v>28.84084875</v>
      </c>
      <c r="U30" s="11" t="s">
        <v>53</v>
      </c>
    </row>
    <row r="31" s="2" customFormat="1" ht="39.95" customHeight="1" spans="1:21">
      <c r="A31" s="80" t="s">
        <v>118</v>
      </c>
      <c r="B31" s="28"/>
      <c r="C31" s="18" t="s">
        <v>43</v>
      </c>
      <c r="D31" s="89" t="s">
        <v>119</v>
      </c>
      <c r="E31" s="90" t="s">
        <v>117</v>
      </c>
      <c r="F31" s="32">
        <v>1</v>
      </c>
      <c r="G31" s="17" t="s">
        <v>52</v>
      </c>
      <c r="H31" s="32">
        <v>0.365</v>
      </c>
      <c r="I31" s="32">
        <v>30</v>
      </c>
      <c r="J31" s="32">
        <f t="shared" si="22"/>
        <v>10.95</v>
      </c>
      <c r="K31" s="32" t="s">
        <v>47</v>
      </c>
      <c r="L31" s="48">
        <v>7</v>
      </c>
      <c r="M31" s="32">
        <f t="shared" si="23"/>
        <v>7</v>
      </c>
      <c r="N31" s="17">
        <v>4.5</v>
      </c>
      <c r="O31" s="17">
        <v>0.7</v>
      </c>
      <c r="P31" s="46">
        <f t="shared" si="24"/>
        <v>1.1575</v>
      </c>
      <c r="Q31" s="46">
        <f t="shared" si="25"/>
        <v>1.215375</v>
      </c>
      <c r="R31" s="46">
        <f t="shared" si="26"/>
        <v>25.522875</v>
      </c>
      <c r="S31" s="46">
        <f t="shared" si="27"/>
        <v>28.84084875</v>
      </c>
      <c r="T31" s="46">
        <f t="shared" si="28"/>
        <v>28.84084875</v>
      </c>
      <c r="U31" s="11" t="s">
        <v>53</v>
      </c>
    </row>
    <row r="32" s="2" customFormat="1" ht="39.95" customHeight="1" spans="1:20">
      <c r="A32" s="80" t="s">
        <v>120</v>
      </c>
      <c r="B32" s="28"/>
      <c r="C32" s="18" t="s">
        <v>43</v>
      </c>
      <c r="D32" s="89" t="s">
        <v>121</v>
      </c>
      <c r="E32" s="90" t="s">
        <v>122</v>
      </c>
      <c r="F32" s="32">
        <v>18</v>
      </c>
      <c r="G32" s="17" t="s">
        <v>39</v>
      </c>
      <c r="H32" s="32"/>
      <c r="I32" s="32"/>
      <c r="J32" s="32"/>
      <c r="K32" s="32" t="s">
        <v>40</v>
      </c>
      <c r="L32" s="32"/>
      <c r="M32" s="32"/>
      <c r="N32" s="17"/>
      <c r="O32" s="17"/>
      <c r="P32" s="46"/>
      <c r="Q32" s="46"/>
      <c r="R32" s="64">
        <v>0.45</v>
      </c>
      <c r="S32" s="64">
        <f t="shared" si="27"/>
        <v>0.5085</v>
      </c>
      <c r="T32" s="64">
        <f t="shared" si="28"/>
        <v>9.153</v>
      </c>
    </row>
    <row r="33" s="2" customFormat="1" ht="39.95" customHeight="1" spans="1:21">
      <c r="A33" s="80" t="s">
        <v>123</v>
      </c>
      <c r="B33" s="28"/>
      <c r="C33" s="18" t="s">
        <v>43</v>
      </c>
      <c r="D33" s="89" t="s">
        <v>124</v>
      </c>
      <c r="E33" s="90" t="s">
        <v>125</v>
      </c>
      <c r="F33" s="32">
        <v>1</v>
      </c>
      <c r="G33" s="17" t="s">
        <v>52</v>
      </c>
      <c r="H33" s="32">
        <v>0.76</v>
      </c>
      <c r="I33" s="32">
        <v>30</v>
      </c>
      <c r="J33" s="32">
        <f t="shared" si="22"/>
        <v>22.8</v>
      </c>
      <c r="K33" s="32" t="s">
        <v>47</v>
      </c>
      <c r="L33" s="48">
        <v>55</v>
      </c>
      <c r="M33" s="32">
        <f t="shared" si="23"/>
        <v>55</v>
      </c>
      <c r="N33" s="17">
        <v>4.8</v>
      </c>
      <c r="O33" s="17">
        <v>0.8</v>
      </c>
      <c r="P33" s="46">
        <f t="shared" si="24"/>
        <v>4.17</v>
      </c>
      <c r="Q33" s="46">
        <f t="shared" si="25"/>
        <v>4.3785</v>
      </c>
      <c r="R33" s="46">
        <f t="shared" si="26"/>
        <v>91.9485</v>
      </c>
      <c r="S33" s="46">
        <f t="shared" si="27"/>
        <v>103.901805</v>
      </c>
      <c r="T33" s="46">
        <f t="shared" si="28"/>
        <v>103.901805</v>
      </c>
      <c r="U33" s="116" t="s">
        <v>126</v>
      </c>
    </row>
    <row r="34" s="2" customFormat="1" ht="39.95" customHeight="1" spans="1:21">
      <c r="A34" s="80" t="s">
        <v>127</v>
      </c>
      <c r="B34" s="28"/>
      <c r="C34" s="18" t="s">
        <v>43</v>
      </c>
      <c r="D34" s="89" t="s">
        <v>128</v>
      </c>
      <c r="E34" s="90" t="s">
        <v>125</v>
      </c>
      <c r="F34" s="32">
        <v>1</v>
      </c>
      <c r="G34" s="17" t="s">
        <v>52</v>
      </c>
      <c r="H34" s="32">
        <v>0.76</v>
      </c>
      <c r="I34" s="32">
        <v>30</v>
      </c>
      <c r="J34" s="32">
        <f t="shared" si="22"/>
        <v>22.8</v>
      </c>
      <c r="K34" s="32" t="s">
        <v>47</v>
      </c>
      <c r="L34" s="48">
        <v>55</v>
      </c>
      <c r="M34" s="32">
        <f t="shared" si="23"/>
        <v>55</v>
      </c>
      <c r="N34" s="17">
        <v>4.8</v>
      </c>
      <c r="O34" s="17">
        <v>0.8</v>
      </c>
      <c r="P34" s="46">
        <f t="shared" si="24"/>
        <v>4.17</v>
      </c>
      <c r="Q34" s="46">
        <f t="shared" si="25"/>
        <v>4.3785</v>
      </c>
      <c r="R34" s="46">
        <f t="shared" si="26"/>
        <v>91.9485</v>
      </c>
      <c r="S34" s="46">
        <f t="shared" si="27"/>
        <v>103.901805</v>
      </c>
      <c r="T34" s="46">
        <f t="shared" si="28"/>
        <v>103.901805</v>
      </c>
      <c r="U34" s="116"/>
    </row>
    <row r="35" s="2" customFormat="1" ht="39.95" customHeight="1" spans="1:21">
      <c r="A35" s="80" t="s">
        <v>129</v>
      </c>
      <c r="B35" s="28"/>
      <c r="C35" s="18" t="s">
        <v>43</v>
      </c>
      <c r="D35" s="89" t="s">
        <v>130</v>
      </c>
      <c r="E35" s="90" t="s">
        <v>131</v>
      </c>
      <c r="F35" s="32">
        <v>1</v>
      </c>
      <c r="G35" s="17" t="s">
        <v>52</v>
      </c>
      <c r="H35" s="32">
        <v>0.46</v>
      </c>
      <c r="I35" s="32">
        <v>30</v>
      </c>
      <c r="J35" s="32">
        <f t="shared" si="22"/>
        <v>13.8</v>
      </c>
      <c r="K35" s="32" t="s">
        <v>47</v>
      </c>
      <c r="L35" s="48">
        <v>14</v>
      </c>
      <c r="M35" s="32">
        <f t="shared" si="23"/>
        <v>14</v>
      </c>
      <c r="N35" s="17">
        <v>4.5</v>
      </c>
      <c r="O35" s="17">
        <v>0.7</v>
      </c>
      <c r="P35" s="46">
        <f t="shared" si="24"/>
        <v>1.65</v>
      </c>
      <c r="Q35" s="46">
        <f t="shared" si="25"/>
        <v>1.7325</v>
      </c>
      <c r="R35" s="46">
        <f t="shared" si="26"/>
        <v>36.3825</v>
      </c>
      <c r="S35" s="46">
        <f t="shared" si="27"/>
        <v>41.112225</v>
      </c>
      <c r="T35" s="46">
        <f t="shared" si="28"/>
        <v>41.112225</v>
      </c>
      <c r="U35" s="37" t="s">
        <v>53</v>
      </c>
    </row>
    <row r="36" s="2" customFormat="1" ht="39.95" customHeight="1" spans="1:20">
      <c r="A36" s="80" t="s">
        <v>132</v>
      </c>
      <c r="B36" s="28"/>
      <c r="C36" s="18" t="s">
        <v>43</v>
      </c>
      <c r="D36" s="89" t="s">
        <v>133</v>
      </c>
      <c r="E36" s="90" t="s">
        <v>134</v>
      </c>
      <c r="F36" s="32">
        <v>1</v>
      </c>
      <c r="G36" s="17" t="s">
        <v>52</v>
      </c>
      <c r="H36" s="32">
        <v>0.17</v>
      </c>
      <c r="I36" s="32">
        <v>30</v>
      </c>
      <c r="J36" s="32">
        <f t="shared" ref="J36:J42" si="29">I36*H36</f>
        <v>5.1</v>
      </c>
      <c r="K36" s="32" t="s">
        <v>47</v>
      </c>
      <c r="L36" s="48">
        <v>17</v>
      </c>
      <c r="M36" s="32">
        <f t="shared" ref="M36:M42" si="30">L36*1</f>
        <v>17</v>
      </c>
      <c r="N36" s="17">
        <v>3</v>
      </c>
      <c r="O36" s="17">
        <v>0.7</v>
      </c>
      <c r="P36" s="46">
        <f t="shared" ref="P36:P42" si="31">(O36+N36+M36+J36)*0.05</f>
        <v>1.29</v>
      </c>
      <c r="Q36" s="46">
        <f t="shared" ref="Q36:Q42" si="32">(P36+O36+N36+J36+M36)*0.05</f>
        <v>1.3545</v>
      </c>
      <c r="R36" s="46">
        <f t="shared" ref="R36:R42" si="33">Q36+P36+O36+N36+M36+J36</f>
        <v>28.4445</v>
      </c>
      <c r="S36" s="46">
        <f t="shared" ref="S36:S41" si="34">R36*1.13</f>
        <v>32.142285</v>
      </c>
      <c r="T36" s="46">
        <f t="shared" ref="T36:T41" si="35">S36*F36</f>
        <v>32.142285</v>
      </c>
    </row>
    <row r="37" s="2" customFormat="1" ht="39.95" customHeight="1" spans="1:20">
      <c r="A37" s="80" t="s">
        <v>135</v>
      </c>
      <c r="B37" s="28"/>
      <c r="C37" s="18" t="s">
        <v>43</v>
      </c>
      <c r="D37" s="89" t="s">
        <v>92</v>
      </c>
      <c r="E37" s="90" t="s">
        <v>136</v>
      </c>
      <c r="F37" s="32">
        <v>2</v>
      </c>
      <c r="G37" s="17" t="s">
        <v>74</v>
      </c>
      <c r="H37" s="17"/>
      <c r="I37" s="17"/>
      <c r="J37" s="17"/>
      <c r="K37" s="32" t="s">
        <v>40</v>
      </c>
      <c r="L37" s="32"/>
      <c r="M37" s="32"/>
      <c r="N37" s="17"/>
      <c r="O37" s="17"/>
      <c r="P37" s="46"/>
      <c r="Q37" s="46"/>
      <c r="R37" s="64">
        <v>1</v>
      </c>
      <c r="S37" s="64">
        <f t="shared" si="34"/>
        <v>1.13</v>
      </c>
      <c r="T37" s="64">
        <f t="shared" si="35"/>
        <v>2.26</v>
      </c>
    </row>
    <row r="38" s="2" customFormat="1" ht="39.95" customHeight="1" spans="1:20">
      <c r="A38" s="80" t="s">
        <v>137</v>
      </c>
      <c r="B38" s="28"/>
      <c r="C38" s="18" t="s">
        <v>43</v>
      </c>
      <c r="D38" s="89" t="s">
        <v>138</v>
      </c>
      <c r="E38" s="90" t="s">
        <v>139</v>
      </c>
      <c r="F38" s="32">
        <v>1</v>
      </c>
      <c r="G38" s="17" t="s">
        <v>39</v>
      </c>
      <c r="H38" s="32">
        <v>0.045</v>
      </c>
      <c r="I38" s="32">
        <v>22</v>
      </c>
      <c r="J38" s="32">
        <f t="shared" si="29"/>
        <v>0.99</v>
      </c>
      <c r="K38" s="32" t="s">
        <v>140</v>
      </c>
      <c r="L38" s="48">
        <v>4</v>
      </c>
      <c r="M38" s="32">
        <f t="shared" si="30"/>
        <v>4</v>
      </c>
      <c r="N38" s="17">
        <v>0.25</v>
      </c>
      <c r="O38" s="17">
        <v>0.15</v>
      </c>
      <c r="P38" s="46">
        <f t="shared" si="31"/>
        <v>0.2695</v>
      </c>
      <c r="Q38" s="46">
        <f t="shared" si="32"/>
        <v>0.282975</v>
      </c>
      <c r="R38" s="46">
        <f t="shared" si="33"/>
        <v>5.942475</v>
      </c>
      <c r="S38" s="46">
        <f t="shared" si="34"/>
        <v>6.71499675</v>
      </c>
      <c r="T38" s="46">
        <f t="shared" si="35"/>
        <v>6.71499675</v>
      </c>
    </row>
    <row r="39" s="2" customFormat="1" ht="39.95" customHeight="1" spans="1:20">
      <c r="A39" s="80" t="s">
        <v>141</v>
      </c>
      <c r="B39" s="28"/>
      <c r="C39" s="18" t="s">
        <v>43</v>
      </c>
      <c r="D39" s="89" t="s">
        <v>142</v>
      </c>
      <c r="E39" s="90" t="s">
        <v>143</v>
      </c>
      <c r="F39" s="32">
        <v>1</v>
      </c>
      <c r="G39" s="17" t="s">
        <v>144</v>
      </c>
      <c r="H39" s="17"/>
      <c r="I39" s="17"/>
      <c r="J39" s="17"/>
      <c r="K39" s="32" t="s">
        <v>40</v>
      </c>
      <c r="L39" s="32"/>
      <c r="M39" s="32"/>
      <c r="N39" s="17"/>
      <c r="O39" s="17"/>
      <c r="P39" s="46"/>
      <c r="Q39" s="46"/>
      <c r="R39" s="64">
        <v>0.65</v>
      </c>
      <c r="S39" s="64">
        <f t="shared" si="34"/>
        <v>0.7345</v>
      </c>
      <c r="T39" s="64">
        <f t="shared" si="35"/>
        <v>0.7345</v>
      </c>
    </row>
    <row r="40" s="2" customFormat="1" ht="39.95" customHeight="1" spans="1:21">
      <c r="A40" s="80" t="s">
        <v>145</v>
      </c>
      <c r="B40" s="81"/>
      <c r="C40" s="82" t="s">
        <v>43</v>
      </c>
      <c r="D40" s="105" t="s">
        <v>146</v>
      </c>
      <c r="E40" s="106" t="s">
        <v>147</v>
      </c>
      <c r="F40" s="85">
        <v>1</v>
      </c>
      <c r="G40" s="86" t="s">
        <v>148</v>
      </c>
      <c r="H40" s="85"/>
      <c r="I40" s="85"/>
      <c r="J40" s="85"/>
      <c r="K40" s="85" t="s">
        <v>40</v>
      </c>
      <c r="L40" s="85"/>
      <c r="M40" s="85"/>
      <c r="N40" s="86"/>
      <c r="O40" s="86"/>
      <c r="P40" s="107"/>
      <c r="Q40" s="107"/>
      <c r="R40" s="113">
        <v>0.2</v>
      </c>
      <c r="S40" s="113">
        <f t="shared" si="34"/>
        <v>0.226</v>
      </c>
      <c r="T40" s="113">
        <f t="shared" si="35"/>
        <v>0.226</v>
      </c>
      <c r="U40" s="114" t="s">
        <v>41</v>
      </c>
    </row>
    <row r="41" s="2" customFormat="1" ht="39.95" customHeight="1" spans="1:20">
      <c r="A41" s="80" t="s">
        <v>149</v>
      </c>
      <c r="B41" s="28"/>
      <c r="C41" s="18" t="s">
        <v>43</v>
      </c>
      <c r="D41" s="89" t="s">
        <v>150</v>
      </c>
      <c r="E41" s="90" t="s">
        <v>151</v>
      </c>
      <c r="F41" s="32">
        <v>1</v>
      </c>
      <c r="G41" s="17" t="s">
        <v>39</v>
      </c>
      <c r="H41" s="32">
        <v>0.02</v>
      </c>
      <c r="I41" s="32">
        <v>22</v>
      </c>
      <c r="J41" s="32">
        <f t="shared" si="29"/>
        <v>0.44</v>
      </c>
      <c r="K41" s="32" t="s">
        <v>140</v>
      </c>
      <c r="L41" s="48">
        <v>3</v>
      </c>
      <c r="M41" s="32">
        <f t="shared" si="30"/>
        <v>3</v>
      </c>
      <c r="N41" s="17">
        <v>0.2</v>
      </c>
      <c r="O41" s="17">
        <v>0.15</v>
      </c>
      <c r="P41" s="46">
        <f t="shared" si="31"/>
        <v>0.1895</v>
      </c>
      <c r="Q41" s="46">
        <f t="shared" si="32"/>
        <v>0.198975</v>
      </c>
      <c r="R41" s="46">
        <f t="shared" si="33"/>
        <v>4.178475</v>
      </c>
      <c r="S41" s="46">
        <f t="shared" si="34"/>
        <v>4.72167675</v>
      </c>
      <c r="T41" s="46">
        <f t="shared" si="35"/>
        <v>4.72167675</v>
      </c>
    </row>
    <row r="42" s="2" customFormat="1" ht="39.95" customHeight="1" spans="1:20">
      <c r="A42" s="80" t="s">
        <v>152</v>
      </c>
      <c r="B42" s="28"/>
      <c r="C42" s="18" t="s">
        <v>43</v>
      </c>
      <c r="D42" s="89" t="s">
        <v>153</v>
      </c>
      <c r="E42" s="90" t="s">
        <v>154</v>
      </c>
      <c r="F42" s="32">
        <v>4</v>
      </c>
      <c r="G42" s="17" t="s">
        <v>155</v>
      </c>
      <c r="H42" s="32">
        <v>0.01</v>
      </c>
      <c r="I42" s="32">
        <v>22</v>
      </c>
      <c r="J42" s="32">
        <f t="shared" si="29"/>
        <v>0.22</v>
      </c>
      <c r="K42" s="32" t="s">
        <v>140</v>
      </c>
      <c r="L42" s="48">
        <v>2.5</v>
      </c>
      <c r="M42" s="32">
        <f t="shared" si="30"/>
        <v>2.5</v>
      </c>
      <c r="N42" s="17">
        <v>0.2</v>
      </c>
      <c r="O42" s="17">
        <v>0.1</v>
      </c>
      <c r="P42" s="46">
        <f t="shared" si="31"/>
        <v>0.151</v>
      </c>
      <c r="Q42" s="46">
        <f t="shared" si="32"/>
        <v>0.15855</v>
      </c>
      <c r="R42" s="46">
        <f t="shared" si="33"/>
        <v>3.32955</v>
      </c>
      <c r="S42" s="46">
        <f t="shared" ref="S42:S48" si="36">R42*1.13</f>
        <v>3.7623915</v>
      </c>
      <c r="T42" s="46">
        <f t="shared" ref="T42:T52" si="37">S42*F42</f>
        <v>15.049566</v>
      </c>
    </row>
    <row r="43" s="2" customFormat="1" ht="39.95" customHeight="1" spans="1:20">
      <c r="A43" s="80" t="s">
        <v>156</v>
      </c>
      <c r="B43" s="28"/>
      <c r="C43" s="18" t="s">
        <v>43</v>
      </c>
      <c r="D43" s="89" t="s">
        <v>157</v>
      </c>
      <c r="E43" s="90" t="s">
        <v>158</v>
      </c>
      <c r="F43" s="32">
        <v>1</v>
      </c>
      <c r="G43" s="17" t="s">
        <v>39</v>
      </c>
      <c r="H43" s="32">
        <v>0.18</v>
      </c>
      <c r="I43" s="32">
        <v>22</v>
      </c>
      <c r="J43" s="32">
        <f t="shared" ref="J43:J48" si="38">I43*H43</f>
        <v>3.96</v>
      </c>
      <c r="K43" s="32" t="s">
        <v>159</v>
      </c>
      <c r="L43" s="48">
        <v>6</v>
      </c>
      <c r="M43" s="32">
        <f t="shared" ref="M43:M48" si="39">L43*1</f>
        <v>6</v>
      </c>
      <c r="N43" s="17">
        <v>0.25</v>
      </c>
      <c r="O43" s="17">
        <v>0.15</v>
      </c>
      <c r="P43" s="46">
        <f t="shared" ref="P43:P48" si="40">(O43+N43+M43+J43)*0.05</f>
        <v>0.518</v>
      </c>
      <c r="Q43" s="46">
        <f t="shared" ref="Q43:Q48" si="41">(P43+O43+N43+J43+M43)*0.05</f>
        <v>0.5439</v>
      </c>
      <c r="R43" s="46">
        <f t="shared" ref="R43:R48" si="42">Q43+P43+O43+N43+M43+J43</f>
        <v>11.4219</v>
      </c>
      <c r="S43" s="46">
        <f t="shared" si="36"/>
        <v>12.906747</v>
      </c>
      <c r="T43" s="46">
        <f t="shared" si="37"/>
        <v>12.906747</v>
      </c>
    </row>
    <row r="44" s="2" customFormat="1" ht="39.95" customHeight="1" spans="1:20">
      <c r="A44" s="80" t="s">
        <v>160</v>
      </c>
      <c r="B44" s="28"/>
      <c r="C44" s="18" t="s">
        <v>43</v>
      </c>
      <c r="D44" s="89" t="s">
        <v>161</v>
      </c>
      <c r="E44" s="90" t="s">
        <v>162</v>
      </c>
      <c r="F44" s="32">
        <v>1</v>
      </c>
      <c r="G44" s="17" t="s">
        <v>39</v>
      </c>
      <c r="H44" s="32">
        <v>0.12</v>
      </c>
      <c r="I44" s="32">
        <v>22</v>
      </c>
      <c r="J44" s="32">
        <f t="shared" si="38"/>
        <v>2.64</v>
      </c>
      <c r="K44" s="32" t="s">
        <v>159</v>
      </c>
      <c r="L44" s="48">
        <v>4.5</v>
      </c>
      <c r="M44" s="32">
        <f t="shared" si="39"/>
        <v>4.5</v>
      </c>
      <c r="N44" s="17">
        <v>0.25</v>
      </c>
      <c r="O44" s="17">
        <v>0.15</v>
      </c>
      <c r="P44" s="46">
        <f t="shared" si="40"/>
        <v>0.377</v>
      </c>
      <c r="Q44" s="46">
        <f t="shared" si="41"/>
        <v>0.39585</v>
      </c>
      <c r="R44" s="46">
        <f t="shared" si="42"/>
        <v>8.31285</v>
      </c>
      <c r="S44" s="46">
        <f t="shared" si="36"/>
        <v>9.3935205</v>
      </c>
      <c r="T44" s="46">
        <f t="shared" si="37"/>
        <v>9.3935205</v>
      </c>
    </row>
    <row r="45" s="2" customFormat="1" ht="39.95" customHeight="1" spans="1:20">
      <c r="A45" s="80" t="s">
        <v>163</v>
      </c>
      <c r="B45" s="28"/>
      <c r="C45" s="18" t="s">
        <v>43</v>
      </c>
      <c r="D45" s="89" t="s">
        <v>164</v>
      </c>
      <c r="E45" s="90" t="s">
        <v>165</v>
      </c>
      <c r="F45" s="32">
        <v>2</v>
      </c>
      <c r="G45" s="17" t="s">
        <v>39</v>
      </c>
      <c r="H45" s="32">
        <v>0.02</v>
      </c>
      <c r="I45" s="32">
        <v>22</v>
      </c>
      <c r="J45" s="32">
        <f t="shared" si="38"/>
        <v>0.44</v>
      </c>
      <c r="K45" s="32" t="s">
        <v>140</v>
      </c>
      <c r="L45" s="48">
        <v>3</v>
      </c>
      <c r="M45" s="32">
        <f t="shared" si="39"/>
        <v>3</v>
      </c>
      <c r="N45" s="17">
        <v>0.25</v>
      </c>
      <c r="O45" s="17">
        <v>0.15</v>
      </c>
      <c r="P45" s="46">
        <f t="shared" si="40"/>
        <v>0.192</v>
      </c>
      <c r="Q45" s="46">
        <f t="shared" si="41"/>
        <v>0.2016</v>
      </c>
      <c r="R45" s="46">
        <f t="shared" si="42"/>
        <v>4.2336</v>
      </c>
      <c r="S45" s="46">
        <f t="shared" si="36"/>
        <v>4.783968</v>
      </c>
      <c r="T45" s="46">
        <f t="shared" si="37"/>
        <v>9.567936</v>
      </c>
    </row>
    <row r="46" s="2" customFormat="1" ht="39.95" customHeight="1" spans="1:21">
      <c r="A46" s="80" t="s">
        <v>166</v>
      </c>
      <c r="B46" s="28"/>
      <c r="C46" s="18" t="s">
        <v>43</v>
      </c>
      <c r="D46" s="89" t="s">
        <v>167</v>
      </c>
      <c r="E46" s="90" t="s">
        <v>168</v>
      </c>
      <c r="F46" s="32">
        <v>2</v>
      </c>
      <c r="G46" s="17" t="s">
        <v>39</v>
      </c>
      <c r="H46" s="32">
        <v>0.052</v>
      </c>
      <c r="I46" s="32">
        <v>65</v>
      </c>
      <c r="J46" s="32">
        <f t="shared" si="38"/>
        <v>3.38</v>
      </c>
      <c r="K46" s="32" t="s">
        <v>47</v>
      </c>
      <c r="L46" s="48">
        <v>6</v>
      </c>
      <c r="M46" s="32">
        <f t="shared" si="39"/>
        <v>6</v>
      </c>
      <c r="N46" s="17">
        <v>0.25</v>
      </c>
      <c r="O46" s="17">
        <v>0.15</v>
      </c>
      <c r="P46" s="46">
        <f t="shared" si="40"/>
        <v>0.489</v>
      </c>
      <c r="Q46" s="46">
        <f t="shared" si="41"/>
        <v>0.51345</v>
      </c>
      <c r="R46" s="46">
        <f t="shared" si="42"/>
        <v>10.78245</v>
      </c>
      <c r="S46" s="46">
        <f t="shared" si="36"/>
        <v>12.1841685</v>
      </c>
      <c r="T46" s="46">
        <f t="shared" si="37"/>
        <v>24.368337</v>
      </c>
      <c r="U46" s="11" t="s">
        <v>169</v>
      </c>
    </row>
    <row r="47" s="2" customFormat="1" ht="39.95" customHeight="1" spans="1:20">
      <c r="A47" s="80" t="s">
        <v>170</v>
      </c>
      <c r="B47" s="28"/>
      <c r="C47" s="18" t="s">
        <v>43</v>
      </c>
      <c r="D47" s="89" t="s">
        <v>171</v>
      </c>
      <c r="E47" s="90" t="s">
        <v>172</v>
      </c>
      <c r="F47" s="32">
        <v>2</v>
      </c>
      <c r="G47" s="17" t="s">
        <v>144</v>
      </c>
      <c r="H47" s="17"/>
      <c r="I47" s="17"/>
      <c r="J47" s="17"/>
      <c r="K47" s="32" t="s">
        <v>40</v>
      </c>
      <c r="L47" s="32"/>
      <c r="M47" s="32"/>
      <c r="N47" s="17"/>
      <c r="O47" s="17"/>
      <c r="P47" s="46"/>
      <c r="Q47" s="46"/>
      <c r="R47" s="64">
        <v>0.76</v>
      </c>
      <c r="S47" s="64">
        <f t="shared" si="36"/>
        <v>0.8588</v>
      </c>
      <c r="T47" s="64">
        <f t="shared" si="37"/>
        <v>1.7176</v>
      </c>
    </row>
    <row r="48" s="2" customFormat="1" ht="39.95" customHeight="1" spans="1:20">
      <c r="A48" s="80" t="s">
        <v>173</v>
      </c>
      <c r="B48" s="28"/>
      <c r="C48" s="18" t="s">
        <v>43</v>
      </c>
      <c r="D48" s="89" t="s">
        <v>174</v>
      </c>
      <c r="E48" s="90" t="s">
        <v>175</v>
      </c>
      <c r="F48" s="32">
        <v>8</v>
      </c>
      <c r="G48" s="17" t="s">
        <v>155</v>
      </c>
      <c r="H48" s="32">
        <v>0.02</v>
      </c>
      <c r="I48" s="32">
        <v>22</v>
      </c>
      <c r="J48" s="32">
        <f t="shared" si="38"/>
        <v>0.44</v>
      </c>
      <c r="K48" s="32" t="s">
        <v>140</v>
      </c>
      <c r="L48" s="48">
        <v>3</v>
      </c>
      <c r="M48" s="32">
        <f t="shared" si="39"/>
        <v>3</v>
      </c>
      <c r="N48" s="17">
        <v>0.2</v>
      </c>
      <c r="O48" s="17">
        <v>0.1</v>
      </c>
      <c r="P48" s="46">
        <f t="shared" si="40"/>
        <v>0.187</v>
      </c>
      <c r="Q48" s="46">
        <f t="shared" si="41"/>
        <v>0.19635</v>
      </c>
      <c r="R48" s="46">
        <f t="shared" si="42"/>
        <v>4.12335</v>
      </c>
      <c r="S48" s="46">
        <f t="shared" si="36"/>
        <v>4.6593855</v>
      </c>
      <c r="T48" s="46">
        <f t="shared" si="37"/>
        <v>37.275084</v>
      </c>
    </row>
    <row r="49" s="2" customFormat="1" ht="39.95" customHeight="1" spans="1:21">
      <c r="A49" s="80" t="s">
        <v>176</v>
      </c>
      <c r="B49" s="81"/>
      <c r="C49" s="82" t="s">
        <v>43</v>
      </c>
      <c r="D49" s="105" t="s">
        <v>177</v>
      </c>
      <c r="E49" s="106" t="s">
        <v>178</v>
      </c>
      <c r="F49" s="85">
        <v>6</v>
      </c>
      <c r="G49" s="86" t="s">
        <v>179</v>
      </c>
      <c r="H49" s="85"/>
      <c r="I49" s="85"/>
      <c r="J49" s="85"/>
      <c r="K49" s="85"/>
      <c r="L49" s="112"/>
      <c r="M49" s="85"/>
      <c r="N49" s="86"/>
      <c r="O49" s="86"/>
      <c r="P49" s="107"/>
      <c r="Q49" s="107"/>
      <c r="R49" s="107"/>
      <c r="S49" s="107">
        <f>快卸销组件!T18</f>
        <v>0.3</v>
      </c>
      <c r="T49" s="107">
        <f t="shared" si="37"/>
        <v>1.8</v>
      </c>
      <c r="U49" s="114" t="s">
        <v>41</v>
      </c>
    </row>
    <row r="50" s="2" customFormat="1" ht="39.95" customHeight="1" spans="1:20">
      <c r="A50" s="80" t="s">
        <v>180</v>
      </c>
      <c r="B50" s="28"/>
      <c r="C50" s="18" t="s">
        <v>43</v>
      </c>
      <c r="D50" s="89" t="s">
        <v>181</v>
      </c>
      <c r="E50" s="90" t="s">
        <v>182</v>
      </c>
      <c r="F50" s="32">
        <v>1</v>
      </c>
      <c r="G50" s="17" t="s">
        <v>52</v>
      </c>
      <c r="H50" s="32">
        <v>1.25</v>
      </c>
      <c r="I50" s="32">
        <v>30</v>
      </c>
      <c r="J50" s="32">
        <f>I50*H50</f>
        <v>37.5</v>
      </c>
      <c r="K50" s="32" t="s">
        <v>183</v>
      </c>
      <c r="L50" s="48">
        <v>20</v>
      </c>
      <c r="M50" s="32">
        <f>L50*1</f>
        <v>20</v>
      </c>
      <c r="N50" s="17">
        <v>5.5</v>
      </c>
      <c r="O50" s="17">
        <v>0.7</v>
      </c>
      <c r="P50" s="46">
        <f>(O50+N50+M50+J50)*0.05</f>
        <v>3.185</v>
      </c>
      <c r="Q50" s="46">
        <f>(P50+O50+N50+J50+M50)*0.05</f>
        <v>3.34425</v>
      </c>
      <c r="R50" s="46">
        <f>Q50+P50+O50+N50+M50+J50</f>
        <v>70.22925</v>
      </c>
      <c r="S50" s="46">
        <f>R50*1.13</f>
        <v>79.3590525</v>
      </c>
      <c r="T50" s="46">
        <f t="shared" si="37"/>
        <v>79.3590525</v>
      </c>
    </row>
    <row r="51" s="2" customFormat="1" ht="39.95" customHeight="1" spans="1:21">
      <c r="A51" s="80" t="s">
        <v>184</v>
      </c>
      <c r="B51" s="28"/>
      <c r="C51" s="18" t="s">
        <v>43</v>
      </c>
      <c r="D51" s="89" t="s">
        <v>109</v>
      </c>
      <c r="E51" s="90" t="s">
        <v>185</v>
      </c>
      <c r="F51" s="32">
        <v>2</v>
      </c>
      <c r="G51" s="17" t="s">
        <v>52</v>
      </c>
      <c r="H51" s="32">
        <v>0.18</v>
      </c>
      <c r="I51" s="32">
        <v>30</v>
      </c>
      <c r="J51" s="32">
        <f>I51*H51</f>
        <v>5.4</v>
      </c>
      <c r="K51" s="32" t="s">
        <v>183</v>
      </c>
      <c r="L51" s="48">
        <v>18</v>
      </c>
      <c r="M51" s="32">
        <f>L51*1</f>
        <v>18</v>
      </c>
      <c r="N51" s="17">
        <v>2</v>
      </c>
      <c r="O51" s="17">
        <v>0.5</v>
      </c>
      <c r="P51" s="46">
        <f>(O51+N51+M51+J51)*0.05</f>
        <v>1.295</v>
      </c>
      <c r="Q51" s="46">
        <f>(P51+O51+N51+J51+M51)*0.05</f>
        <v>1.35975</v>
      </c>
      <c r="R51" s="46">
        <f>Q51+P51+O51+N51+M51+J51</f>
        <v>28.55475</v>
      </c>
      <c r="S51" s="46">
        <f>R51*1.13</f>
        <v>32.2668675</v>
      </c>
      <c r="T51" s="46">
        <f t="shared" si="37"/>
        <v>64.533735</v>
      </c>
      <c r="U51" s="117" t="s">
        <v>186</v>
      </c>
    </row>
    <row r="52" s="2" customFormat="1" ht="39.95" customHeight="1" spans="1:21">
      <c r="A52" s="80" t="s">
        <v>187</v>
      </c>
      <c r="B52" s="28"/>
      <c r="C52" s="18" t="s">
        <v>43</v>
      </c>
      <c r="D52" s="89" t="s">
        <v>188</v>
      </c>
      <c r="E52" s="90" t="s">
        <v>185</v>
      </c>
      <c r="F52" s="32">
        <v>1</v>
      </c>
      <c r="G52" s="17" t="s">
        <v>52</v>
      </c>
      <c r="H52" s="32">
        <v>0.18</v>
      </c>
      <c r="I52" s="32">
        <v>30</v>
      </c>
      <c r="J52" s="32">
        <f>I52*H52</f>
        <v>5.4</v>
      </c>
      <c r="K52" s="32" t="s">
        <v>183</v>
      </c>
      <c r="L52" s="48">
        <v>18</v>
      </c>
      <c r="M52" s="32">
        <f>L52*1</f>
        <v>18</v>
      </c>
      <c r="N52" s="17">
        <v>2</v>
      </c>
      <c r="O52" s="17">
        <v>0.5</v>
      </c>
      <c r="P52" s="46">
        <f>(O52+N52+M52+J52)*0.05</f>
        <v>1.295</v>
      </c>
      <c r="Q52" s="46">
        <f>(P52+O52+N52+J52+M52)*0.05</f>
        <v>1.35975</v>
      </c>
      <c r="R52" s="46">
        <f>Q52+P52+O52+N52+M52+J52</f>
        <v>28.55475</v>
      </c>
      <c r="S52" s="46">
        <f>R52*1.13</f>
        <v>32.2668675</v>
      </c>
      <c r="T52" s="46">
        <f t="shared" si="37"/>
        <v>32.2668675</v>
      </c>
      <c r="U52" s="117"/>
    </row>
    <row r="53" s="2" customFormat="1" ht="39.95" customHeight="1" spans="1:21">
      <c r="A53" s="80" t="s">
        <v>189</v>
      </c>
      <c r="B53" s="28"/>
      <c r="C53" s="18" t="s">
        <v>43</v>
      </c>
      <c r="D53" s="89" t="s">
        <v>190</v>
      </c>
      <c r="E53" s="90" t="s">
        <v>191</v>
      </c>
      <c r="F53" s="32">
        <v>2</v>
      </c>
      <c r="G53" s="17" t="s">
        <v>52</v>
      </c>
      <c r="H53" s="32">
        <v>0.27</v>
      </c>
      <c r="I53" s="32">
        <v>30</v>
      </c>
      <c r="J53" s="32">
        <f t="shared" ref="J53:J61" si="43">I53*H53</f>
        <v>8.1</v>
      </c>
      <c r="K53" s="32" t="s">
        <v>183</v>
      </c>
      <c r="L53" s="48">
        <v>10</v>
      </c>
      <c r="M53" s="32">
        <f t="shared" ref="M53:M61" si="44">L53*1</f>
        <v>10</v>
      </c>
      <c r="N53" s="17">
        <v>4.5</v>
      </c>
      <c r="O53" s="17">
        <v>0.6</v>
      </c>
      <c r="P53" s="46">
        <f t="shared" ref="P53:P61" si="45">(O53+N53+M53+J53)*0.05</f>
        <v>1.16</v>
      </c>
      <c r="Q53" s="46">
        <f t="shared" ref="Q53:Q61" si="46">(P53+O53+N53+J53+M53)*0.05</f>
        <v>1.218</v>
      </c>
      <c r="R53" s="46">
        <f t="shared" ref="R53:R61" si="47">Q53+P53+O53+N53+M53+J53</f>
        <v>25.578</v>
      </c>
      <c r="S53" s="46">
        <f t="shared" ref="S53:S61" si="48">R53*1.13</f>
        <v>28.90314</v>
      </c>
      <c r="T53" s="46">
        <f t="shared" ref="T53:T61" si="49">S53*F53</f>
        <v>57.80628</v>
      </c>
      <c r="U53" s="37" t="s">
        <v>53</v>
      </c>
    </row>
    <row r="54" s="2" customFormat="1" ht="39.95" customHeight="1" spans="1:21">
      <c r="A54" s="80" t="s">
        <v>192</v>
      </c>
      <c r="B54" s="28"/>
      <c r="C54" s="18" t="s">
        <v>43</v>
      </c>
      <c r="D54" s="89" t="s">
        <v>193</v>
      </c>
      <c r="E54" s="90" t="s">
        <v>194</v>
      </c>
      <c r="F54" s="32">
        <v>1</v>
      </c>
      <c r="G54" s="17" t="s">
        <v>52</v>
      </c>
      <c r="H54" s="32">
        <v>0.29</v>
      </c>
      <c r="I54" s="32">
        <v>30</v>
      </c>
      <c r="J54" s="32">
        <f t="shared" si="43"/>
        <v>8.7</v>
      </c>
      <c r="K54" s="32" t="s">
        <v>183</v>
      </c>
      <c r="L54" s="48">
        <v>8</v>
      </c>
      <c r="M54" s="32">
        <f t="shared" si="44"/>
        <v>8</v>
      </c>
      <c r="N54" s="17">
        <v>4</v>
      </c>
      <c r="O54" s="17">
        <v>0.6</v>
      </c>
      <c r="P54" s="46">
        <f t="shared" si="45"/>
        <v>1.065</v>
      </c>
      <c r="Q54" s="46">
        <f t="shared" si="46"/>
        <v>1.11825</v>
      </c>
      <c r="R54" s="46">
        <f t="shared" si="47"/>
        <v>23.48325</v>
      </c>
      <c r="S54" s="46">
        <f t="shared" si="48"/>
        <v>26.5360725</v>
      </c>
      <c r="T54" s="46">
        <f t="shared" si="49"/>
        <v>26.5360725</v>
      </c>
      <c r="U54" s="37" t="s">
        <v>53</v>
      </c>
    </row>
    <row r="55" s="2" customFormat="1" ht="39.95" customHeight="1" spans="1:21">
      <c r="A55" s="80" t="s">
        <v>195</v>
      </c>
      <c r="B55" s="28"/>
      <c r="C55" s="18" t="s">
        <v>43</v>
      </c>
      <c r="D55" s="89" t="s">
        <v>196</v>
      </c>
      <c r="E55" s="90" t="s">
        <v>197</v>
      </c>
      <c r="F55" s="32">
        <v>2</v>
      </c>
      <c r="G55" s="17" t="s">
        <v>52</v>
      </c>
      <c r="H55" s="32">
        <v>0.27</v>
      </c>
      <c r="I55" s="32">
        <v>30</v>
      </c>
      <c r="J55" s="32">
        <f t="shared" si="43"/>
        <v>8.1</v>
      </c>
      <c r="K55" s="32" t="s">
        <v>183</v>
      </c>
      <c r="L55" s="48">
        <v>6</v>
      </c>
      <c r="M55" s="32">
        <f t="shared" si="44"/>
        <v>6</v>
      </c>
      <c r="N55" s="17">
        <v>4.5</v>
      </c>
      <c r="O55" s="17">
        <v>0.6</v>
      </c>
      <c r="P55" s="46">
        <f t="shared" si="45"/>
        <v>0.96</v>
      </c>
      <c r="Q55" s="46">
        <f t="shared" si="46"/>
        <v>1.008</v>
      </c>
      <c r="R55" s="46">
        <f t="shared" si="47"/>
        <v>21.168</v>
      </c>
      <c r="S55" s="46">
        <f t="shared" si="48"/>
        <v>23.91984</v>
      </c>
      <c r="T55" s="46">
        <f t="shared" si="49"/>
        <v>47.83968</v>
      </c>
      <c r="U55" s="37" t="s">
        <v>53</v>
      </c>
    </row>
    <row r="56" s="2" customFormat="1" ht="39.95" customHeight="1" spans="1:21">
      <c r="A56" s="80" t="s">
        <v>198</v>
      </c>
      <c r="B56" s="28"/>
      <c r="C56" s="18" t="s">
        <v>43</v>
      </c>
      <c r="D56" s="89" t="s">
        <v>199</v>
      </c>
      <c r="E56" s="90" t="s">
        <v>200</v>
      </c>
      <c r="F56" s="32">
        <v>1</v>
      </c>
      <c r="G56" s="17" t="s">
        <v>52</v>
      </c>
      <c r="H56" s="32">
        <v>0.37</v>
      </c>
      <c r="I56" s="32">
        <v>30</v>
      </c>
      <c r="J56" s="32">
        <f t="shared" si="43"/>
        <v>11.1</v>
      </c>
      <c r="K56" s="32" t="s">
        <v>183</v>
      </c>
      <c r="L56" s="48">
        <v>17</v>
      </c>
      <c r="M56" s="32">
        <f t="shared" si="44"/>
        <v>17</v>
      </c>
      <c r="N56" s="17">
        <v>4</v>
      </c>
      <c r="O56" s="17">
        <v>0.7</v>
      </c>
      <c r="P56" s="46">
        <f t="shared" si="45"/>
        <v>1.64</v>
      </c>
      <c r="Q56" s="46">
        <f t="shared" si="46"/>
        <v>1.722</v>
      </c>
      <c r="R56" s="46">
        <f t="shared" si="47"/>
        <v>36.162</v>
      </c>
      <c r="S56" s="46">
        <f t="shared" si="48"/>
        <v>40.86306</v>
      </c>
      <c r="T56" s="46">
        <f t="shared" si="49"/>
        <v>40.86306</v>
      </c>
      <c r="U56" s="37" t="s">
        <v>201</v>
      </c>
    </row>
    <row r="57" s="2" customFormat="1" ht="39.95" customHeight="1" spans="1:21">
      <c r="A57" s="80" t="s">
        <v>202</v>
      </c>
      <c r="B57" s="28"/>
      <c r="C57" s="18" t="s">
        <v>43</v>
      </c>
      <c r="D57" s="89" t="s">
        <v>203</v>
      </c>
      <c r="E57" s="90" t="s">
        <v>200</v>
      </c>
      <c r="F57" s="32">
        <v>1</v>
      </c>
      <c r="G57" s="17" t="s">
        <v>52</v>
      </c>
      <c r="H57" s="32">
        <v>0.37</v>
      </c>
      <c r="I57" s="32">
        <v>30</v>
      </c>
      <c r="J57" s="32">
        <f t="shared" si="43"/>
        <v>11.1</v>
      </c>
      <c r="K57" s="32" t="s">
        <v>183</v>
      </c>
      <c r="L57" s="48">
        <v>18</v>
      </c>
      <c r="M57" s="32">
        <f t="shared" si="44"/>
        <v>18</v>
      </c>
      <c r="N57" s="17">
        <v>4</v>
      </c>
      <c r="O57" s="17">
        <v>0.7</v>
      </c>
      <c r="P57" s="46">
        <f t="shared" si="45"/>
        <v>1.69</v>
      </c>
      <c r="Q57" s="46">
        <f t="shared" si="46"/>
        <v>1.7745</v>
      </c>
      <c r="R57" s="46">
        <f t="shared" si="47"/>
        <v>37.2645</v>
      </c>
      <c r="S57" s="46">
        <f t="shared" si="48"/>
        <v>42.108885</v>
      </c>
      <c r="T57" s="46">
        <f t="shared" si="49"/>
        <v>42.108885</v>
      </c>
      <c r="U57" s="37" t="s">
        <v>201</v>
      </c>
    </row>
    <row r="58" s="2" customFormat="1" ht="39.95" customHeight="1" spans="1:20">
      <c r="A58" s="80" t="s">
        <v>204</v>
      </c>
      <c r="B58" s="28"/>
      <c r="C58" s="18" t="s">
        <v>43</v>
      </c>
      <c r="D58" s="89" t="s">
        <v>205</v>
      </c>
      <c r="E58" s="90" t="s">
        <v>206</v>
      </c>
      <c r="F58" s="32">
        <v>2</v>
      </c>
      <c r="G58" s="17" t="s">
        <v>39</v>
      </c>
      <c r="H58" s="32">
        <v>0.08</v>
      </c>
      <c r="I58" s="32">
        <v>22</v>
      </c>
      <c r="J58" s="32">
        <f t="shared" si="43"/>
        <v>1.76</v>
      </c>
      <c r="K58" s="32" t="s">
        <v>207</v>
      </c>
      <c r="L58" s="48">
        <v>3.5</v>
      </c>
      <c r="M58" s="32">
        <f t="shared" si="44"/>
        <v>3.5</v>
      </c>
      <c r="N58" s="17">
        <v>0.2</v>
      </c>
      <c r="O58" s="17">
        <v>0.1</v>
      </c>
      <c r="P58" s="46">
        <f t="shared" si="45"/>
        <v>0.278</v>
      </c>
      <c r="Q58" s="46">
        <f t="shared" si="46"/>
        <v>0.2919</v>
      </c>
      <c r="R58" s="46">
        <f t="shared" si="47"/>
        <v>6.1299</v>
      </c>
      <c r="S58" s="46">
        <f t="shared" si="48"/>
        <v>6.926787</v>
      </c>
      <c r="T58" s="46">
        <f t="shared" si="49"/>
        <v>13.853574</v>
      </c>
    </row>
    <row r="59" s="2" customFormat="1" ht="39.95" customHeight="1" spans="1:20">
      <c r="A59" s="80" t="s">
        <v>208</v>
      </c>
      <c r="B59" s="28"/>
      <c r="C59" s="18" t="s">
        <v>43</v>
      </c>
      <c r="D59" s="89" t="s">
        <v>209</v>
      </c>
      <c r="E59" s="90" t="s">
        <v>210</v>
      </c>
      <c r="F59" s="32">
        <v>2</v>
      </c>
      <c r="G59" s="17" t="s">
        <v>39</v>
      </c>
      <c r="H59" s="32">
        <v>0.03</v>
      </c>
      <c r="I59" s="32">
        <v>22</v>
      </c>
      <c r="J59" s="32">
        <f t="shared" si="43"/>
        <v>0.66</v>
      </c>
      <c r="K59" s="32" t="s">
        <v>140</v>
      </c>
      <c r="L59" s="48">
        <v>4</v>
      </c>
      <c r="M59" s="32">
        <f t="shared" si="44"/>
        <v>4</v>
      </c>
      <c r="N59" s="17">
        <v>0.2</v>
      </c>
      <c r="O59" s="17">
        <v>0.1</v>
      </c>
      <c r="P59" s="46">
        <f t="shared" si="45"/>
        <v>0.248</v>
      </c>
      <c r="Q59" s="46">
        <f t="shared" si="46"/>
        <v>0.2604</v>
      </c>
      <c r="R59" s="46">
        <f t="shared" si="47"/>
        <v>5.4684</v>
      </c>
      <c r="S59" s="46">
        <f t="shared" si="48"/>
        <v>6.179292</v>
      </c>
      <c r="T59" s="46">
        <f t="shared" si="49"/>
        <v>12.358584</v>
      </c>
    </row>
    <row r="60" s="2" customFormat="1" ht="39.95" customHeight="1" spans="1:20">
      <c r="A60" s="80" t="s">
        <v>211</v>
      </c>
      <c r="B60" s="28"/>
      <c r="C60" s="18" t="s">
        <v>43</v>
      </c>
      <c r="D60" s="89" t="s">
        <v>212</v>
      </c>
      <c r="E60" s="90" t="s">
        <v>213</v>
      </c>
      <c r="F60" s="32">
        <v>3</v>
      </c>
      <c r="G60" s="17" t="s">
        <v>39</v>
      </c>
      <c r="H60" s="32">
        <v>0.03</v>
      </c>
      <c r="I60" s="32">
        <v>22</v>
      </c>
      <c r="J60" s="32">
        <f t="shared" si="43"/>
        <v>0.66</v>
      </c>
      <c r="K60" s="32" t="s">
        <v>140</v>
      </c>
      <c r="L60" s="48">
        <v>2.5</v>
      </c>
      <c r="M60" s="32">
        <f t="shared" si="44"/>
        <v>2.5</v>
      </c>
      <c r="N60" s="17">
        <v>0.2</v>
      </c>
      <c r="O60" s="17">
        <v>0.1</v>
      </c>
      <c r="P60" s="46">
        <f t="shared" si="45"/>
        <v>0.173</v>
      </c>
      <c r="Q60" s="46">
        <f t="shared" si="46"/>
        <v>0.18165</v>
      </c>
      <c r="R60" s="46">
        <f t="shared" si="47"/>
        <v>3.81465</v>
      </c>
      <c r="S60" s="46">
        <f t="shared" si="48"/>
        <v>4.3105545</v>
      </c>
      <c r="T60" s="46">
        <f t="shared" si="49"/>
        <v>12.9316635</v>
      </c>
    </row>
    <row r="61" s="2" customFormat="1" ht="39.95" customHeight="1" spans="1:21">
      <c r="A61" s="80" t="s">
        <v>214</v>
      </c>
      <c r="B61" s="28"/>
      <c r="C61" s="18" t="s">
        <v>43</v>
      </c>
      <c r="D61" s="89" t="s">
        <v>215</v>
      </c>
      <c r="E61" s="90" t="s">
        <v>216</v>
      </c>
      <c r="F61" s="32">
        <v>1</v>
      </c>
      <c r="G61" s="17" t="s">
        <v>70</v>
      </c>
      <c r="H61" s="32">
        <v>0.46</v>
      </c>
      <c r="I61" s="32">
        <v>30</v>
      </c>
      <c r="J61" s="32">
        <f t="shared" si="43"/>
        <v>13.8</v>
      </c>
      <c r="K61" s="32" t="s">
        <v>207</v>
      </c>
      <c r="L61" s="48">
        <v>16</v>
      </c>
      <c r="M61" s="32">
        <f t="shared" si="44"/>
        <v>16</v>
      </c>
      <c r="N61" s="17">
        <v>3</v>
      </c>
      <c r="O61" s="17">
        <v>0.5</v>
      </c>
      <c r="P61" s="46">
        <f t="shared" si="45"/>
        <v>1.665</v>
      </c>
      <c r="Q61" s="46">
        <f t="shared" si="46"/>
        <v>1.74825</v>
      </c>
      <c r="R61" s="46">
        <f t="shared" si="47"/>
        <v>36.71325</v>
      </c>
      <c r="S61" s="46">
        <f t="shared" si="48"/>
        <v>41.4859725</v>
      </c>
      <c r="T61" s="46">
        <f t="shared" si="49"/>
        <v>41.4859725</v>
      </c>
      <c r="U61" s="37" t="s">
        <v>217</v>
      </c>
    </row>
    <row r="62" s="2" customFormat="1" ht="39.95" customHeight="1" spans="1:21">
      <c r="A62" s="80" t="s">
        <v>218</v>
      </c>
      <c r="B62" s="81"/>
      <c r="C62" s="82" t="s">
        <v>219</v>
      </c>
      <c r="D62" s="105" t="s">
        <v>220</v>
      </c>
      <c r="E62" s="106" t="s">
        <v>221</v>
      </c>
      <c r="F62" s="85">
        <v>1</v>
      </c>
      <c r="G62" s="82" t="s">
        <v>222</v>
      </c>
      <c r="H62" s="85"/>
      <c r="I62" s="85"/>
      <c r="J62" s="85"/>
      <c r="K62" s="85" t="s">
        <v>40</v>
      </c>
      <c r="L62" s="85"/>
      <c r="M62" s="85"/>
      <c r="N62" s="86"/>
      <c r="O62" s="86"/>
      <c r="P62" s="107"/>
      <c r="Q62" s="107"/>
      <c r="R62" s="113">
        <v>0.1</v>
      </c>
      <c r="S62" s="113">
        <f t="shared" ref="S62:S65" si="50">R62*1.13</f>
        <v>0.113</v>
      </c>
      <c r="T62" s="113">
        <f t="shared" ref="T62:T65" si="51">S62*F62</f>
        <v>0.113</v>
      </c>
      <c r="U62" s="114" t="s">
        <v>41</v>
      </c>
    </row>
    <row r="63" s="2" customFormat="1" ht="39.95" customHeight="1" spans="1:21">
      <c r="A63" s="80" t="s">
        <v>223</v>
      </c>
      <c r="B63" s="28"/>
      <c r="C63" s="18" t="s">
        <v>43</v>
      </c>
      <c r="D63" s="89" t="s">
        <v>224</v>
      </c>
      <c r="E63" s="90" t="s">
        <v>225</v>
      </c>
      <c r="F63" s="32">
        <v>1</v>
      </c>
      <c r="G63" s="17" t="s">
        <v>70</v>
      </c>
      <c r="H63" s="32">
        <v>0.36</v>
      </c>
      <c r="I63" s="32">
        <v>30</v>
      </c>
      <c r="J63" s="32">
        <f t="shared" ref="J63:J69" si="52">I63*H63</f>
        <v>10.8</v>
      </c>
      <c r="K63" s="32" t="s">
        <v>207</v>
      </c>
      <c r="L63" s="48">
        <v>18</v>
      </c>
      <c r="M63" s="32">
        <f t="shared" ref="M63:M69" si="53">L63*1</f>
        <v>18</v>
      </c>
      <c r="N63" s="17">
        <v>2</v>
      </c>
      <c r="O63" s="17">
        <v>0.5</v>
      </c>
      <c r="P63" s="46">
        <f t="shared" ref="P63:P69" si="54">(O63+N63+M63+J63)*0.05</f>
        <v>1.565</v>
      </c>
      <c r="Q63" s="46">
        <f t="shared" ref="Q63:Q69" si="55">(P63+O63+N63+J63+M63)*0.05</f>
        <v>1.64325</v>
      </c>
      <c r="R63" s="46">
        <f t="shared" ref="R63:R69" si="56">Q63+P63+O63+N63+M63+J63</f>
        <v>34.50825</v>
      </c>
      <c r="S63" s="46">
        <f t="shared" si="50"/>
        <v>38.9943225</v>
      </c>
      <c r="T63" s="46">
        <f t="shared" si="51"/>
        <v>38.9943225</v>
      </c>
      <c r="U63" s="37" t="s">
        <v>226</v>
      </c>
    </row>
    <row r="64" s="2" customFormat="1" ht="39.95" customHeight="1" spans="1:20">
      <c r="A64" s="80" t="s">
        <v>227</v>
      </c>
      <c r="B64" s="28"/>
      <c r="C64" s="18" t="s">
        <v>43</v>
      </c>
      <c r="D64" s="89" t="s">
        <v>228</v>
      </c>
      <c r="E64" s="90" t="s">
        <v>229</v>
      </c>
      <c r="F64" s="32">
        <v>1</v>
      </c>
      <c r="G64" s="17" t="s">
        <v>39</v>
      </c>
      <c r="H64" s="32">
        <v>0.13</v>
      </c>
      <c r="I64" s="32">
        <v>22</v>
      </c>
      <c r="J64" s="32">
        <f t="shared" si="52"/>
        <v>2.86</v>
      </c>
      <c r="K64" s="32" t="s">
        <v>140</v>
      </c>
      <c r="L64" s="48">
        <v>4</v>
      </c>
      <c r="M64" s="32">
        <f t="shared" si="53"/>
        <v>4</v>
      </c>
      <c r="N64" s="17">
        <v>0.2</v>
      </c>
      <c r="O64" s="17">
        <v>0.1</v>
      </c>
      <c r="P64" s="46">
        <f t="shared" si="54"/>
        <v>0.358</v>
      </c>
      <c r="Q64" s="46">
        <f t="shared" si="55"/>
        <v>0.3759</v>
      </c>
      <c r="R64" s="46">
        <f t="shared" si="56"/>
        <v>7.8939</v>
      </c>
      <c r="S64" s="46">
        <f t="shared" si="50"/>
        <v>8.920107</v>
      </c>
      <c r="T64" s="46">
        <f t="shared" si="51"/>
        <v>8.920107</v>
      </c>
    </row>
    <row r="65" s="2" customFormat="1" ht="39.95" customHeight="1" spans="1:20">
      <c r="A65" s="80" t="s">
        <v>230</v>
      </c>
      <c r="B65" s="28"/>
      <c r="C65" s="18" t="s">
        <v>43</v>
      </c>
      <c r="D65" s="89" t="s">
        <v>231</v>
      </c>
      <c r="E65" s="90" t="s">
        <v>232</v>
      </c>
      <c r="F65" s="32">
        <v>1</v>
      </c>
      <c r="G65" s="17" t="s">
        <v>39</v>
      </c>
      <c r="H65" s="32">
        <v>0.01</v>
      </c>
      <c r="I65" s="32">
        <v>22</v>
      </c>
      <c r="J65" s="32">
        <f t="shared" si="52"/>
        <v>0.22</v>
      </c>
      <c r="K65" s="32" t="s">
        <v>140</v>
      </c>
      <c r="L65" s="48">
        <v>1.5</v>
      </c>
      <c r="M65" s="32">
        <f t="shared" si="53"/>
        <v>1.5</v>
      </c>
      <c r="N65" s="17">
        <v>0.1</v>
      </c>
      <c r="O65" s="17">
        <v>0.1</v>
      </c>
      <c r="P65" s="46">
        <f t="shared" si="54"/>
        <v>0.096</v>
      </c>
      <c r="Q65" s="46">
        <f t="shared" si="55"/>
        <v>0.1008</v>
      </c>
      <c r="R65" s="46">
        <f t="shared" si="56"/>
        <v>2.1168</v>
      </c>
      <c r="S65" s="46">
        <f t="shared" si="50"/>
        <v>2.391984</v>
      </c>
      <c r="T65" s="46">
        <f t="shared" si="51"/>
        <v>2.391984</v>
      </c>
    </row>
    <row r="66" s="2" customFormat="1" ht="39.95" customHeight="1" spans="1:21">
      <c r="A66" s="80" t="s">
        <v>233</v>
      </c>
      <c r="B66" s="28"/>
      <c r="C66" s="18" t="s">
        <v>43</v>
      </c>
      <c r="D66" s="89" t="s">
        <v>234</v>
      </c>
      <c r="E66" s="90" t="s">
        <v>235</v>
      </c>
      <c r="F66" s="32">
        <v>1</v>
      </c>
      <c r="G66" s="17" t="s">
        <v>52</v>
      </c>
      <c r="H66" s="32">
        <v>0.17</v>
      </c>
      <c r="I66" s="32">
        <v>30</v>
      </c>
      <c r="J66" s="32">
        <f t="shared" si="52"/>
        <v>5.1</v>
      </c>
      <c r="K66" s="32" t="s">
        <v>207</v>
      </c>
      <c r="L66" s="48">
        <v>12</v>
      </c>
      <c r="M66" s="32">
        <f t="shared" si="53"/>
        <v>12</v>
      </c>
      <c r="N66" s="17">
        <v>2</v>
      </c>
      <c r="O66" s="17">
        <v>0.2</v>
      </c>
      <c r="P66" s="46">
        <f t="shared" si="54"/>
        <v>0.965</v>
      </c>
      <c r="Q66" s="46">
        <f t="shared" si="55"/>
        <v>1.01325</v>
      </c>
      <c r="R66" s="46">
        <f t="shared" si="56"/>
        <v>21.27825</v>
      </c>
      <c r="S66" s="46">
        <f t="shared" ref="S66:S76" si="57">R66*1.13</f>
        <v>24.0444225</v>
      </c>
      <c r="T66" s="46">
        <f t="shared" ref="T66:T76" si="58">S66*F66</f>
        <v>24.0444225</v>
      </c>
      <c r="U66" s="37" t="s">
        <v>236</v>
      </c>
    </row>
    <row r="67" s="2" customFormat="1" ht="39.95" customHeight="1" spans="1:21">
      <c r="A67" s="80" t="s">
        <v>237</v>
      </c>
      <c r="B67" s="28"/>
      <c r="C67" s="18" t="s">
        <v>43</v>
      </c>
      <c r="D67" s="89" t="s">
        <v>238</v>
      </c>
      <c r="E67" s="90" t="s">
        <v>239</v>
      </c>
      <c r="F67" s="32">
        <v>1</v>
      </c>
      <c r="G67" s="17" t="s">
        <v>70</v>
      </c>
      <c r="H67" s="32">
        <v>0.52</v>
      </c>
      <c r="I67" s="32">
        <v>30</v>
      </c>
      <c r="J67" s="32">
        <f t="shared" si="52"/>
        <v>15.6</v>
      </c>
      <c r="K67" s="32" t="s">
        <v>207</v>
      </c>
      <c r="L67" s="48">
        <v>22</v>
      </c>
      <c r="M67" s="32">
        <f t="shared" si="53"/>
        <v>22</v>
      </c>
      <c r="N67" s="17">
        <v>2.5</v>
      </c>
      <c r="O67" s="17">
        <v>0.5</v>
      </c>
      <c r="P67" s="46">
        <f t="shared" si="54"/>
        <v>2.03</v>
      </c>
      <c r="Q67" s="46">
        <f t="shared" si="55"/>
        <v>2.1315</v>
      </c>
      <c r="R67" s="46">
        <f t="shared" si="56"/>
        <v>44.7615</v>
      </c>
      <c r="S67" s="46">
        <f t="shared" si="57"/>
        <v>50.580495</v>
      </c>
      <c r="T67" s="46">
        <f t="shared" si="58"/>
        <v>50.580495</v>
      </c>
      <c r="U67" s="37" t="s">
        <v>240</v>
      </c>
    </row>
    <row r="68" s="2" customFormat="1" ht="39.95" customHeight="1" spans="1:20">
      <c r="A68" s="80" t="s">
        <v>241</v>
      </c>
      <c r="B68" s="28"/>
      <c r="C68" s="18" t="s">
        <v>43</v>
      </c>
      <c r="D68" s="89" t="s">
        <v>242</v>
      </c>
      <c r="E68" s="90" t="s">
        <v>243</v>
      </c>
      <c r="F68" s="32">
        <v>1</v>
      </c>
      <c r="G68" s="17" t="s">
        <v>70</v>
      </c>
      <c r="H68" s="32">
        <v>0.01</v>
      </c>
      <c r="I68" s="32">
        <v>30</v>
      </c>
      <c r="J68" s="32">
        <f t="shared" si="52"/>
        <v>0.3</v>
      </c>
      <c r="K68" s="32" t="s">
        <v>207</v>
      </c>
      <c r="L68" s="48">
        <v>4</v>
      </c>
      <c r="M68" s="32">
        <f t="shared" si="53"/>
        <v>4</v>
      </c>
      <c r="N68" s="17">
        <v>0.6</v>
      </c>
      <c r="O68" s="17">
        <v>0.5</v>
      </c>
      <c r="P68" s="46">
        <f t="shared" si="54"/>
        <v>0.27</v>
      </c>
      <c r="Q68" s="46">
        <f t="shared" si="55"/>
        <v>0.2835</v>
      </c>
      <c r="R68" s="46">
        <f t="shared" si="56"/>
        <v>5.9535</v>
      </c>
      <c r="S68" s="46">
        <f t="shared" si="57"/>
        <v>6.727455</v>
      </c>
      <c r="T68" s="46">
        <f t="shared" si="58"/>
        <v>6.727455</v>
      </c>
    </row>
    <row r="69" s="2" customFormat="1" ht="39.95" customHeight="1" spans="1:20">
      <c r="A69" s="80" t="s">
        <v>244</v>
      </c>
      <c r="B69" s="28"/>
      <c r="C69" s="18" t="s">
        <v>43</v>
      </c>
      <c r="D69" s="89" t="s">
        <v>245</v>
      </c>
      <c r="E69" s="90" t="s">
        <v>246</v>
      </c>
      <c r="F69" s="32">
        <v>2</v>
      </c>
      <c r="G69" s="17" t="s">
        <v>39</v>
      </c>
      <c r="H69" s="32">
        <v>0.02</v>
      </c>
      <c r="I69" s="32">
        <v>22</v>
      </c>
      <c r="J69" s="32">
        <f t="shared" si="52"/>
        <v>0.44</v>
      </c>
      <c r="K69" s="32" t="s">
        <v>140</v>
      </c>
      <c r="L69" s="48">
        <v>3</v>
      </c>
      <c r="M69" s="32">
        <f t="shared" si="53"/>
        <v>3</v>
      </c>
      <c r="N69" s="17">
        <v>0.2</v>
      </c>
      <c r="O69" s="17">
        <v>0.1</v>
      </c>
      <c r="P69" s="46">
        <f t="shared" si="54"/>
        <v>0.187</v>
      </c>
      <c r="Q69" s="46">
        <f t="shared" si="55"/>
        <v>0.19635</v>
      </c>
      <c r="R69" s="46">
        <f t="shared" si="56"/>
        <v>4.12335</v>
      </c>
      <c r="S69" s="46">
        <f t="shared" si="57"/>
        <v>4.6593855</v>
      </c>
      <c r="T69" s="46">
        <f t="shared" si="58"/>
        <v>9.318771</v>
      </c>
    </row>
    <row r="70" s="2" customFormat="1" ht="39.95" customHeight="1" spans="1:20">
      <c r="A70" s="80" t="s">
        <v>247</v>
      </c>
      <c r="B70" s="28"/>
      <c r="C70" s="18" t="s">
        <v>43</v>
      </c>
      <c r="D70" s="89" t="s">
        <v>248</v>
      </c>
      <c r="E70" s="90" t="s">
        <v>249</v>
      </c>
      <c r="F70" s="32">
        <v>1</v>
      </c>
      <c r="G70" s="17" t="s">
        <v>39</v>
      </c>
      <c r="H70" s="32"/>
      <c r="I70" s="32"/>
      <c r="J70" s="32"/>
      <c r="K70" s="32" t="s">
        <v>40</v>
      </c>
      <c r="L70" s="32"/>
      <c r="M70" s="32"/>
      <c r="N70" s="17"/>
      <c r="O70" s="17"/>
      <c r="P70" s="46"/>
      <c r="Q70" s="46"/>
      <c r="R70" s="64">
        <v>0.45</v>
      </c>
      <c r="S70" s="64">
        <f t="shared" si="57"/>
        <v>0.5085</v>
      </c>
      <c r="T70" s="64">
        <f t="shared" si="58"/>
        <v>0.5085</v>
      </c>
    </row>
    <row r="71" s="2" customFormat="1" ht="39.95" customHeight="1" spans="1:20">
      <c r="A71" s="80" t="s">
        <v>250</v>
      </c>
      <c r="B71" s="28"/>
      <c r="C71" s="18" t="s">
        <v>43</v>
      </c>
      <c r="D71" s="89" t="s">
        <v>251</v>
      </c>
      <c r="E71" s="90" t="s">
        <v>252</v>
      </c>
      <c r="F71" s="32">
        <v>5</v>
      </c>
      <c r="G71" s="17" t="s">
        <v>39</v>
      </c>
      <c r="H71" s="32">
        <v>0.02</v>
      </c>
      <c r="I71" s="32">
        <v>22</v>
      </c>
      <c r="J71" s="32">
        <f t="shared" ref="J71:J75" si="59">I71*H71</f>
        <v>0.44</v>
      </c>
      <c r="K71" s="32" t="s">
        <v>140</v>
      </c>
      <c r="L71" s="48">
        <v>2.5</v>
      </c>
      <c r="M71" s="32">
        <f t="shared" ref="M71:M75" si="60">L71*1</f>
        <v>2.5</v>
      </c>
      <c r="N71" s="17">
        <v>0.15</v>
      </c>
      <c r="O71" s="17">
        <v>0.1</v>
      </c>
      <c r="P71" s="46">
        <f t="shared" ref="P71:P75" si="61">(O71+N71+M71+J71)*0.05</f>
        <v>0.1595</v>
      </c>
      <c r="Q71" s="46">
        <f t="shared" ref="Q71:Q75" si="62">(P71+O71+N71+J71+M71)*0.05</f>
        <v>0.167475</v>
      </c>
      <c r="R71" s="46">
        <f t="shared" ref="R71:R75" si="63">Q71+P71+O71+N71+M71+J71</f>
        <v>3.516975</v>
      </c>
      <c r="S71" s="46">
        <f t="shared" si="57"/>
        <v>3.97418175</v>
      </c>
      <c r="T71" s="46">
        <f t="shared" si="58"/>
        <v>19.87090875</v>
      </c>
    </row>
    <row r="72" s="2" customFormat="1" ht="39.95" customHeight="1" spans="1:20">
      <c r="A72" s="80" t="s">
        <v>253</v>
      </c>
      <c r="B72" s="28"/>
      <c r="C72" s="18" t="s">
        <v>43</v>
      </c>
      <c r="D72" s="89" t="s">
        <v>254</v>
      </c>
      <c r="E72" s="90" t="s">
        <v>255</v>
      </c>
      <c r="F72" s="32">
        <v>2</v>
      </c>
      <c r="G72" s="17" t="s">
        <v>39</v>
      </c>
      <c r="H72" s="32">
        <v>0.023</v>
      </c>
      <c r="I72" s="32">
        <v>22</v>
      </c>
      <c r="J72" s="32">
        <f t="shared" si="59"/>
        <v>0.506</v>
      </c>
      <c r="K72" s="32" t="s">
        <v>140</v>
      </c>
      <c r="L72" s="48">
        <v>2.5</v>
      </c>
      <c r="M72" s="32">
        <f t="shared" si="60"/>
        <v>2.5</v>
      </c>
      <c r="N72" s="17">
        <v>0.15</v>
      </c>
      <c r="O72" s="17">
        <v>0.1</v>
      </c>
      <c r="P72" s="46">
        <f t="shared" si="61"/>
        <v>0.1628</v>
      </c>
      <c r="Q72" s="46">
        <f t="shared" si="62"/>
        <v>0.17094</v>
      </c>
      <c r="R72" s="46">
        <f t="shared" si="63"/>
        <v>3.58974</v>
      </c>
      <c r="S72" s="46">
        <f t="shared" si="57"/>
        <v>4.0564062</v>
      </c>
      <c r="T72" s="46">
        <f t="shared" si="58"/>
        <v>8.1128124</v>
      </c>
    </row>
    <row r="73" s="2" customFormat="1" ht="39.95" customHeight="1" spans="1:20">
      <c r="A73" s="80" t="s">
        <v>256</v>
      </c>
      <c r="B73" s="28"/>
      <c r="C73" s="18" t="s">
        <v>43</v>
      </c>
      <c r="D73" s="89" t="s">
        <v>257</v>
      </c>
      <c r="E73" s="90" t="s">
        <v>258</v>
      </c>
      <c r="F73" s="32">
        <v>12</v>
      </c>
      <c r="G73" s="17" t="s">
        <v>39</v>
      </c>
      <c r="H73" s="32">
        <v>0.01</v>
      </c>
      <c r="I73" s="32">
        <v>22</v>
      </c>
      <c r="J73" s="32">
        <f t="shared" si="59"/>
        <v>0.22</v>
      </c>
      <c r="K73" s="32" t="s">
        <v>140</v>
      </c>
      <c r="L73" s="48">
        <v>1.5</v>
      </c>
      <c r="M73" s="32">
        <f t="shared" si="60"/>
        <v>1.5</v>
      </c>
      <c r="N73" s="17">
        <v>0.1</v>
      </c>
      <c r="O73" s="17">
        <v>0.1</v>
      </c>
      <c r="P73" s="46">
        <f t="shared" si="61"/>
        <v>0.096</v>
      </c>
      <c r="Q73" s="46">
        <f t="shared" si="62"/>
        <v>0.1008</v>
      </c>
      <c r="R73" s="46">
        <f t="shared" si="63"/>
        <v>2.1168</v>
      </c>
      <c r="S73" s="46">
        <f t="shared" si="57"/>
        <v>2.391984</v>
      </c>
      <c r="T73" s="46">
        <f t="shared" si="58"/>
        <v>28.703808</v>
      </c>
    </row>
    <row r="74" s="2" customFormat="1" ht="39.95" customHeight="1" spans="1:20">
      <c r="A74" s="80" t="s">
        <v>259</v>
      </c>
      <c r="B74" s="28"/>
      <c r="C74" s="18" t="s">
        <v>43</v>
      </c>
      <c r="D74" s="89" t="s">
        <v>260</v>
      </c>
      <c r="E74" s="90" t="s">
        <v>261</v>
      </c>
      <c r="F74" s="32">
        <v>2</v>
      </c>
      <c r="G74" s="17" t="s">
        <v>52</v>
      </c>
      <c r="H74" s="32">
        <v>0.01</v>
      </c>
      <c r="I74" s="32">
        <v>30</v>
      </c>
      <c r="J74" s="32">
        <f t="shared" si="59"/>
        <v>0.3</v>
      </c>
      <c r="K74" s="32" t="s">
        <v>207</v>
      </c>
      <c r="L74" s="48">
        <v>1.5</v>
      </c>
      <c r="M74" s="32">
        <f t="shared" si="60"/>
        <v>1.5</v>
      </c>
      <c r="N74" s="17">
        <v>0.1</v>
      </c>
      <c r="O74" s="17">
        <v>0.1</v>
      </c>
      <c r="P74" s="46">
        <f t="shared" si="61"/>
        <v>0.1</v>
      </c>
      <c r="Q74" s="46">
        <f t="shared" si="62"/>
        <v>0.105</v>
      </c>
      <c r="R74" s="46">
        <f t="shared" si="63"/>
        <v>2.205</v>
      </c>
      <c r="S74" s="46">
        <f t="shared" si="57"/>
        <v>2.49165</v>
      </c>
      <c r="T74" s="46">
        <f t="shared" si="58"/>
        <v>4.9833</v>
      </c>
    </row>
    <row r="75" s="2" customFormat="1" ht="39.95" customHeight="1" spans="1:21">
      <c r="A75" s="80" t="s">
        <v>262</v>
      </c>
      <c r="B75" s="28"/>
      <c r="C75" s="18" t="s">
        <v>43</v>
      </c>
      <c r="D75" s="89" t="s">
        <v>263</v>
      </c>
      <c r="E75" s="90" t="s">
        <v>264</v>
      </c>
      <c r="F75" s="32">
        <v>1</v>
      </c>
      <c r="G75" s="17" t="s">
        <v>39</v>
      </c>
      <c r="H75" s="32">
        <v>0.08</v>
      </c>
      <c r="I75" s="32">
        <v>65</v>
      </c>
      <c r="J75" s="32">
        <f t="shared" si="59"/>
        <v>5.2</v>
      </c>
      <c r="K75" s="32" t="s">
        <v>47</v>
      </c>
      <c r="L75" s="48">
        <v>6</v>
      </c>
      <c r="M75" s="32">
        <f t="shared" si="60"/>
        <v>6</v>
      </c>
      <c r="N75" s="17">
        <v>0.25</v>
      </c>
      <c r="O75" s="17">
        <v>0.1</v>
      </c>
      <c r="P75" s="46">
        <f t="shared" si="61"/>
        <v>0.5775</v>
      </c>
      <c r="Q75" s="46">
        <f t="shared" si="62"/>
        <v>0.606375</v>
      </c>
      <c r="R75" s="46">
        <f t="shared" si="63"/>
        <v>12.733875</v>
      </c>
      <c r="S75" s="46">
        <f t="shared" si="57"/>
        <v>14.38927875</v>
      </c>
      <c r="T75" s="46">
        <f t="shared" si="58"/>
        <v>14.38927875</v>
      </c>
      <c r="U75" s="37" t="s">
        <v>265</v>
      </c>
    </row>
    <row r="76" s="2" customFormat="1" ht="39.95" customHeight="1" spans="1:20">
      <c r="A76" s="80" t="s">
        <v>266</v>
      </c>
      <c r="B76" s="28"/>
      <c r="C76" s="18" t="s">
        <v>43</v>
      </c>
      <c r="D76" s="89" t="s">
        <v>95</v>
      </c>
      <c r="E76" s="90" t="s">
        <v>267</v>
      </c>
      <c r="F76" s="32">
        <v>2</v>
      </c>
      <c r="G76" s="17" t="s">
        <v>74</v>
      </c>
      <c r="H76" s="17"/>
      <c r="I76" s="17"/>
      <c r="J76" s="17"/>
      <c r="K76" s="32" t="s">
        <v>40</v>
      </c>
      <c r="L76" s="32"/>
      <c r="M76" s="32"/>
      <c r="N76" s="17"/>
      <c r="O76" s="17"/>
      <c r="P76" s="46"/>
      <c r="Q76" s="46"/>
      <c r="R76" s="64">
        <v>0.85</v>
      </c>
      <c r="S76" s="64">
        <f t="shared" si="57"/>
        <v>0.9605</v>
      </c>
      <c r="T76" s="64">
        <f t="shared" si="58"/>
        <v>1.921</v>
      </c>
    </row>
    <row r="77" s="2" customFormat="1" ht="39.95" customHeight="1" spans="1:20">
      <c r="A77" s="80" t="s">
        <v>268</v>
      </c>
      <c r="B77" s="28"/>
      <c r="C77" s="18" t="s">
        <v>43</v>
      </c>
      <c r="D77" s="89" t="s">
        <v>269</v>
      </c>
      <c r="E77" s="90" t="s">
        <v>270</v>
      </c>
      <c r="F77" s="32">
        <v>2</v>
      </c>
      <c r="G77" s="17" t="s">
        <v>74</v>
      </c>
      <c r="H77" s="17"/>
      <c r="I77" s="17"/>
      <c r="J77" s="17"/>
      <c r="K77" s="32" t="s">
        <v>40</v>
      </c>
      <c r="L77" s="32"/>
      <c r="M77" s="32"/>
      <c r="N77" s="17"/>
      <c r="O77" s="17"/>
      <c r="P77" s="46"/>
      <c r="Q77" s="46"/>
      <c r="R77" s="64">
        <v>0.4</v>
      </c>
      <c r="S77" s="64">
        <f t="shared" ref="S77:S80" si="64">R77*1.13</f>
        <v>0.452</v>
      </c>
      <c r="T77" s="64">
        <f t="shared" ref="T77:T80" si="65">S77*F77</f>
        <v>0.904</v>
      </c>
    </row>
    <row r="78" s="2" customFormat="1" ht="39.95" customHeight="1" spans="1:20">
      <c r="A78" s="80" t="s">
        <v>271</v>
      </c>
      <c r="B78" s="28"/>
      <c r="C78" s="18" t="s">
        <v>43</v>
      </c>
      <c r="D78" s="118" t="s">
        <v>272</v>
      </c>
      <c r="E78" s="90" t="s">
        <v>273</v>
      </c>
      <c r="F78" s="32">
        <v>2</v>
      </c>
      <c r="G78" s="17" t="s">
        <v>74</v>
      </c>
      <c r="H78" s="17"/>
      <c r="I78" s="17"/>
      <c r="J78" s="17"/>
      <c r="K78" s="32" t="s">
        <v>40</v>
      </c>
      <c r="L78" s="32"/>
      <c r="M78" s="32"/>
      <c r="N78" s="17"/>
      <c r="O78" s="17"/>
      <c r="P78" s="46"/>
      <c r="Q78" s="46"/>
      <c r="R78" s="64">
        <v>0.15</v>
      </c>
      <c r="S78" s="64">
        <f t="shared" si="64"/>
        <v>0.1695</v>
      </c>
      <c r="T78" s="64">
        <f t="shared" si="65"/>
        <v>0.339</v>
      </c>
    </row>
    <row r="79" s="2" customFormat="1" ht="39.95" customHeight="1" spans="1:20">
      <c r="A79" s="80" t="s">
        <v>274</v>
      </c>
      <c r="B79" s="28"/>
      <c r="C79" s="18" t="s">
        <v>43</v>
      </c>
      <c r="D79" s="30" t="s">
        <v>275</v>
      </c>
      <c r="E79" s="30" t="s">
        <v>276</v>
      </c>
      <c r="F79" s="32">
        <v>7</v>
      </c>
      <c r="G79" s="17" t="s">
        <v>74</v>
      </c>
      <c r="H79" s="32"/>
      <c r="I79" s="32"/>
      <c r="J79" s="32"/>
      <c r="K79" s="32" t="s">
        <v>40</v>
      </c>
      <c r="L79" s="32"/>
      <c r="M79" s="32"/>
      <c r="N79" s="17"/>
      <c r="O79" s="17"/>
      <c r="P79" s="46"/>
      <c r="Q79" s="46"/>
      <c r="R79" s="64">
        <v>0.35</v>
      </c>
      <c r="S79" s="64">
        <f t="shared" si="64"/>
        <v>0.3955</v>
      </c>
      <c r="T79" s="64">
        <f t="shared" si="65"/>
        <v>2.7685</v>
      </c>
    </row>
    <row r="80" s="2" customFormat="1" ht="39.95" customHeight="1" spans="1:21">
      <c r="A80" s="80" t="s">
        <v>277</v>
      </c>
      <c r="B80" s="119"/>
      <c r="C80" s="120" t="s">
        <v>43</v>
      </c>
      <c r="D80" s="121" t="s">
        <v>278</v>
      </c>
      <c r="E80" s="121" t="s">
        <v>279</v>
      </c>
      <c r="F80" s="122">
        <v>1</v>
      </c>
      <c r="G80" s="123" t="s">
        <v>52</v>
      </c>
      <c r="H80" s="122">
        <v>0.015</v>
      </c>
      <c r="I80" s="122">
        <v>30</v>
      </c>
      <c r="J80" s="122">
        <f>I80*H80</f>
        <v>0.45</v>
      </c>
      <c r="K80" s="122" t="s">
        <v>140</v>
      </c>
      <c r="L80" s="124">
        <v>1.5</v>
      </c>
      <c r="M80" s="122">
        <f>L80*1</f>
        <v>1.5</v>
      </c>
      <c r="N80" s="123">
        <v>0.25</v>
      </c>
      <c r="O80" s="123">
        <v>0.1</v>
      </c>
      <c r="P80" s="125">
        <f>(O80+N80+M80+J80)*0.05</f>
        <v>0.115</v>
      </c>
      <c r="Q80" s="125">
        <f>(P80+O80+N80+J80+M80)*0.05</f>
        <v>0.12075</v>
      </c>
      <c r="R80" s="125">
        <f>Q80+P80+O80+N80+M80+J80</f>
        <v>2.53575</v>
      </c>
      <c r="S80" s="125">
        <f t="shared" si="64"/>
        <v>2.8653975</v>
      </c>
      <c r="T80" s="125">
        <f t="shared" si="65"/>
        <v>2.8653975</v>
      </c>
      <c r="U80" s="11" t="s">
        <v>280</v>
      </c>
    </row>
    <row r="81" s="2" customFormat="1" ht="39.95" customHeight="1" spans="1:20">
      <c r="A81" s="80"/>
      <c r="B81" s="28"/>
      <c r="C81" s="29"/>
      <c r="D81" s="30"/>
      <c r="E81" s="31"/>
      <c r="F81" s="32"/>
      <c r="G81" s="17"/>
      <c r="H81" s="32"/>
      <c r="I81" s="32"/>
      <c r="J81" s="32"/>
      <c r="K81" s="32"/>
      <c r="L81" s="32"/>
      <c r="M81" s="32"/>
      <c r="N81" s="17"/>
      <c r="O81" s="17"/>
      <c r="P81" s="46"/>
      <c r="Q81" s="46"/>
      <c r="R81" s="64"/>
      <c r="S81" s="64"/>
      <c r="T81" s="64"/>
    </row>
    <row r="82" s="2" customFormat="1" ht="39.95" customHeight="1" spans="1:20">
      <c r="A82" s="80"/>
      <c r="B82" s="28"/>
      <c r="C82" s="18"/>
      <c r="D82" s="30"/>
      <c r="E82" s="31"/>
      <c r="F82" s="32"/>
      <c r="G82" s="17"/>
      <c r="H82" s="32"/>
      <c r="I82" s="32"/>
      <c r="J82" s="32"/>
      <c r="K82" s="32"/>
      <c r="L82" s="32"/>
      <c r="M82" s="32"/>
      <c r="N82" s="17"/>
      <c r="O82" s="17"/>
      <c r="P82" s="46"/>
      <c r="Q82" s="46"/>
      <c r="R82" s="64"/>
      <c r="S82" s="64"/>
      <c r="T82" s="64"/>
    </row>
    <row r="83" s="2" customFormat="1" ht="39.95" customHeight="1" spans="1:21">
      <c r="A83" s="80"/>
      <c r="B83" s="28"/>
      <c r="C83" s="29"/>
      <c r="D83" s="30"/>
      <c r="E83" s="31"/>
      <c r="F83" s="32"/>
      <c r="G83" s="17"/>
      <c r="H83" s="32"/>
      <c r="I83" s="32"/>
      <c r="J83" s="32"/>
      <c r="K83" s="32"/>
      <c r="L83" s="48"/>
      <c r="M83" s="32"/>
      <c r="N83" s="17"/>
      <c r="O83" s="17"/>
      <c r="P83" s="46"/>
      <c r="Q83" s="46"/>
      <c r="R83" s="46"/>
      <c r="S83" s="46"/>
      <c r="T83" s="46"/>
      <c r="U83" s="126" t="s">
        <v>281</v>
      </c>
    </row>
    <row r="84" s="2" customFormat="1" ht="39.95" customHeight="1" spans="1:21">
      <c r="A84" s="80"/>
      <c r="B84" s="28"/>
      <c r="C84" s="29"/>
      <c r="D84" s="30"/>
      <c r="E84" s="31"/>
      <c r="F84" s="32"/>
      <c r="G84" s="17"/>
      <c r="H84" s="32"/>
      <c r="I84" s="32"/>
      <c r="J84" s="32"/>
      <c r="K84" s="47"/>
      <c r="L84" s="48"/>
      <c r="M84" s="32"/>
      <c r="N84" s="17"/>
      <c r="O84" s="17"/>
      <c r="P84" s="46"/>
      <c r="Q84" s="46"/>
      <c r="R84" s="46"/>
      <c r="S84" s="46" t="s">
        <v>282</v>
      </c>
      <c r="T84" s="46">
        <v>30</v>
      </c>
      <c r="U84" s="126" t="s">
        <v>283</v>
      </c>
    </row>
    <row r="85" s="2" customFormat="1" ht="39.95" customHeight="1" spans="1:21">
      <c r="A85" s="80"/>
      <c r="B85" s="28"/>
      <c r="C85" s="29"/>
      <c r="D85" s="30"/>
      <c r="E85" s="31"/>
      <c r="F85" s="32"/>
      <c r="G85" s="17"/>
      <c r="H85" s="32"/>
      <c r="I85" s="32"/>
      <c r="J85" s="32"/>
      <c r="K85" s="47"/>
      <c r="L85" s="48"/>
      <c r="M85" s="32"/>
      <c r="N85" s="17"/>
      <c r="O85" s="17"/>
      <c r="P85" s="46"/>
      <c r="Q85" s="46"/>
      <c r="R85" s="46"/>
      <c r="S85" s="46" t="s">
        <v>284</v>
      </c>
      <c r="T85" s="46">
        <v>0</v>
      </c>
      <c r="U85" s="126" t="s">
        <v>285</v>
      </c>
    </row>
    <row r="86" s="2" customFormat="1" ht="39.95" customHeight="1" spans="1:20">
      <c r="A86" s="80"/>
      <c r="B86" s="28"/>
      <c r="C86" s="29"/>
      <c r="D86" s="30"/>
      <c r="E86" s="31"/>
      <c r="F86" s="32"/>
      <c r="G86" s="17"/>
      <c r="H86" s="32"/>
      <c r="I86" s="32"/>
      <c r="J86" s="32"/>
      <c r="K86" s="47"/>
      <c r="L86" s="48"/>
      <c r="M86" s="48"/>
      <c r="N86" s="17"/>
      <c r="O86" s="17"/>
      <c r="P86" s="46"/>
      <c r="Q86" s="46"/>
      <c r="R86" s="46"/>
      <c r="S86" s="46" t="s">
        <v>286</v>
      </c>
      <c r="T86" s="46">
        <v>65</v>
      </c>
    </row>
    <row r="87" s="2" customFormat="1" ht="39.95" customHeight="1" spans="1:20">
      <c r="A87" s="27"/>
      <c r="B87" s="28"/>
      <c r="C87" s="29"/>
      <c r="D87" s="30"/>
      <c r="E87" s="31"/>
      <c r="F87" s="32"/>
      <c r="G87" s="17"/>
      <c r="H87" s="32"/>
      <c r="I87" s="32"/>
      <c r="J87" s="32"/>
      <c r="K87" s="47"/>
      <c r="L87" s="48"/>
      <c r="M87" s="48"/>
      <c r="N87" s="17"/>
      <c r="O87" s="17"/>
      <c r="P87" s="46"/>
      <c r="Q87" s="46"/>
      <c r="R87" s="46"/>
      <c r="S87" s="46"/>
      <c r="T87" s="127">
        <f>SUM(T7:T86)</f>
        <v>2324.4973597</v>
      </c>
    </row>
    <row r="88" s="2" customFormat="1" customHeight="1" spans="1:27">
      <c r="A88" s="33" t="s">
        <v>287</v>
      </c>
      <c r="B88" s="33"/>
      <c r="C88" s="33"/>
      <c r="D88" s="34"/>
      <c r="E88" s="34"/>
      <c r="F88" s="33"/>
      <c r="G88" s="34"/>
      <c r="H88" s="34"/>
      <c r="I88" s="34"/>
      <c r="J88" s="34"/>
      <c r="K88" s="49" t="s">
        <v>288</v>
      </c>
      <c r="L88" s="50"/>
      <c r="M88" s="50"/>
      <c r="N88" s="50"/>
      <c r="O88" s="50"/>
      <c r="P88" s="50"/>
      <c r="Q88" s="50"/>
      <c r="R88" s="50"/>
      <c r="S88" s="50"/>
      <c r="T88" s="65"/>
      <c r="U88" s="66"/>
      <c r="V88" s="66"/>
      <c r="W88" s="66"/>
      <c r="X88" s="66"/>
      <c r="Y88" s="66"/>
      <c r="Z88" s="66"/>
      <c r="AA88" s="66"/>
    </row>
    <row r="89" s="2" customFormat="1" customHeight="1" spans="1:27">
      <c r="A89" s="33"/>
      <c r="B89" s="33"/>
      <c r="C89" s="33"/>
      <c r="D89" s="34"/>
      <c r="E89" s="34"/>
      <c r="F89" s="33"/>
      <c r="G89" s="34"/>
      <c r="H89" s="34"/>
      <c r="I89" s="34"/>
      <c r="J89" s="34"/>
      <c r="K89" s="51"/>
      <c r="L89" s="52"/>
      <c r="M89" s="52"/>
      <c r="N89" s="52"/>
      <c r="O89" s="52"/>
      <c r="P89" s="52"/>
      <c r="Q89" s="52"/>
      <c r="R89" s="52"/>
      <c r="S89" s="52"/>
      <c r="T89" s="67"/>
      <c r="U89" s="66"/>
      <c r="V89" s="66"/>
      <c r="W89" s="66"/>
      <c r="X89" s="66"/>
      <c r="Y89" s="66"/>
      <c r="Z89" s="66"/>
      <c r="AA89" s="66"/>
    </row>
    <row r="90" s="2" customFormat="1" customHeight="1" spans="1:27">
      <c r="A90" s="33"/>
      <c r="B90" s="33"/>
      <c r="C90" s="33"/>
      <c r="D90" s="34"/>
      <c r="E90" s="34"/>
      <c r="F90" s="33"/>
      <c r="G90" s="34"/>
      <c r="H90" s="34"/>
      <c r="I90" s="34"/>
      <c r="J90" s="34"/>
      <c r="K90" s="51"/>
      <c r="L90" s="52"/>
      <c r="M90" s="52"/>
      <c r="N90" s="52"/>
      <c r="O90" s="52"/>
      <c r="P90" s="52"/>
      <c r="Q90" s="52"/>
      <c r="R90" s="52"/>
      <c r="S90" s="52"/>
      <c r="T90" s="67"/>
      <c r="U90" s="66"/>
      <c r="V90" s="66"/>
      <c r="W90" s="66"/>
      <c r="X90" s="66"/>
      <c r="Y90" s="66"/>
      <c r="Z90" s="66"/>
      <c r="AA90" s="66"/>
    </row>
    <row r="91" s="2" customFormat="1" customHeight="1" spans="1:27">
      <c r="A91" s="33"/>
      <c r="B91" s="33"/>
      <c r="C91" s="33"/>
      <c r="D91" s="34"/>
      <c r="E91" s="34"/>
      <c r="F91" s="33"/>
      <c r="G91" s="34"/>
      <c r="H91" s="34"/>
      <c r="I91" s="34"/>
      <c r="J91" s="34"/>
      <c r="K91" s="51"/>
      <c r="L91" s="52"/>
      <c r="M91" s="52"/>
      <c r="N91" s="52"/>
      <c r="O91" s="52"/>
      <c r="P91" s="52"/>
      <c r="Q91" s="52"/>
      <c r="R91" s="52"/>
      <c r="S91" s="52"/>
      <c r="T91" s="67"/>
      <c r="U91" s="66"/>
      <c r="V91" s="66"/>
      <c r="W91" s="66"/>
      <c r="X91" s="66"/>
      <c r="Y91" s="66"/>
      <c r="Z91" s="66"/>
      <c r="AA91" s="66"/>
    </row>
    <row r="92" s="2" customFormat="1" customHeight="1" spans="1:27">
      <c r="A92" s="33"/>
      <c r="B92" s="33"/>
      <c r="C92" s="33"/>
      <c r="D92" s="34"/>
      <c r="E92" s="34"/>
      <c r="F92" s="33"/>
      <c r="G92" s="34"/>
      <c r="H92" s="34"/>
      <c r="I92" s="34"/>
      <c r="J92" s="34"/>
      <c r="K92" s="51"/>
      <c r="L92" s="52"/>
      <c r="M92" s="52"/>
      <c r="N92" s="52"/>
      <c r="O92" s="52"/>
      <c r="P92" s="52"/>
      <c r="Q92" s="52"/>
      <c r="R92" s="52"/>
      <c r="S92" s="52"/>
      <c r="T92" s="67"/>
      <c r="U92" s="66"/>
      <c r="V92" s="66"/>
      <c r="W92" s="66"/>
      <c r="X92" s="66"/>
      <c r="Y92" s="66"/>
      <c r="Z92" s="66"/>
      <c r="AA92" s="66"/>
    </row>
    <row r="93" s="2" customFormat="1" customHeight="1" spans="1:27">
      <c r="A93" s="33"/>
      <c r="B93" s="33"/>
      <c r="C93" s="33"/>
      <c r="D93" s="34"/>
      <c r="E93" s="34"/>
      <c r="F93" s="33"/>
      <c r="G93" s="34"/>
      <c r="H93" s="34"/>
      <c r="I93" s="34"/>
      <c r="J93" s="34"/>
      <c r="K93" s="51"/>
      <c r="L93" s="52"/>
      <c r="M93" s="52"/>
      <c r="N93" s="52"/>
      <c r="O93" s="52"/>
      <c r="P93" s="52"/>
      <c r="Q93" s="52"/>
      <c r="R93" s="52"/>
      <c r="S93" s="52"/>
      <c r="T93" s="67"/>
      <c r="U93" s="66"/>
      <c r="V93" s="66"/>
      <c r="W93" s="66"/>
      <c r="X93" s="66"/>
      <c r="Y93" s="66"/>
      <c r="Z93" s="66"/>
      <c r="AA93" s="66"/>
    </row>
    <row r="94" s="2" customFormat="1" customHeight="1" spans="1:27">
      <c r="A94" s="33"/>
      <c r="B94" s="33"/>
      <c r="C94" s="33"/>
      <c r="D94" s="34"/>
      <c r="E94" s="34"/>
      <c r="F94" s="33"/>
      <c r="G94" s="34"/>
      <c r="H94" s="34"/>
      <c r="I94" s="34"/>
      <c r="J94" s="34"/>
      <c r="K94" s="51"/>
      <c r="L94" s="52"/>
      <c r="M94" s="52"/>
      <c r="N94" s="52"/>
      <c r="O94" s="52"/>
      <c r="P94" s="52"/>
      <c r="Q94" s="52"/>
      <c r="R94" s="52"/>
      <c r="S94" s="52"/>
      <c r="T94" s="67"/>
      <c r="U94" s="66"/>
      <c r="V94" s="66"/>
      <c r="W94" s="66"/>
      <c r="X94" s="66"/>
      <c r="Y94" s="66"/>
      <c r="Z94" s="66"/>
      <c r="AA94" s="66"/>
    </row>
    <row r="95" s="2" customFormat="1" customHeight="1" spans="1:27">
      <c r="A95" s="33"/>
      <c r="B95" s="33"/>
      <c r="C95" s="33"/>
      <c r="D95" s="34"/>
      <c r="E95" s="34"/>
      <c r="F95" s="33"/>
      <c r="G95" s="34"/>
      <c r="H95" s="34"/>
      <c r="I95" s="34"/>
      <c r="J95" s="34"/>
      <c r="K95" s="51"/>
      <c r="L95" s="52"/>
      <c r="M95" s="52"/>
      <c r="N95" s="52"/>
      <c r="O95" s="52"/>
      <c r="P95" s="52"/>
      <c r="Q95" s="52"/>
      <c r="R95" s="52"/>
      <c r="S95" s="52"/>
      <c r="T95" s="67"/>
      <c r="U95" s="66"/>
      <c r="V95" s="66"/>
      <c r="W95" s="66"/>
      <c r="X95" s="66"/>
      <c r="Y95" s="66"/>
      <c r="Z95" s="66"/>
      <c r="AA95" s="66"/>
    </row>
    <row r="96" s="2" customFormat="1" customHeight="1" spans="1:27">
      <c r="A96" s="33"/>
      <c r="B96" s="33"/>
      <c r="C96" s="33"/>
      <c r="D96" s="34"/>
      <c r="E96" s="34"/>
      <c r="F96" s="33"/>
      <c r="G96" s="34"/>
      <c r="H96" s="34"/>
      <c r="I96" s="34"/>
      <c r="J96" s="34"/>
      <c r="K96" s="51"/>
      <c r="L96" s="52"/>
      <c r="M96" s="52"/>
      <c r="N96" s="52"/>
      <c r="O96" s="52"/>
      <c r="P96" s="52"/>
      <c r="Q96" s="52"/>
      <c r="R96" s="52"/>
      <c r="S96" s="52"/>
      <c r="T96" s="67"/>
      <c r="U96" s="66"/>
      <c r="V96" s="66"/>
      <c r="W96" s="66"/>
      <c r="X96" s="66"/>
      <c r="Y96" s="66"/>
      <c r="Z96" s="66"/>
      <c r="AA96" s="66"/>
    </row>
    <row r="97" s="2" customFormat="1" ht="17" customHeight="1" spans="1:27">
      <c r="A97" s="33"/>
      <c r="B97" s="33"/>
      <c r="C97" s="33"/>
      <c r="D97" s="34"/>
      <c r="E97" s="34"/>
      <c r="F97" s="33"/>
      <c r="G97" s="34"/>
      <c r="H97" s="34"/>
      <c r="I97" s="34"/>
      <c r="J97" s="34"/>
      <c r="K97" s="51"/>
      <c r="L97" s="52"/>
      <c r="M97" s="52"/>
      <c r="N97" s="52"/>
      <c r="O97" s="52"/>
      <c r="P97" s="52"/>
      <c r="Q97" s="52"/>
      <c r="R97" s="52"/>
      <c r="S97" s="52"/>
      <c r="T97" s="67"/>
      <c r="U97" s="66"/>
      <c r="V97" s="66"/>
      <c r="W97" s="66"/>
      <c r="X97" s="66"/>
      <c r="Y97" s="66"/>
      <c r="Z97" s="66"/>
      <c r="AA97" s="66"/>
    </row>
    <row r="98" s="2" customFormat="1" ht="49" customHeight="1" spans="1:27">
      <c r="A98" s="33"/>
      <c r="B98" s="33"/>
      <c r="C98" s="33"/>
      <c r="D98" s="34"/>
      <c r="E98" s="34"/>
      <c r="F98" s="33"/>
      <c r="G98" s="34"/>
      <c r="H98" s="34"/>
      <c r="I98" s="34"/>
      <c r="J98" s="34"/>
      <c r="K98" s="53"/>
      <c r="L98" s="54"/>
      <c r="M98" s="54"/>
      <c r="N98" s="54"/>
      <c r="O98" s="54"/>
      <c r="P98" s="54"/>
      <c r="Q98" s="54"/>
      <c r="R98" s="54"/>
      <c r="S98" s="54"/>
      <c r="T98" s="68"/>
      <c r="U98" s="66"/>
      <c r="V98" s="66"/>
      <c r="W98" s="66"/>
      <c r="X98" s="66"/>
      <c r="Y98" s="66"/>
      <c r="Z98" s="66"/>
      <c r="AA98" s="66"/>
    </row>
    <row r="99" s="4" customFormat="1" spans="1:20">
      <c r="A99" s="35"/>
      <c r="C99" s="36"/>
      <c r="D99" s="36"/>
      <c r="E99" s="35"/>
      <c r="F99" s="35"/>
      <c r="G99" s="35"/>
      <c r="K99" s="55"/>
      <c r="P99" s="56"/>
      <c r="Q99" s="56"/>
      <c r="R99" s="56"/>
      <c r="S99" s="56"/>
      <c r="T99" s="69"/>
    </row>
  </sheetData>
  <mergeCells count="15">
    <mergeCell ref="A1:T1"/>
    <mergeCell ref="C2:F2"/>
    <mergeCell ref="L2:P2"/>
    <mergeCell ref="C3:F3"/>
    <mergeCell ref="L3:P3"/>
    <mergeCell ref="C4:F4"/>
    <mergeCell ref="L4:P4"/>
    <mergeCell ref="A5:F5"/>
    <mergeCell ref="G5:J5"/>
    <mergeCell ref="K5:M5"/>
    <mergeCell ref="P5:T5"/>
    <mergeCell ref="U33:U34"/>
    <mergeCell ref="U51:U52"/>
    <mergeCell ref="A88:J98"/>
    <mergeCell ref="K88:T98"/>
  </mergeCells>
  <printOptions horizontalCentered="1"/>
  <pageMargins left="0.708333333333333" right="0.708333333333333" top="0.747916666666667" bottom="0.747916666666667" header="0.314583333333333" footer="0.314583333333333"/>
  <pageSetup paperSize="9" scale="66" fitToHeight="0" orientation="landscape" horizontalDpi="600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AA32"/>
  <sheetViews>
    <sheetView zoomScale="110" zoomScaleNormal="110" workbookViewId="0">
      <pane xSplit="2" ySplit="6" topLeftCell="E7" activePane="bottomRight" state="frozen"/>
      <selection/>
      <selection pane="topRight"/>
      <selection pane="bottomLeft"/>
      <selection pane="bottomRight" activeCell="I12" sqref="I12"/>
    </sheetView>
  </sheetViews>
  <sheetFormatPr defaultColWidth="9" defaultRowHeight="12"/>
  <cols>
    <col min="1" max="1" width="8" style="5" customWidth="1"/>
    <col min="2" max="2" width="11.125" style="1" customWidth="1"/>
    <col min="3" max="3" width="9.88333333333333" style="6" customWidth="1"/>
    <col min="4" max="4" width="11" style="6" customWidth="1"/>
    <col min="5" max="5" width="17.3833333333333" style="5" customWidth="1"/>
    <col min="6" max="6" width="6.625" style="5" customWidth="1"/>
    <col min="7" max="7" width="14.8" style="5" customWidth="1"/>
    <col min="8" max="8" width="9.60833333333333" style="1" customWidth="1"/>
    <col min="9" max="9" width="7.125" style="1" customWidth="1"/>
    <col min="10" max="10" width="7.5" style="1" customWidth="1"/>
    <col min="11" max="11" width="10" style="7" customWidth="1"/>
    <col min="12" max="13" width="7.125" style="1" customWidth="1"/>
    <col min="14" max="14" width="8.875" style="1" customWidth="1"/>
    <col min="15" max="15" width="8.125" style="1" customWidth="1"/>
    <col min="16" max="19" width="10.7583333333333" style="8" customWidth="1"/>
    <col min="20" max="20" width="10.7583333333333" style="9" customWidth="1"/>
    <col min="21" max="21" width="9" style="1"/>
    <col min="22" max="27" width="9" style="4"/>
    <col min="28" max="16384" width="9" style="1"/>
  </cols>
  <sheetData>
    <row r="1" s="1" customFormat="1" ht="47.25" customHeight="1" spans="1:26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57"/>
      <c r="V1" s="57"/>
      <c r="W1" s="58"/>
      <c r="X1" s="58"/>
      <c r="Y1" s="57"/>
      <c r="Z1" s="57"/>
    </row>
    <row r="2" s="2" customFormat="1" ht="29" customHeight="1" spans="1:20">
      <c r="A2" s="11"/>
      <c r="B2" s="12" t="s">
        <v>1</v>
      </c>
      <c r="C2" s="13" t="s">
        <v>2</v>
      </c>
      <c r="D2" s="13"/>
      <c r="E2" s="14"/>
      <c r="F2" s="13"/>
      <c r="G2" s="11"/>
      <c r="K2" s="11" t="s">
        <v>3</v>
      </c>
      <c r="L2" s="37" t="s">
        <v>4</v>
      </c>
      <c r="M2" s="37"/>
      <c r="N2" s="37"/>
      <c r="O2" s="37"/>
      <c r="P2" s="38"/>
      <c r="Q2" s="38"/>
      <c r="R2" s="38"/>
      <c r="S2" s="38"/>
      <c r="T2" s="59"/>
    </row>
    <row r="3" s="2" customFormat="1" ht="29" customHeight="1" spans="1:20">
      <c r="A3" s="11"/>
      <c r="B3" s="12" t="s">
        <v>5</v>
      </c>
      <c r="C3" s="13" t="s">
        <v>6</v>
      </c>
      <c r="D3" s="13"/>
      <c r="E3" s="14"/>
      <c r="F3" s="13"/>
      <c r="G3" s="11"/>
      <c r="K3" s="11" t="s">
        <v>7</v>
      </c>
      <c r="L3" s="37" t="s">
        <v>8</v>
      </c>
      <c r="M3" s="37"/>
      <c r="N3" s="37"/>
      <c r="O3" s="37"/>
      <c r="P3" s="38"/>
      <c r="Q3" s="38"/>
      <c r="R3" s="38"/>
      <c r="S3" s="38"/>
      <c r="T3" s="59"/>
    </row>
    <row r="4" s="2" customFormat="1" ht="29" customHeight="1" spans="1:20">
      <c r="A4" s="11"/>
      <c r="B4" s="12" t="s">
        <v>9</v>
      </c>
      <c r="C4" s="15" t="s">
        <v>76</v>
      </c>
      <c r="D4" s="15"/>
      <c r="E4" s="16"/>
      <c r="F4" s="15"/>
      <c r="G4" s="11"/>
      <c r="K4" s="11" t="s">
        <v>11</v>
      </c>
      <c r="L4" s="39">
        <v>46231</v>
      </c>
      <c r="M4" s="15"/>
      <c r="N4" s="15"/>
      <c r="O4" s="15"/>
      <c r="P4" s="40"/>
      <c r="Q4" s="60"/>
      <c r="R4" s="60"/>
      <c r="S4" s="60"/>
      <c r="T4" s="59"/>
    </row>
    <row r="5" s="2" customFormat="1" ht="24" customHeight="1" spans="1:20">
      <c r="A5" s="17" t="s">
        <v>12</v>
      </c>
      <c r="B5" s="17"/>
      <c r="C5" s="17"/>
      <c r="D5" s="17"/>
      <c r="E5" s="17"/>
      <c r="F5" s="17"/>
      <c r="G5" s="17" t="s">
        <v>13</v>
      </c>
      <c r="H5" s="17"/>
      <c r="I5" s="17"/>
      <c r="J5" s="17"/>
      <c r="K5" s="17" t="s">
        <v>14</v>
      </c>
      <c r="L5" s="17"/>
      <c r="M5" s="17"/>
      <c r="N5" s="41"/>
      <c r="O5" s="41"/>
      <c r="P5" s="42"/>
      <c r="Q5" s="61"/>
      <c r="R5" s="61"/>
      <c r="S5" s="61"/>
      <c r="T5" s="62"/>
    </row>
    <row r="6" s="2" customFormat="1" ht="36" customHeight="1" spans="1:20">
      <c r="A6" s="17" t="s">
        <v>15</v>
      </c>
      <c r="B6" s="17" t="s">
        <v>16</v>
      </c>
      <c r="C6" s="18" t="s">
        <v>17</v>
      </c>
      <c r="D6" s="18" t="s">
        <v>18</v>
      </c>
      <c r="E6" s="17" t="s">
        <v>19</v>
      </c>
      <c r="F6" s="17" t="s">
        <v>20</v>
      </c>
      <c r="G6" s="17" t="s">
        <v>21</v>
      </c>
      <c r="H6" s="17" t="s">
        <v>22</v>
      </c>
      <c r="I6" s="17" t="s">
        <v>23</v>
      </c>
      <c r="J6" s="18" t="s">
        <v>24</v>
      </c>
      <c r="K6" s="18" t="s">
        <v>25</v>
      </c>
      <c r="L6" s="29" t="s">
        <v>26</v>
      </c>
      <c r="M6" s="18" t="s">
        <v>27</v>
      </c>
      <c r="N6" s="18" t="s">
        <v>28</v>
      </c>
      <c r="O6" s="18" t="s">
        <v>29</v>
      </c>
      <c r="P6" s="43" t="s">
        <v>30</v>
      </c>
      <c r="Q6" s="43" t="s">
        <v>31</v>
      </c>
      <c r="R6" s="43" t="s">
        <v>32</v>
      </c>
      <c r="S6" s="43" t="s">
        <v>33</v>
      </c>
      <c r="T6" s="43" t="s">
        <v>34</v>
      </c>
    </row>
    <row r="7" s="3" customFormat="1" ht="36" customHeight="1" spans="1:21">
      <c r="A7" s="19">
        <v>1</v>
      </c>
      <c r="B7" s="20"/>
      <c r="C7" s="21" t="s">
        <v>43</v>
      </c>
      <c r="D7" s="22" t="s">
        <v>289</v>
      </c>
      <c r="E7" s="20" t="s">
        <v>290</v>
      </c>
      <c r="F7" s="20">
        <v>1</v>
      </c>
      <c r="G7" s="19" t="s">
        <v>46</v>
      </c>
      <c r="H7" s="20">
        <v>0.028</v>
      </c>
      <c r="I7" s="20">
        <v>28</v>
      </c>
      <c r="J7" s="20">
        <f t="shared" ref="J7:J10" si="0">I7*H7</f>
        <v>0.784</v>
      </c>
      <c r="K7" s="20" t="s">
        <v>47</v>
      </c>
      <c r="L7" s="20">
        <v>6</v>
      </c>
      <c r="M7" s="20">
        <f t="shared" ref="M7:M11" si="1">L7*1</f>
        <v>6</v>
      </c>
      <c r="N7" s="19">
        <v>2</v>
      </c>
      <c r="O7" s="19">
        <v>1.5</v>
      </c>
      <c r="P7" s="44">
        <f t="shared" ref="P7:P11" si="2">(O7+N7+M7+J7)*0.05</f>
        <v>0.5142</v>
      </c>
      <c r="Q7" s="44">
        <f t="shared" ref="Q7:Q11" si="3">(P7+O7+N7+J7+M7)*0.05</f>
        <v>0.53991</v>
      </c>
      <c r="R7" s="44">
        <f t="shared" ref="R7:R11" si="4">Q7+P7+O7+N7+M7+J7</f>
        <v>11.33811</v>
      </c>
      <c r="S7" s="44">
        <f t="shared" ref="S7:S11" si="5">R7*1.13</f>
        <v>12.8120643</v>
      </c>
      <c r="T7" s="44">
        <f t="shared" ref="T7:T11" si="6">S7*F7</f>
        <v>12.8120643</v>
      </c>
      <c r="U7" s="79" t="s">
        <v>291</v>
      </c>
    </row>
    <row r="8" s="3" customFormat="1" ht="36" customHeight="1" spans="1:21">
      <c r="A8" s="19">
        <v>2</v>
      </c>
      <c r="B8" s="70"/>
      <c r="C8" s="71" t="s">
        <v>43</v>
      </c>
      <c r="D8" s="72" t="s">
        <v>292</v>
      </c>
      <c r="E8" s="70" t="s">
        <v>293</v>
      </c>
      <c r="F8" s="73">
        <v>1</v>
      </c>
      <c r="G8" s="73" t="s">
        <v>294</v>
      </c>
      <c r="H8" s="73"/>
      <c r="I8" s="73"/>
      <c r="J8" s="73"/>
      <c r="K8" s="70" t="s">
        <v>40</v>
      </c>
      <c r="L8" s="70"/>
      <c r="M8" s="70"/>
      <c r="N8" s="73"/>
      <c r="O8" s="73"/>
      <c r="P8" s="74"/>
      <c r="Q8" s="74"/>
      <c r="R8" s="76">
        <v>0.1</v>
      </c>
      <c r="S8" s="76">
        <f t="shared" si="5"/>
        <v>0.113</v>
      </c>
      <c r="T8" s="76">
        <f t="shared" si="6"/>
        <v>0.113</v>
      </c>
      <c r="U8" s="77" t="s">
        <v>41</v>
      </c>
    </row>
    <row r="9" s="3" customFormat="1" ht="36" customHeight="1" spans="1:21">
      <c r="A9" s="19">
        <v>3</v>
      </c>
      <c r="B9" s="20"/>
      <c r="C9" s="21" t="s">
        <v>43</v>
      </c>
      <c r="D9" s="22" t="s">
        <v>295</v>
      </c>
      <c r="E9" s="20" t="s">
        <v>296</v>
      </c>
      <c r="F9" s="20">
        <v>1</v>
      </c>
      <c r="G9" s="19" t="s">
        <v>155</v>
      </c>
      <c r="H9" s="20">
        <v>0.028</v>
      </c>
      <c r="I9" s="20">
        <v>70</v>
      </c>
      <c r="J9" s="20">
        <f t="shared" si="0"/>
        <v>1.96</v>
      </c>
      <c r="K9" s="20" t="s">
        <v>47</v>
      </c>
      <c r="L9" s="20">
        <v>4</v>
      </c>
      <c r="M9" s="20">
        <f t="shared" si="1"/>
        <v>4</v>
      </c>
      <c r="N9" s="19">
        <v>1</v>
      </c>
      <c r="O9" s="19">
        <v>0.2</v>
      </c>
      <c r="P9" s="44">
        <f t="shared" si="2"/>
        <v>0.358</v>
      </c>
      <c r="Q9" s="44">
        <f t="shared" si="3"/>
        <v>0.3759</v>
      </c>
      <c r="R9" s="44">
        <f t="shared" si="4"/>
        <v>7.8939</v>
      </c>
      <c r="S9" s="44">
        <f t="shared" si="5"/>
        <v>8.920107</v>
      </c>
      <c r="T9" s="44">
        <f t="shared" si="6"/>
        <v>8.920107</v>
      </c>
      <c r="U9" s="75" t="s">
        <v>297</v>
      </c>
    </row>
    <row r="10" s="3" customFormat="1" ht="36" customHeight="1" spans="1:20">
      <c r="A10" s="19">
        <v>4</v>
      </c>
      <c r="B10" s="20"/>
      <c r="C10" s="21" t="s">
        <v>43</v>
      </c>
      <c r="D10" s="22" t="s">
        <v>298</v>
      </c>
      <c r="E10" s="20" t="s">
        <v>299</v>
      </c>
      <c r="F10" s="20">
        <v>1</v>
      </c>
      <c r="G10" s="19" t="s">
        <v>46</v>
      </c>
      <c r="H10" s="20">
        <v>0.001</v>
      </c>
      <c r="I10" s="20">
        <v>28</v>
      </c>
      <c r="J10" s="20">
        <f t="shared" si="0"/>
        <v>0.028</v>
      </c>
      <c r="K10" s="20" t="s">
        <v>47</v>
      </c>
      <c r="L10" s="20">
        <v>3</v>
      </c>
      <c r="M10" s="20">
        <f t="shared" si="1"/>
        <v>3</v>
      </c>
      <c r="N10" s="19">
        <v>0.5</v>
      </c>
      <c r="O10" s="19">
        <v>0.1</v>
      </c>
      <c r="P10" s="44">
        <f t="shared" si="2"/>
        <v>0.1814</v>
      </c>
      <c r="Q10" s="44">
        <f t="shared" si="3"/>
        <v>0.19047</v>
      </c>
      <c r="R10" s="44">
        <f t="shared" si="4"/>
        <v>3.99987</v>
      </c>
      <c r="S10" s="44">
        <f t="shared" si="5"/>
        <v>4.5198531</v>
      </c>
      <c r="T10" s="44">
        <f t="shared" si="6"/>
        <v>4.5198531</v>
      </c>
    </row>
    <row r="11" s="3" customFormat="1" ht="39.95" customHeight="1" spans="1:21">
      <c r="A11" s="19">
        <v>5</v>
      </c>
      <c r="B11" s="23"/>
      <c r="C11" s="21" t="s">
        <v>43</v>
      </c>
      <c r="D11" s="22" t="s">
        <v>142</v>
      </c>
      <c r="E11" s="24" t="s">
        <v>300</v>
      </c>
      <c r="F11" s="20">
        <v>1</v>
      </c>
      <c r="G11" s="19" t="s">
        <v>39</v>
      </c>
      <c r="H11" s="20"/>
      <c r="I11" s="20"/>
      <c r="J11" s="20"/>
      <c r="K11" s="20" t="s">
        <v>40</v>
      </c>
      <c r="L11" s="45"/>
      <c r="M11" s="20"/>
      <c r="N11" s="19"/>
      <c r="O11" s="19"/>
      <c r="P11" s="44"/>
      <c r="Q11" s="44"/>
      <c r="R11" s="44">
        <v>0.25</v>
      </c>
      <c r="S11" s="44">
        <f t="shared" si="5"/>
        <v>0.2825</v>
      </c>
      <c r="T11" s="44">
        <f t="shared" si="6"/>
        <v>0.2825</v>
      </c>
      <c r="U11" s="63"/>
    </row>
    <row r="12" s="3" customFormat="1" ht="39.95" customHeight="1" spans="1:20">
      <c r="A12" s="19">
        <v>6</v>
      </c>
      <c r="B12" s="23"/>
      <c r="C12" s="21" t="s">
        <v>43</v>
      </c>
      <c r="D12" s="25" t="s">
        <v>72</v>
      </c>
      <c r="E12" s="24" t="s">
        <v>301</v>
      </c>
      <c r="F12" s="20">
        <v>1</v>
      </c>
      <c r="G12" s="19" t="s">
        <v>39</v>
      </c>
      <c r="H12" s="20"/>
      <c r="I12" s="20"/>
      <c r="J12" s="20"/>
      <c r="K12" s="20" t="s">
        <v>40</v>
      </c>
      <c r="L12" s="45"/>
      <c r="M12" s="20"/>
      <c r="N12" s="19"/>
      <c r="O12" s="19"/>
      <c r="P12" s="44"/>
      <c r="Q12" s="44"/>
      <c r="R12" s="44">
        <v>0.2</v>
      </c>
      <c r="S12" s="44">
        <f t="shared" ref="S12:S15" si="7">R12*1.13</f>
        <v>0.226</v>
      </c>
      <c r="T12" s="44">
        <f t="shared" ref="T12:T15" si="8">S12*F12</f>
        <v>0.226</v>
      </c>
    </row>
    <row r="13" s="3" customFormat="1" ht="39.95" customHeight="1" spans="1:20">
      <c r="A13" s="19">
        <v>7</v>
      </c>
      <c r="B13" s="23"/>
      <c r="C13" s="21" t="s">
        <v>43</v>
      </c>
      <c r="D13" s="25" t="s">
        <v>272</v>
      </c>
      <c r="E13" s="26" t="s">
        <v>302</v>
      </c>
      <c r="F13" s="20">
        <v>3</v>
      </c>
      <c r="G13" s="19" t="s">
        <v>39</v>
      </c>
      <c r="H13" s="20"/>
      <c r="I13" s="20"/>
      <c r="J13" s="20"/>
      <c r="K13" s="20" t="s">
        <v>40</v>
      </c>
      <c r="L13" s="45"/>
      <c r="M13" s="20"/>
      <c r="N13" s="19"/>
      <c r="O13" s="19"/>
      <c r="P13" s="44"/>
      <c r="Q13" s="44"/>
      <c r="R13" s="44">
        <v>0.2</v>
      </c>
      <c r="S13" s="44">
        <f t="shared" si="7"/>
        <v>0.226</v>
      </c>
      <c r="T13" s="44">
        <f t="shared" si="8"/>
        <v>0.678</v>
      </c>
    </row>
    <row r="14" s="3" customFormat="1" ht="39.95" customHeight="1" spans="1:20">
      <c r="A14" s="19">
        <v>8</v>
      </c>
      <c r="B14" s="23"/>
      <c r="C14" s="21" t="s">
        <v>43</v>
      </c>
      <c r="D14" s="25" t="s">
        <v>303</v>
      </c>
      <c r="E14" s="26" t="s">
        <v>304</v>
      </c>
      <c r="F14" s="20">
        <v>3</v>
      </c>
      <c r="G14" s="19" t="s">
        <v>39</v>
      </c>
      <c r="H14" s="20"/>
      <c r="I14" s="20"/>
      <c r="J14" s="20"/>
      <c r="K14" s="20" t="s">
        <v>40</v>
      </c>
      <c r="L14" s="45"/>
      <c r="M14" s="20"/>
      <c r="N14" s="19"/>
      <c r="O14" s="19"/>
      <c r="P14" s="44"/>
      <c r="Q14" s="44"/>
      <c r="R14" s="44">
        <v>0.3</v>
      </c>
      <c r="S14" s="44">
        <f t="shared" si="7"/>
        <v>0.339</v>
      </c>
      <c r="T14" s="44">
        <f t="shared" si="8"/>
        <v>1.017</v>
      </c>
    </row>
    <row r="15" s="3" customFormat="1" ht="39.95" customHeight="1" spans="1:20">
      <c r="A15" s="19">
        <v>9</v>
      </c>
      <c r="B15" s="23"/>
      <c r="C15" s="21" t="s">
        <v>43</v>
      </c>
      <c r="D15" s="22" t="s">
        <v>292</v>
      </c>
      <c r="E15" s="20" t="s">
        <v>305</v>
      </c>
      <c r="F15" s="19">
        <v>3</v>
      </c>
      <c r="G15" s="19" t="s">
        <v>294</v>
      </c>
      <c r="H15" s="19"/>
      <c r="I15" s="19"/>
      <c r="J15" s="19"/>
      <c r="K15" s="20" t="s">
        <v>40</v>
      </c>
      <c r="L15" s="20"/>
      <c r="M15" s="20"/>
      <c r="N15" s="19"/>
      <c r="O15" s="19"/>
      <c r="P15" s="44"/>
      <c r="Q15" s="44"/>
      <c r="R15" s="78">
        <v>0.15</v>
      </c>
      <c r="S15" s="78">
        <f t="shared" si="7"/>
        <v>0.1695</v>
      </c>
      <c r="T15" s="78">
        <f t="shared" si="8"/>
        <v>0.5085</v>
      </c>
    </row>
    <row r="16" s="2" customFormat="1" ht="39.95" customHeight="1" spans="1:20">
      <c r="A16" s="27"/>
      <c r="B16" s="28"/>
      <c r="C16" s="29"/>
      <c r="D16" s="30"/>
      <c r="E16" s="31"/>
      <c r="F16" s="32"/>
      <c r="G16" s="32"/>
      <c r="H16" s="32"/>
      <c r="I16" s="32"/>
      <c r="J16" s="32"/>
      <c r="K16" s="32"/>
      <c r="L16" s="32"/>
      <c r="M16" s="32"/>
      <c r="N16" s="17"/>
      <c r="O16" s="17"/>
      <c r="P16" s="46"/>
      <c r="Q16" s="46"/>
      <c r="R16" s="46"/>
      <c r="S16" s="46"/>
      <c r="T16" s="46"/>
    </row>
    <row r="17" s="2" customFormat="1" ht="39.95" customHeight="1" spans="1:20">
      <c r="A17" s="27"/>
      <c r="B17" s="28"/>
      <c r="C17" s="29"/>
      <c r="D17" s="30"/>
      <c r="E17" s="31"/>
      <c r="F17" s="32"/>
      <c r="G17" s="17"/>
      <c r="H17" s="32"/>
      <c r="I17" s="32"/>
      <c r="J17" s="32"/>
      <c r="K17" s="47"/>
      <c r="L17" s="48"/>
      <c r="M17" s="48"/>
      <c r="N17" s="17"/>
      <c r="O17" s="17"/>
      <c r="P17" s="46"/>
      <c r="Q17" s="46"/>
      <c r="R17" s="46"/>
      <c r="S17" s="46" t="s">
        <v>282</v>
      </c>
      <c r="T17" s="46">
        <v>0</v>
      </c>
    </row>
    <row r="18" s="2" customFormat="1" ht="39.95" customHeight="1" spans="1:20">
      <c r="A18" s="27"/>
      <c r="B18" s="28"/>
      <c r="C18" s="29"/>
      <c r="D18" s="30"/>
      <c r="E18" s="31"/>
      <c r="F18" s="32"/>
      <c r="G18" s="17"/>
      <c r="H18" s="32"/>
      <c r="I18" s="32"/>
      <c r="J18" s="32"/>
      <c r="K18" s="47"/>
      <c r="L18" s="48"/>
      <c r="M18" s="48"/>
      <c r="N18" s="17"/>
      <c r="O18" s="17"/>
      <c r="P18" s="46"/>
      <c r="Q18" s="46"/>
      <c r="R18" s="46"/>
      <c r="S18" s="46" t="s">
        <v>284</v>
      </c>
      <c r="T18" s="46">
        <v>0</v>
      </c>
    </row>
    <row r="19" s="2" customFormat="1" ht="39.95" customHeight="1" spans="1:20">
      <c r="A19" s="27"/>
      <c r="B19" s="28"/>
      <c r="C19" s="29"/>
      <c r="D19" s="30"/>
      <c r="E19" s="31"/>
      <c r="F19" s="32"/>
      <c r="G19" s="17"/>
      <c r="H19" s="32"/>
      <c r="I19" s="32"/>
      <c r="J19" s="32"/>
      <c r="K19" s="47"/>
      <c r="L19" s="48"/>
      <c r="M19" s="48"/>
      <c r="N19" s="17"/>
      <c r="O19" s="17"/>
      <c r="P19" s="46"/>
      <c r="Q19" s="46"/>
      <c r="R19" s="46"/>
      <c r="S19" s="46" t="s">
        <v>286</v>
      </c>
      <c r="T19" s="46">
        <v>1.5</v>
      </c>
    </row>
    <row r="20" s="2" customFormat="1" ht="39.95" customHeight="1" spans="1:21">
      <c r="A20" s="27"/>
      <c r="B20" s="28"/>
      <c r="C20" s="29"/>
      <c r="D20" s="30"/>
      <c r="E20" s="31"/>
      <c r="F20" s="32"/>
      <c r="G20" s="17"/>
      <c r="H20" s="32"/>
      <c r="I20" s="32"/>
      <c r="J20" s="32"/>
      <c r="K20" s="47"/>
      <c r="L20" s="48"/>
      <c r="M20" s="48"/>
      <c r="N20" s="17"/>
      <c r="O20" s="17"/>
      <c r="P20" s="46"/>
      <c r="Q20" s="46"/>
      <c r="R20" s="46"/>
      <c r="S20" s="46"/>
      <c r="T20" s="64">
        <f>SUM(T7:T19)</f>
        <v>30.5770244</v>
      </c>
      <c r="U20" s="2">
        <v>1713</v>
      </c>
    </row>
    <row r="21" s="2" customFormat="1" customHeight="1" spans="1:27">
      <c r="A21" s="33" t="s">
        <v>287</v>
      </c>
      <c r="B21" s="33"/>
      <c r="C21" s="33"/>
      <c r="D21" s="34"/>
      <c r="E21" s="34"/>
      <c r="F21" s="33"/>
      <c r="G21" s="34"/>
      <c r="H21" s="34"/>
      <c r="I21" s="34"/>
      <c r="J21" s="34"/>
      <c r="K21" s="49" t="s">
        <v>288</v>
      </c>
      <c r="L21" s="50"/>
      <c r="M21" s="50"/>
      <c r="N21" s="50"/>
      <c r="O21" s="50"/>
      <c r="P21" s="50"/>
      <c r="Q21" s="50"/>
      <c r="R21" s="50"/>
      <c r="S21" s="50"/>
      <c r="T21" s="65"/>
      <c r="U21" s="66"/>
      <c r="V21" s="66"/>
      <c r="W21" s="66"/>
      <c r="X21" s="66"/>
      <c r="Y21" s="66"/>
      <c r="Z21" s="66"/>
      <c r="AA21" s="66"/>
    </row>
    <row r="22" s="2" customFormat="1" customHeight="1" spans="1:27">
      <c r="A22" s="33"/>
      <c r="B22" s="33"/>
      <c r="C22" s="33"/>
      <c r="D22" s="34"/>
      <c r="E22" s="34"/>
      <c r="F22" s="33"/>
      <c r="G22" s="34"/>
      <c r="H22" s="34"/>
      <c r="I22" s="34"/>
      <c r="J22" s="34"/>
      <c r="K22" s="51"/>
      <c r="L22" s="52"/>
      <c r="M22" s="52"/>
      <c r="N22" s="52"/>
      <c r="O22" s="52"/>
      <c r="P22" s="52"/>
      <c r="Q22" s="52"/>
      <c r="R22" s="52"/>
      <c r="S22" s="52"/>
      <c r="T22" s="67"/>
      <c r="U22" s="66"/>
      <c r="V22" s="66"/>
      <c r="W22" s="66"/>
      <c r="X22" s="66"/>
      <c r="Y22" s="66"/>
      <c r="Z22" s="66"/>
      <c r="AA22" s="66"/>
    </row>
    <row r="23" s="2" customFormat="1" customHeight="1" spans="1:27">
      <c r="A23" s="33"/>
      <c r="B23" s="33"/>
      <c r="C23" s="33"/>
      <c r="D23" s="34"/>
      <c r="E23" s="34"/>
      <c r="F23" s="33"/>
      <c r="G23" s="34"/>
      <c r="H23" s="34"/>
      <c r="I23" s="34"/>
      <c r="J23" s="34"/>
      <c r="K23" s="51"/>
      <c r="L23" s="52"/>
      <c r="M23" s="52"/>
      <c r="N23" s="52"/>
      <c r="O23" s="52"/>
      <c r="P23" s="52"/>
      <c r="Q23" s="52"/>
      <c r="R23" s="52"/>
      <c r="S23" s="52"/>
      <c r="T23" s="67"/>
      <c r="U23" s="66"/>
      <c r="V23" s="66"/>
      <c r="W23" s="66"/>
      <c r="X23" s="66"/>
      <c r="Y23" s="66"/>
      <c r="Z23" s="66"/>
      <c r="AA23" s="66"/>
    </row>
    <row r="24" s="2" customFormat="1" customHeight="1" spans="1:27">
      <c r="A24" s="33"/>
      <c r="B24" s="33"/>
      <c r="C24" s="33"/>
      <c r="D24" s="34"/>
      <c r="E24" s="34"/>
      <c r="F24" s="33"/>
      <c r="G24" s="34"/>
      <c r="H24" s="34"/>
      <c r="I24" s="34"/>
      <c r="J24" s="34"/>
      <c r="K24" s="51"/>
      <c r="L24" s="52"/>
      <c r="M24" s="52"/>
      <c r="N24" s="52"/>
      <c r="O24" s="52"/>
      <c r="P24" s="52"/>
      <c r="Q24" s="52"/>
      <c r="R24" s="52"/>
      <c r="S24" s="52"/>
      <c r="T24" s="67"/>
      <c r="U24" s="66"/>
      <c r="V24" s="66"/>
      <c r="W24" s="66"/>
      <c r="X24" s="66"/>
      <c r="Y24" s="66"/>
      <c r="Z24" s="66"/>
      <c r="AA24" s="66"/>
    </row>
    <row r="25" s="2" customFormat="1" customHeight="1" spans="1:27">
      <c r="A25" s="33"/>
      <c r="B25" s="33"/>
      <c r="C25" s="33"/>
      <c r="D25" s="34"/>
      <c r="E25" s="34"/>
      <c r="F25" s="33"/>
      <c r="G25" s="34"/>
      <c r="H25" s="34"/>
      <c r="I25" s="34"/>
      <c r="J25" s="34"/>
      <c r="K25" s="51"/>
      <c r="L25" s="52"/>
      <c r="M25" s="52"/>
      <c r="N25" s="52"/>
      <c r="O25" s="52"/>
      <c r="P25" s="52"/>
      <c r="Q25" s="52"/>
      <c r="R25" s="52"/>
      <c r="S25" s="52"/>
      <c r="T25" s="67"/>
      <c r="U25" s="66"/>
      <c r="V25" s="66"/>
      <c r="W25" s="66"/>
      <c r="X25" s="66"/>
      <c r="Y25" s="66"/>
      <c r="Z25" s="66"/>
      <c r="AA25" s="66"/>
    </row>
    <row r="26" s="2" customFormat="1" customHeight="1" spans="1:27">
      <c r="A26" s="33"/>
      <c r="B26" s="33"/>
      <c r="C26" s="33"/>
      <c r="D26" s="34"/>
      <c r="E26" s="34"/>
      <c r="F26" s="33"/>
      <c r="G26" s="34"/>
      <c r="H26" s="34"/>
      <c r="I26" s="34"/>
      <c r="J26" s="34"/>
      <c r="K26" s="51"/>
      <c r="L26" s="52"/>
      <c r="M26" s="52"/>
      <c r="N26" s="52"/>
      <c r="O26" s="52"/>
      <c r="P26" s="52"/>
      <c r="Q26" s="52"/>
      <c r="R26" s="52"/>
      <c r="S26" s="52"/>
      <c r="T26" s="67"/>
      <c r="U26" s="66"/>
      <c r="V26" s="66"/>
      <c r="W26" s="66"/>
      <c r="X26" s="66"/>
      <c r="Y26" s="66"/>
      <c r="Z26" s="66"/>
      <c r="AA26" s="66"/>
    </row>
    <row r="27" s="2" customFormat="1" customHeight="1" spans="1:27">
      <c r="A27" s="33"/>
      <c r="B27" s="33"/>
      <c r="C27" s="33"/>
      <c r="D27" s="34"/>
      <c r="E27" s="34"/>
      <c r="F27" s="33"/>
      <c r="G27" s="34"/>
      <c r="H27" s="34"/>
      <c r="I27" s="34"/>
      <c r="J27" s="34"/>
      <c r="K27" s="51"/>
      <c r="L27" s="52"/>
      <c r="M27" s="52"/>
      <c r="N27" s="52"/>
      <c r="O27" s="52"/>
      <c r="P27" s="52"/>
      <c r="Q27" s="52"/>
      <c r="R27" s="52"/>
      <c r="S27" s="52"/>
      <c r="T27" s="67"/>
      <c r="U27" s="66"/>
      <c r="V27" s="66"/>
      <c r="W27" s="66"/>
      <c r="X27" s="66"/>
      <c r="Y27" s="66"/>
      <c r="Z27" s="66"/>
      <c r="AA27" s="66"/>
    </row>
    <row r="28" s="2" customFormat="1" customHeight="1" spans="1:27">
      <c r="A28" s="33"/>
      <c r="B28" s="33"/>
      <c r="C28" s="33"/>
      <c r="D28" s="34"/>
      <c r="E28" s="34"/>
      <c r="F28" s="33"/>
      <c r="G28" s="34"/>
      <c r="H28" s="34"/>
      <c r="I28" s="34"/>
      <c r="J28" s="34"/>
      <c r="K28" s="51"/>
      <c r="L28" s="52"/>
      <c r="M28" s="52"/>
      <c r="N28" s="52"/>
      <c r="O28" s="52"/>
      <c r="P28" s="52"/>
      <c r="Q28" s="52"/>
      <c r="R28" s="52"/>
      <c r="S28" s="52"/>
      <c r="T28" s="67"/>
      <c r="U28" s="66"/>
      <c r="V28" s="66"/>
      <c r="W28" s="66"/>
      <c r="X28" s="66"/>
      <c r="Y28" s="66"/>
      <c r="Z28" s="66"/>
      <c r="AA28" s="66"/>
    </row>
    <row r="29" s="2" customFormat="1" customHeight="1" spans="1:27">
      <c r="A29" s="33"/>
      <c r="B29" s="33"/>
      <c r="C29" s="33"/>
      <c r="D29" s="34"/>
      <c r="E29" s="34"/>
      <c r="F29" s="33"/>
      <c r="G29" s="34"/>
      <c r="H29" s="34"/>
      <c r="I29" s="34"/>
      <c r="J29" s="34"/>
      <c r="K29" s="51"/>
      <c r="L29" s="52"/>
      <c r="M29" s="52"/>
      <c r="N29" s="52"/>
      <c r="O29" s="52"/>
      <c r="P29" s="52"/>
      <c r="Q29" s="52"/>
      <c r="R29" s="52"/>
      <c r="S29" s="52"/>
      <c r="T29" s="67"/>
      <c r="U29" s="66"/>
      <c r="V29" s="66"/>
      <c r="W29" s="66"/>
      <c r="X29" s="66"/>
      <c r="Y29" s="66"/>
      <c r="Z29" s="66"/>
      <c r="AA29" s="66"/>
    </row>
    <row r="30" s="2" customFormat="1" ht="17" customHeight="1" spans="1:27">
      <c r="A30" s="33"/>
      <c r="B30" s="33"/>
      <c r="C30" s="33"/>
      <c r="D30" s="34"/>
      <c r="E30" s="34"/>
      <c r="F30" s="33"/>
      <c r="G30" s="34"/>
      <c r="H30" s="34"/>
      <c r="I30" s="34"/>
      <c r="J30" s="34"/>
      <c r="K30" s="51"/>
      <c r="L30" s="52"/>
      <c r="M30" s="52"/>
      <c r="N30" s="52"/>
      <c r="O30" s="52"/>
      <c r="P30" s="52"/>
      <c r="Q30" s="52"/>
      <c r="R30" s="52"/>
      <c r="S30" s="52"/>
      <c r="T30" s="67"/>
      <c r="U30" s="66"/>
      <c r="V30" s="66"/>
      <c r="W30" s="66"/>
      <c r="X30" s="66"/>
      <c r="Y30" s="66"/>
      <c r="Z30" s="66"/>
      <c r="AA30" s="66"/>
    </row>
    <row r="31" s="2" customFormat="1" ht="49" customHeight="1" spans="1:27">
      <c r="A31" s="33"/>
      <c r="B31" s="33"/>
      <c r="C31" s="33"/>
      <c r="D31" s="34"/>
      <c r="E31" s="34"/>
      <c r="F31" s="33"/>
      <c r="G31" s="34"/>
      <c r="H31" s="34"/>
      <c r="I31" s="34"/>
      <c r="J31" s="34"/>
      <c r="K31" s="53"/>
      <c r="L31" s="54"/>
      <c r="M31" s="54"/>
      <c r="N31" s="54"/>
      <c r="O31" s="54"/>
      <c r="P31" s="54"/>
      <c r="Q31" s="54"/>
      <c r="R31" s="54"/>
      <c r="S31" s="54"/>
      <c r="T31" s="68"/>
      <c r="U31" s="66"/>
      <c r="V31" s="66"/>
      <c r="W31" s="66"/>
      <c r="X31" s="66"/>
      <c r="Y31" s="66"/>
      <c r="Z31" s="66"/>
      <c r="AA31" s="66"/>
    </row>
    <row r="32" s="4" customFormat="1" spans="1:20">
      <c r="A32" s="35"/>
      <c r="C32" s="36"/>
      <c r="D32" s="36"/>
      <c r="E32" s="35"/>
      <c r="F32" s="35"/>
      <c r="G32" s="35"/>
      <c r="K32" s="55"/>
      <c r="P32" s="56"/>
      <c r="Q32" s="56"/>
      <c r="R32" s="56"/>
      <c r="S32" s="56"/>
      <c r="T32" s="69"/>
    </row>
  </sheetData>
  <mergeCells count="13">
    <mergeCell ref="A1:T1"/>
    <mergeCell ref="C2:F2"/>
    <mergeCell ref="L2:P2"/>
    <mergeCell ref="C3:F3"/>
    <mergeCell ref="L3:P3"/>
    <mergeCell ref="C4:F4"/>
    <mergeCell ref="L4:P4"/>
    <mergeCell ref="A5:F5"/>
    <mergeCell ref="G5:J5"/>
    <mergeCell ref="K5:M5"/>
    <mergeCell ref="P5:T5"/>
    <mergeCell ref="A21:J31"/>
    <mergeCell ref="K21:T31"/>
  </mergeCells>
  <printOptions horizontalCentered="1"/>
  <pageMargins left="0.708333333333333" right="0.708333333333333" top="0.747916666666667" bottom="0.747916666666667" header="0.314583333333333" footer="0.314583333333333"/>
  <pageSetup paperSize="9" scale="67" fitToHeight="0" orientation="landscape" horizontalDpi="600"/>
  <headerFooter>
    <oddFooter>&amp;C第 &amp;P 页，共 &amp;N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AA32"/>
  <sheetViews>
    <sheetView zoomScale="110" zoomScaleNormal="110" workbookViewId="0">
      <pane xSplit="2" ySplit="6" topLeftCell="E7" activePane="bottomRight" state="frozen"/>
      <selection/>
      <selection pane="topRight"/>
      <selection pane="bottomLeft"/>
      <selection pane="bottomRight" activeCell="H14" sqref="H14"/>
    </sheetView>
  </sheetViews>
  <sheetFormatPr defaultColWidth="9" defaultRowHeight="12"/>
  <cols>
    <col min="1" max="1" width="8" style="5" customWidth="1"/>
    <col min="2" max="2" width="11.125" style="1" customWidth="1"/>
    <col min="3" max="3" width="9.88333333333333" style="6" customWidth="1"/>
    <col min="4" max="4" width="11" style="6" customWidth="1"/>
    <col min="5" max="5" width="17.3833333333333" style="5" customWidth="1"/>
    <col min="6" max="6" width="6.625" style="5" customWidth="1"/>
    <col min="7" max="7" width="14.8" style="5" customWidth="1"/>
    <col min="8" max="8" width="9.60833333333333" style="1" customWidth="1"/>
    <col min="9" max="9" width="7.125" style="1" customWidth="1"/>
    <col min="10" max="10" width="7.5" style="1" customWidth="1"/>
    <col min="11" max="11" width="10" style="7" customWidth="1"/>
    <col min="12" max="13" width="7.125" style="1" customWidth="1"/>
    <col min="14" max="14" width="8.875" style="1" customWidth="1"/>
    <col min="15" max="15" width="8.125" style="1" customWidth="1"/>
    <col min="16" max="19" width="10.7583333333333" style="8" customWidth="1"/>
    <col min="20" max="20" width="10.7583333333333" style="9" customWidth="1"/>
    <col min="21" max="21" width="9" style="1"/>
    <col min="22" max="27" width="9" style="4"/>
    <col min="28" max="16384" width="9" style="1"/>
  </cols>
  <sheetData>
    <row r="1" s="1" customFormat="1" ht="47.25" customHeight="1" spans="1:26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57"/>
      <c r="V1" s="57"/>
      <c r="W1" s="58"/>
      <c r="X1" s="58"/>
      <c r="Y1" s="57"/>
      <c r="Z1" s="57"/>
    </row>
    <row r="2" s="2" customFormat="1" ht="29" customHeight="1" spans="1:20">
      <c r="A2" s="11"/>
      <c r="B2" s="12" t="s">
        <v>1</v>
      </c>
      <c r="C2" s="13" t="s">
        <v>2</v>
      </c>
      <c r="D2" s="13"/>
      <c r="E2" s="14"/>
      <c r="F2" s="13"/>
      <c r="G2" s="11"/>
      <c r="K2" s="11" t="s">
        <v>3</v>
      </c>
      <c r="L2" s="37" t="s">
        <v>4</v>
      </c>
      <c r="M2" s="37"/>
      <c r="N2" s="37"/>
      <c r="O2" s="37"/>
      <c r="P2" s="38"/>
      <c r="Q2" s="38"/>
      <c r="R2" s="38"/>
      <c r="S2" s="38"/>
      <c r="T2" s="59"/>
    </row>
    <row r="3" s="2" customFormat="1" ht="29" customHeight="1" spans="1:20">
      <c r="A3" s="11"/>
      <c r="B3" s="12" t="s">
        <v>5</v>
      </c>
      <c r="C3" s="13" t="s">
        <v>6</v>
      </c>
      <c r="D3" s="13"/>
      <c r="E3" s="14"/>
      <c r="F3" s="13"/>
      <c r="G3" s="11"/>
      <c r="K3" s="11" t="s">
        <v>7</v>
      </c>
      <c r="L3" s="37" t="s">
        <v>8</v>
      </c>
      <c r="M3" s="37"/>
      <c r="N3" s="37"/>
      <c r="O3" s="37"/>
      <c r="P3" s="38"/>
      <c r="Q3" s="38"/>
      <c r="R3" s="38"/>
      <c r="S3" s="38"/>
      <c r="T3" s="59"/>
    </row>
    <row r="4" s="2" customFormat="1" ht="29" customHeight="1" spans="1:20">
      <c r="A4" s="11"/>
      <c r="B4" s="12" t="s">
        <v>9</v>
      </c>
      <c r="C4" s="15" t="s">
        <v>79</v>
      </c>
      <c r="D4" s="15"/>
      <c r="E4" s="16"/>
      <c r="F4" s="15"/>
      <c r="G4" s="11"/>
      <c r="K4" s="11" t="s">
        <v>11</v>
      </c>
      <c r="L4" s="39">
        <v>46231</v>
      </c>
      <c r="M4" s="15"/>
      <c r="N4" s="15"/>
      <c r="O4" s="15"/>
      <c r="P4" s="40"/>
      <c r="Q4" s="60"/>
      <c r="R4" s="60"/>
      <c r="S4" s="60"/>
      <c r="T4" s="59"/>
    </row>
    <row r="5" s="2" customFormat="1" ht="24" customHeight="1" spans="1:20">
      <c r="A5" s="17" t="s">
        <v>12</v>
      </c>
      <c r="B5" s="17"/>
      <c r="C5" s="17"/>
      <c r="D5" s="17"/>
      <c r="E5" s="17"/>
      <c r="F5" s="17"/>
      <c r="G5" s="17" t="s">
        <v>13</v>
      </c>
      <c r="H5" s="17"/>
      <c r="I5" s="17"/>
      <c r="J5" s="17"/>
      <c r="K5" s="17" t="s">
        <v>14</v>
      </c>
      <c r="L5" s="17"/>
      <c r="M5" s="17"/>
      <c r="N5" s="41"/>
      <c r="O5" s="41"/>
      <c r="P5" s="42"/>
      <c r="Q5" s="61"/>
      <c r="R5" s="61"/>
      <c r="S5" s="61"/>
      <c r="T5" s="62"/>
    </row>
    <row r="6" s="2" customFormat="1" ht="36" customHeight="1" spans="1:20">
      <c r="A6" s="17" t="s">
        <v>15</v>
      </c>
      <c r="B6" s="17" t="s">
        <v>16</v>
      </c>
      <c r="C6" s="18" t="s">
        <v>17</v>
      </c>
      <c r="D6" s="18" t="s">
        <v>18</v>
      </c>
      <c r="E6" s="17" t="s">
        <v>19</v>
      </c>
      <c r="F6" s="17" t="s">
        <v>20</v>
      </c>
      <c r="G6" s="17" t="s">
        <v>21</v>
      </c>
      <c r="H6" s="17" t="s">
        <v>22</v>
      </c>
      <c r="I6" s="17" t="s">
        <v>23</v>
      </c>
      <c r="J6" s="18" t="s">
        <v>24</v>
      </c>
      <c r="K6" s="18" t="s">
        <v>25</v>
      </c>
      <c r="L6" s="29" t="s">
        <v>26</v>
      </c>
      <c r="M6" s="18" t="s">
        <v>27</v>
      </c>
      <c r="N6" s="18" t="s">
        <v>28</v>
      </c>
      <c r="O6" s="18" t="s">
        <v>29</v>
      </c>
      <c r="P6" s="43" t="s">
        <v>30</v>
      </c>
      <c r="Q6" s="43" t="s">
        <v>31</v>
      </c>
      <c r="R6" s="43" t="s">
        <v>32</v>
      </c>
      <c r="S6" s="43" t="s">
        <v>33</v>
      </c>
      <c r="T6" s="43" t="s">
        <v>34</v>
      </c>
    </row>
    <row r="7" s="3" customFormat="1" ht="36" customHeight="1" spans="1:21">
      <c r="A7" s="19">
        <v>1</v>
      </c>
      <c r="B7" s="20"/>
      <c r="C7" s="21" t="s">
        <v>43</v>
      </c>
      <c r="D7" s="22" t="s">
        <v>289</v>
      </c>
      <c r="E7" s="20" t="s">
        <v>290</v>
      </c>
      <c r="F7" s="20">
        <v>1</v>
      </c>
      <c r="G7" s="19" t="s">
        <v>46</v>
      </c>
      <c r="H7" s="20">
        <v>0.028</v>
      </c>
      <c r="I7" s="20">
        <v>28</v>
      </c>
      <c r="J7" s="20">
        <f t="shared" ref="J7:J10" si="0">I7*H7</f>
        <v>0.784</v>
      </c>
      <c r="K7" s="20" t="s">
        <v>47</v>
      </c>
      <c r="L7" s="20">
        <v>6</v>
      </c>
      <c r="M7" s="20">
        <f t="shared" ref="M7:M10" si="1">L7*1</f>
        <v>6</v>
      </c>
      <c r="N7" s="19">
        <v>2</v>
      </c>
      <c r="O7" s="19">
        <v>1.5</v>
      </c>
      <c r="P7" s="44">
        <f t="shared" ref="P7:P10" si="2">(O7+N7+M7+J7)*0.05</f>
        <v>0.5142</v>
      </c>
      <c r="Q7" s="44">
        <f t="shared" ref="Q7:Q10" si="3">(P7+O7+N7+J7+M7)*0.05</f>
        <v>0.53991</v>
      </c>
      <c r="R7" s="44">
        <f t="shared" ref="R7:R10" si="4">Q7+P7+O7+N7+M7+J7</f>
        <v>11.33811</v>
      </c>
      <c r="S7" s="44">
        <f t="shared" ref="S7:S15" si="5">R7*1.13</f>
        <v>12.8120643</v>
      </c>
      <c r="T7" s="44">
        <f t="shared" ref="T7:T15" si="6">S7*F7</f>
        <v>12.8120643</v>
      </c>
      <c r="U7" s="75" t="s">
        <v>291</v>
      </c>
    </row>
    <row r="8" s="3" customFormat="1" ht="36" customHeight="1" spans="1:21">
      <c r="A8" s="19">
        <v>2</v>
      </c>
      <c r="B8" s="70"/>
      <c r="C8" s="71" t="s">
        <v>43</v>
      </c>
      <c r="D8" s="72" t="s">
        <v>292</v>
      </c>
      <c r="E8" s="70" t="s">
        <v>293</v>
      </c>
      <c r="F8" s="73">
        <v>1</v>
      </c>
      <c r="G8" s="73" t="s">
        <v>294</v>
      </c>
      <c r="H8" s="73"/>
      <c r="I8" s="73"/>
      <c r="J8" s="73"/>
      <c r="K8" s="70" t="s">
        <v>40</v>
      </c>
      <c r="L8" s="70"/>
      <c r="M8" s="70"/>
      <c r="N8" s="73"/>
      <c r="O8" s="73"/>
      <c r="P8" s="74"/>
      <c r="Q8" s="74"/>
      <c r="R8" s="76">
        <v>0.1</v>
      </c>
      <c r="S8" s="76">
        <f t="shared" si="5"/>
        <v>0.113</v>
      </c>
      <c r="T8" s="76">
        <f t="shared" si="6"/>
        <v>0.113</v>
      </c>
      <c r="U8" s="77" t="s">
        <v>41</v>
      </c>
    </row>
    <row r="9" s="3" customFormat="1" ht="36" customHeight="1" spans="1:21">
      <c r="A9" s="19">
        <v>3</v>
      </c>
      <c r="B9" s="20"/>
      <c r="C9" s="21" t="s">
        <v>43</v>
      </c>
      <c r="D9" s="22" t="s">
        <v>295</v>
      </c>
      <c r="E9" s="20" t="s">
        <v>296</v>
      </c>
      <c r="F9" s="20">
        <v>1</v>
      </c>
      <c r="G9" s="19" t="s">
        <v>155</v>
      </c>
      <c r="H9" s="20">
        <v>0.028</v>
      </c>
      <c r="I9" s="20">
        <v>70</v>
      </c>
      <c r="J9" s="20">
        <f t="shared" si="0"/>
        <v>1.96</v>
      </c>
      <c r="K9" s="20" t="s">
        <v>47</v>
      </c>
      <c r="L9" s="20">
        <v>4</v>
      </c>
      <c r="M9" s="20">
        <f t="shared" si="1"/>
        <v>4</v>
      </c>
      <c r="N9" s="19">
        <v>1</v>
      </c>
      <c r="O9" s="19">
        <v>0.2</v>
      </c>
      <c r="P9" s="44">
        <f t="shared" si="2"/>
        <v>0.358</v>
      </c>
      <c r="Q9" s="44">
        <f t="shared" si="3"/>
        <v>0.3759</v>
      </c>
      <c r="R9" s="44">
        <f t="shared" si="4"/>
        <v>7.8939</v>
      </c>
      <c r="S9" s="44">
        <f t="shared" si="5"/>
        <v>8.920107</v>
      </c>
      <c r="T9" s="44">
        <f t="shared" si="6"/>
        <v>8.920107</v>
      </c>
      <c r="U9" s="75" t="s">
        <v>297</v>
      </c>
    </row>
    <row r="10" s="3" customFormat="1" ht="36" customHeight="1" spans="1:20">
      <c r="A10" s="19">
        <v>4</v>
      </c>
      <c r="B10" s="20"/>
      <c r="C10" s="21" t="s">
        <v>43</v>
      </c>
      <c r="D10" s="22" t="s">
        <v>298</v>
      </c>
      <c r="E10" s="20" t="s">
        <v>299</v>
      </c>
      <c r="F10" s="20">
        <v>1</v>
      </c>
      <c r="G10" s="19" t="s">
        <v>46</v>
      </c>
      <c r="H10" s="20">
        <v>0.001</v>
      </c>
      <c r="I10" s="20">
        <v>28</v>
      </c>
      <c r="J10" s="20">
        <f t="shared" si="0"/>
        <v>0.028</v>
      </c>
      <c r="K10" s="20" t="s">
        <v>47</v>
      </c>
      <c r="L10" s="20">
        <v>3</v>
      </c>
      <c r="M10" s="20">
        <f t="shared" si="1"/>
        <v>3</v>
      </c>
      <c r="N10" s="19">
        <v>0.5</v>
      </c>
      <c r="O10" s="19">
        <v>0.1</v>
      </c>
      <c r="P10" s="44">
        <f t="shared" si="2"/>
        <v>0.1814</v>
      </c>
      <c r="Q10" s="44">
        <f t="shared" si="3"/>
        <v>0.19047</v>
      </c>
      <c r="R10" s="44">
        <f t="shared" si="4"/>
        <v>3.99987</v>
      </c>
      <c r="S10" s="44">
        <f t="shared" si="5"/>
        <v>4.5198531</v>
      </c>
      <c r="T10" s="44">
        <f t="shared" si="6"/>
        <v>4.5198531</v>
      </c>
    </row>
    <row r="11" s="3" customFormat="1" ht="39.95" customHeight="1" spans="1:21">
      <c r="A11" s="19">
        <v>5</v>
      </c>
      <c r="B11" s="23"/>
      <c r="C11" s="21" t="s">
        <v>43</v>
      </c>
      <c r="D11" s="22" t="s">
        <v>142</v>
      </c>
      <c r="E11" s="24" t="s">
        <v>300</v>
      </c>
      <c r="F11" s="20">
        <v>1</v>
      </c>
      <c r="G11" s="19" t="s">
        <v>39</v>
      </c>
      <c r="H11" s="20"/>
      <c r="I11" s="20"/>
      <c r="J11" s="20"/>
      <c r="K11" s="20" t="s">
        <v>40</v>
      </c>
      <c r="L11" s="45"/>
      <c r="M11" s="20"/>
      <c r="N11" s="19"/>
      <c r="O11" s="19"/>
      <c r="P11" s="44"/>
      <c r="Q11" s="44"/>
      <c r="R11" s="44">
        <v>0.25</v>
      </c>
      <c r="S11" s="44">
        <f t="shared" si="5"/>
        <v>0.2825</v>
      </c>
      <c r="T11" s="44">
        <f t="shared" si="6"/>
        <v>0.2825</v>
      </c>
      <c r="U11" s="63"/>
    </row>
    <row r="12" s="3" customFormat="1" ht="39.95" customHeight="1" spans="1:20">
      <c r="A12" s="19">
        <v>6</v>
      </c>
      <c r="B12" s="23"/>
      <c r="C12" s="21" t="s">
        <v>43</v>
      </c>
      <c r="D12" s="25" t="s">
        <v>72</v>
      </c>
      <c r="E12" s="24" t="s">
        <v>301</v>
      </c>
      <c r="F12" s="20">
        <v>1</v>
      </c>
      <c r="G12" s="19" t="s">
        <v>39</v>
      </c>
      <c r="H12" s="20"/>
      <c r="I12" s="20"/>
      <c r="J12" s="20"/>
      <c r="K12" s="20" t="s">
        <v>40</v>
      </c>
      <c r="L12" s="45"/>
      <c r="M12" s="20"/>
      <c r="N12" s="19"/>
      <c r="O12" s="19"/>
      <c r="P12" s="44"/>
      <c r="Q12" s="44"/>
      <c r="R12" s="44">
        <v>0.2</v>
      </c>
      <c r="S12" s="44">
        <f t="shared" si="5"/>
        <v>0.226</v>
      </c>
      <c r="T12" s="44">
        <f t="shared" si="6"/>
        <v>0.226</v>
      </c>
    </row>
    <row r="13" s="3" customFormat="1" ht="39.95" customHeight="1" spans="1:20">
      <c r="A13" s="19">
        <v>7</v>
      </c>
      <c r="B13" s="23"/>
      <c r="C13" s="21" t="s">
        <v>43</v>
      </c>
      <c r="D13" s="25" t="s">
        <v>272</v>
      </c>
      <c r="E13" s="26" t="s">
        <v>302</v>
      </c>
      <c r="F13" s="20">
        <v>3</v>
      </c>
      <c r="G13" s="19" t="s">
        <v>39</v>
      </c>
      <c r="H13" s="20"/>
      <c r="I13" s="20"/>
      <c r="J13" s="20"/>
      <c r="K13" s="20" t="s">
        <v>40</v>
      </c>
      <c r="L13" s="45"/>
      <c r="M13" s="20"/>
      <c r="N13" s="19"/>
      <c r="O13" s="19"/>
      <c r="P13" s="44"/>
      <c r="Q13" s="44"/>
      <c r="R13" s="44">
        <v>0.2</v>
      </c>
      <c r="S13" s="44">
        <f t="shared" si="5"/>
        <v>0.226</v>
      </c>
      <c r="T13" s="44">
        <f t="shared" si="6"/>
        <v>0.678</v>
      </c>
    </row>
    <row r="14" s="3" customFormat="1" ht="39.95" customHeight="1" spans="1:20">
      <c r="A14" s="19">
        <v>8</v>
      </c>
      <c r="B14" s="23"/>
      <c r="C14" s="21" t="s">
        <v>43</v>
      </c>
      <c r="D14" s="25" t="s">
        <v>303</v>
      </c>
      <c r="E14" s="26" t="s">
        <v>304</v>
      </c>
      <c r="F14" s="20">
        <v>3</v>
      </c>
      <c r="G14" s="19" t="s">
        <v>39</v>
      </c>
      <c r="H14" s="20"/>
      <c r="I14" s="20"/>
      <c r="J14" s="20"/>
      <c r="K14" s="20" t="s">
        <v>40</v>
      </c>
      <c r="L14" s="45"/>
      <c r="M14" s="20"/>
      <c r="N14" s="19"/>
      <c r="O14" s="19"/>
      <c r="P14" s="44"/>
      <c r="Q14" s="44"/>
      <c r="R14" s="44">
        <v>0.3</v>
      </c>
      <c r="S14" s="44">
        <f t="shared" si="5"/>
        <v>0.339</v>
      </c>
      <c r="T14" s="44">
        <f t="shared" si="6"/>
        <v>1.017</v>
      </c>
    </row>
    <row r="15" s="3" customFormat="1" ht="39.95" customHeight="1" spans="1:20">
      <c r="A15" s="19">
        <v>9</v>
      </c>
      <c r="B15" s="23"/>
      <c r="C15" s="21" t="s">
        <v>43</v>
      </c>
      <c r="D15" s="22" t="s">
        <v>292</v>
      </c>
      <c r="E15" s="20" t="s">
        <v>305</v>
      </c>
      <c r="F15" s="19">
        <v>3</v>
      </c>
      <c r="G15" s="19" t="s">
        <v>294</v>
      </c>
      <c r="H15" s="19"/>
      <c r="I15" s="19"/>
      <c r="J15" s="19"/>
      <c r="K15" s="20" t="s">
        <v>40</v>
      </c>
      <c r="L15" s="20"/>
      <c r="M15" s="20"/>
      <c r="N15" s="19"/>
      <c r="O15" s="19"/>
      <c r="P15" s="44"/>
      <c r="Q15" s="44"/>
      <c r="R15" s="78">
        <v>0.15</v>
      </c>
      <c r="S15" s="78">
        <f t="shared" si="5"/>
        <v>0.1695</v>
      </c>
      <c r="T15" s="78">
        <f t="shared" si="6"/>
        <v>0.5085</v>
      </c>
    </row>
    <row r="16" s="2" customFormat="1" ht="39.95" customHeight="1" spans="1:20">
      <c r="A16" s="27"/>
      <c r="B16" s="28"/>
      <c r="C16" s="29"/>
      <c r="D16" s="30"/>
      <c r="E16" s="31"/>
      <c r="F16" s="32"/>
      <c r="G16" s="32"/>
      <c r="H16" s="32"/>
      <c r="I16" s="32"/>
      <c r="J16" s="32"/>
      <c r="K16" s="32"/>
      <c r="L16" s="32"/>
      <c r="M16" s="32"/>
      <c r="N16" s="17"/>
      <c r="O16" s="17"/>
      <c r="P16" s="46"/>
      <c r="Q16" s="46"/>
      <c r="R16" s="46"/>
      <c r="S16" s="46"/>
      <c r="T16" s="46"/>
    </row>
    <row r="17" s="2" customFormat="1" ht="39.95" customHeight="1" spans="1:20">
      <c r="A17" s="27"/>
      <c r="B17" s="28"/>
      <c r="C17" s="29"/>
      <c r="D17" s="30"/>
      <c r="E17" s="31"/>
      <c r="F17" s="32"/>
      <c r="G17" s="17"/>
      <c r="H17" s="32"/>
      <c r="I17" s="32"/>
      <c r="J17" s="32"/>
      <c r="K17" s="47"/>
      <c r="L17" s="48"/>
      <c r="M17" s="48"/>
      <c r="N17" s="17"/>
      <c r="O17" s="17"/>
      <c r="P17" s="46"/>
      <c r="Q17" s="46"/>
      <c r="R17" s="46"/>
      <c r="S17" s="46" t="s">
        <v>282</v>
      </c>
      <c r="T17" s="46">
        <v>0</v>
      </c>
    </row>
    <row r="18" s="2" customFormat="1" ht="39.95" customHeight="1" spans="1:20">
      <c r="A18" s="27"/>
      <c r="B18" s="28"/>
      <c r="C18" s="29"/>
      <c r="D18" s="30"/>
      <c r="E18" s="31"/>
      <c r="F18" s="32"/>
      <c r="G18" s="17"/>
      <c r="H18" s="32"/>
      <c r="I18" s="32"/>
      <c r="J18" s="32"/>
      <c r="K18" s="47"/>
      <c r="L18" s="48"/>
      <c r="M18" s="48"/>
      <c r="N18" s="17"/>
      <c r="O18" s="17"/>
      <c r="P18" s="46"/>
      <c r="Q18" s="46"/>
      <c r="R18" s="46"/>
      <c r="S18" s="46" t="s">
        <v>284</v>
      </c>
      <c r="T18" s="46">
        <v>0</v>
      </c>
    </row>
    <row r="19" s="2" customFormat="1" ht="39.95" customHeight="1" spans="1:20">
      <c r="A19" s="27"/>
      <c r="B19" s="28"/>
      <c r="C19" s="29"/>
      <c r="D19" s="30"/>
      <c r="E19" s="31"/>
      <c r="F19" s="32"/>
      <c r="G19" s="17"/>
      <c r="H19" s="32"/>
      <c r="I19" s="32"/>
      <c r="J19" s="32"/>
      <c r="K19" s="47"/>
      <c r="L19" s="48"/>
      <c r="M19" s="48"/>
      <c r="N19" s="17"/>
      <c r="O19" s="17"/>
      <c r="P19" s="46"/>
      <c r="Q19" s="46"/>
      <c r="R19" s="46"/>
      <c r="S19" s="46" t="s">
        <v>286</v>
      </c>
      <c r="T19" s="46">
        <v>1.5</v>
      </c>
    </row>
    <row r="20" s="2" customFormat="1" ht="39.95" customHeight="1" spans="1:21">
      <c r="A20" s="27"/>
      <c r="B20" s="28"/>
      <c r="C20" s="29"/>
      <c r="D20" s="30"/>
      <c r="E20" s="31"/>
      <c r="F20" s="32"/>
      <c r="G20" s="17"/>
      <c r="H20" s="32"/>
      <c r="I20" s="32"/>
      <c r="J20" s="32"/>
      <c r="K20" s="47"/>
      <c r="L20" s="48"/>
      <c r="M20" s="48"/>
      <c r="N20" s="17"/>
      <c r="O20" s="17"/>
      <c r="P20" s="46"/>
      <c r="Q20" s="46"/>
      <c r="R20" s="46"/>
      <c r="S20" s="46"/>
      <c r="T20" s="64">
        <f>SUM(T7:T19)</f>
        <v>30.5770244</v>
      </c>
      <c r="U20" s="2">
        <v>1713</v>
      </c>
    </row>
    <row r="21" s="2" customFormat="1" customHeight="1" spans="1:27">
      <c r="A21" s="33" t="s">
        <v>287</v>
      </c>
      <c r="B21" s="33"/>
      <c r="C21" s="33"/>
      <c r="D21" s="34"/>
      <c r="E21" s="34"/>
      <c r="F21" s="33"/>
      <c r="G21" s="34"/>
      <c r="H21" s="34"/>
      <c r="I21" s="34"/>
      <c r="J21" s="34"/>
      <c r="K21" s="49" t="s">
        <v>288</v>
      </c>
      <c r="L21" s="50"/>
      <c r="M21" s="50"/>
      <c r="N21" s="50"/>
      <c r="O21" s="50"/>
      <c r="P21" s="50"/>
      <c r="Q21" s="50"/>
      <c r="R21" s="50"/>
      <c r="S21" s="50"/>
      <c r="T21" s="65"/>
      <c r="U21" s="66"/>
      <c r="V21" s="66"/>
      <c r="W21" s="66"/>
      <c r="X21" s="66"/>
      <c r="Y21" s="66"/>
      <c r="Z21" s="66"/>
      <c r="AA21" s="66"/>
    </row>
    <row r="22" s="2" customFormat="1" customHeight="1" spans="1:27">
      <c r="A22" s="33"/>
      <c r="B22" s="33"/>
      <c r="C22" s="33"/>
      <c r="D22" s="34"/>
      <c r="E22" s="34"/>
      <c r="F22" s="33"/>
      <c r="G22" s="34"/>
      <c r="H22" s="34"/>
      <c r="I22" s="34"/>
      <c r="J22" s="34"/>
      <c r="K22" s="51"/>
      <c r="L22" s="52"/>
      <c r="M22" s="52"/>
      <c r="N22" s="52"/>
      <c r="O22" s="52"/>
      <c r="P22" s="52"/>
      <c r="Q22" s="52"/>
      <c r="R22" s="52"/>
      <c r="S22" s="52"/>
      <c r="T22" s="67"/>
      <c r="U22" s="66"/>
      <c r="V22" s="66"/>
      <c r="W22" s="66"/>
      <c r="X22" s="66"/>
      <c r="Y22" s="66"/>
      <c r="Z22" s="66"/>
      <c r="AA22" s="66"/>
    </row>
    <row r="23" s="2" customFormat="1" customHeight="1" spans="1:27">
      <c r="A23" s="33"/>
      <c r="B23" s="33"/>
      <c r="C23" s="33"/>
      <c r="D23" s="34"/>
      <c r="E23" s="34"/>
      <c r="F23" s="33"/>
      <c r="G23" s="34"/>
      <c r="H23" s="34"/>
      <c r="I23" s="34"/>
      <c r="J23" s="34"/>
      <c r="K23" s="51"/>
      <c r="L23" s="52"/>
      <c r="M23" s="52"/>
      <c r="N23" s="52"/>
      <c r="O23" s="52"/>
      <c r="P23" s="52"/>
      <c r="Q23" s="52"/>
      <c r="R23" s="52"/>
      <c r="S23" s="52"/>
      <c r="T23" s="67"/>
      <c r="U23" s="66"/>
      <c r="V23" s="66"/>
      <c r="W23" s="66"/>
      <c r="X23" s="66"/>
      <c r="Y23" s="66"/>
      <c r="Z23" s="66"/>
      <c r="AA23" s="66"/>
    </row>
    <row r="24" s="2" customFormat="1" customHeight="1" spans="1:27">
      <c r="A24" s="33"/>
      <c r="B24" s="33"/>
      <c r="C24" s="33"/>
      <c r="D24" s="34"/>
      <c r="E24" s="34"/>
      <c r="F24" s="33"/>
      <c r="G24" s="34"/>
      <c r="H24" s="34"/>
      <c r="I24" s="34"/>
      <c r="J24" s="34"/>
      <c r="K24" s="51"/>
      <c r="L24" s="52"/>
      <c r="M24" s="52"/>
      <c r="N24" s="52"/>
      <c r="O24" s="52"/>
      <c r="P24" s="52"/>
      <c r="Q24" s="52"/>
      <c r="R24" s="52"/>
      <c r="S24" s="52"/>
      <c r="T24" s="67"/>
      <c r="U24" s="66"/>
      <c r="V24" s="66"/>
      <c r="W24" s="66"/>
      <c r="X24" s="66"/>
      <c r="Y24" s="66"/>
      <c r="Z24" s="66"/>
      <c r="AA24" s="66"/>
    </row>
    <row r="25" s="2" customFormat="1" customHeight="1" spans="1:27">
      <c r="A25" s="33"/>
      <c r="B25" s="33"/>
      <c r="C25" s="33"/>
      <c r="D25" s="34"/>
      <c r="E25" s="34"/>
      <c r="F25" s="33"/>
      <c r="G25" s="34"/>
      <c r="H25" s="34"/>
      <c r="I25" s="34"/>
      <c r="J25" s="34"/>
      <c r="K25" s="51"/>
      <c r="L25" s="52"/>
      <c r="M25" s="52"/>
      <c r="N25" s="52"/>
      <c r="O25" s="52"/>
      <c r="P25" s="52"/>
      <c r="Q25" s="52"/>
      <c r="R25" s="52"/>
      <c r="S25" s="52"/>
      <c r="T25" s="67"/>
      <c r="U25" s="66"/>
      <c r="V25" s="66"/>
      <c r="W25" s="66"/>
      <c r="X25" s="66"/>
      <c r="Y25" s="66"/>
      <c r="Z25" s="66"/>
      <c r="AA25" s="66"/>
    </row>
    <row r="26" s="2" customFormat="1" customHeight="1" spans="1:27">
      <c r="A26" s="33"/>
      <c r="B26" s="33"/>
      <c r="C26" s="33"/>
      <c r="D26" s="34"/>
      <c r="E26" s="34"/>
      <c r="F26" s="33"/>
      <c r="G26" s="34"/>
      <c r="H26" s="34"/>
      <c r="I26" s="34"/>
      <c r="J26" s="34"/>
      <c r="K26" s="51"/>
      <c r="L26" s="52"/>
      <c r="M26" s="52"/>
      <c r="N26" s="52"/>
      <c r="O26" s="52"/>
      <c r="P26" s="52"/>
      <c r="Q26" s="52"/>
      <c r="R26" s="52"/>
      <c r="S26" s="52"/>
      <c r="T26" s="67"/>
      <c r="U26" s="66"/>
      <c r="V26" s="66"/>
      <c r="W26" s="66"/>
      <c r="X26" s="66"/>
      <c r="Y26" s="66"/>
      <c r="Z26" s="66"/>
      <c r="AA26" s="66"/>
    </row>
    <row r="27" s="2" customFormat="1" customHeight="1" spans="1:27">
      <c r="A27" s="33"/>
      <c r="B27" s="33"/>
      <c r="C27" s="33"/>
      <c r="D27" s="34"/>
      <c r="E27" s="34"/>
      <c r="F27" s="33"/>
      <c r="G27" s="34"/>
      <c r="H27" s="34"/>
      <c r="I27" s="34"/>
      <c r="J27" s="34"/>
      <c r="K27" s="51"/>
      <c r="L27" s="52"/>
      <c r="M27" s="52"/>
      <c r="N27" s="52"/>
      <c r="O27" s="52"/>
      <c r="P27" s="52"/>
      <c r="Q27" s="52"/>
      <c r="R27" s="52"/>
      <c r="S27" s="52"/>
      <c r="T27" s="67"/>
      <c r="U27" s="66"/>
      <c r="V27" s="66"/>
      <c r="W27" s="66"/>
      <c r="X27" s="66"/>
      <c r="Y27" s="66"/>
      <c r="Z27" s="66"/>
      <c r="AA27" s="66"/>
    </row>
    <row r="28" s="2" customFormat="1" customHeight="1" spans="1:27">
      <c r="A28" s="33"/>
      <c r="B28" s="33"/>
      <c r="C28" s="33"/>
      <c r="D28" s="34"/>
      <c r="E28" s="34"/>
      <c r="F28" s="33"/>
      <c r="G28" s="34"/>
      <c r="H28" s="34"/>
      <c r="I28" s="34"/>
      <c r="J28" s="34"/>
      <c r="K28" s="51"/>
      <c r="L28" s="52"/>
      <c r="M28" s="52"/>
      <c r="N28" s="52"/>
      <c r="O28" s="52"/>
      <c r="P28" s="52"/>
      <c r="Q28" s="52"/>
      <c r="R28" s="52"/>
      <c r="S28" s="52"/>
      <c r="T28" s="67"/>
      <c r="U28" s="66"/>
      <c r="V28" s="66"/>
      <c r="W28" s="66"/>
      <c r="X28" s="66"/>
      <c r="Y28" s="66"/>
      <c r="Z28" s="66"/>
      <c r="AA28" s="66"/>
    </row>
    <row r="29" s="2" customFormat="1" customHeight="1" spans="1:27">
      <c r="A29" s="33"/>
      <c r="B29" s="33"/>
      <c r="C29" s="33"/>
      <c r="D29" s="34"/>
      <c r="E29" s="34"/>
      <c r="F29" s="33"/>
      <c r="G29" s="34"/>
      <c r="H29" s="34"/>
      <c r="I29" s="34"/>
      <c r="J29" s="34"/>
      <c r="K29" s="51"/>
      <c r="L29" s="52"/>
      <c r="M29" s="52"/>
      <c r="N29" s="52"/>
      <c r="O29" s="52"/>
      <c r="P29" s="52"/>
      <c r="Q29" s="52"/>
      <c r="R29" s="52"/>
      <c r="S29" s="52"/>
      <c r="T29" s="67"/>
      <c r="U29" s="66"/>
      <c r="V29" s="66"/>
      <c r="W29" s="66"/>
      <c r="X29" s="66"/>
      <c r="Y29" s="66"/>
      <c r="Z29" s="66"/>
      <c r="AA29" s="66"/>
    </row>
    <row r="30" s="2" customFormat="1" ht="17" customHeight="1" spans="1:27">
      <c r="A30" s="33"/>
      <c r="B30" s="33"/>
      <c r="C30" s="33"/>
      <c r="D30" s="34"/>
      <c r="E30" s="34"/>
      <c r="F30" s="33"/>
      <c r="G30" s="34"/>
      <c r="H30" s="34"/>
      <c r="I30" s="34"/>
      <c r="J30" s="34"/>
      <c r="K30" s="51"/>
      <c r="L30" s="52"/>
      <c r="M30" s="52"/>
      <c r="N30" s="52"/>
      <c r="O30" s="52"/>
      <c r="P30" s="52"/>
      <c r="Q30" s="52"/>
      <c r="R30" s="52"/>
      <c r="S30" s="52"/>
      <c r="T30" s="67"/>
      <c r="U30" s="66"/>
      <c r="V30" s="66"/>
      <c r="W30" s="66"/>
      <c r="X30" s="66"/>
      <c r="Y30" s="66"/>
      <c r="Z30" s="66"/>
      <c r="AA30" s="66"/>
    </row>
    <row r="31" s="2" customFormat="1" ht="49" customHeight="1" spans="1:27">
      <c r="A31" s="33"/>
      <c r="B31" s="33"/>
      <c r="C31" s="33"/>
      <c r="D31" s="34"/>
      <c r="E31" s="34"/>
      <c r="F31" s="33"/>
      <c r="G31" s="34"/>
      <c r="H31" s="34"/>
      <c r="I31" s="34"/>
      <c r="J31" s="34"/>
      <c r="K31" s="53"/>
      <c r="L31" s="54"/>
      <c r="M31" s="54"/>
      <c r="N31" s="54"/>
      <c r="O31" s="54"/>
      <c r="P31" s="54"/>
      <c r="Q31" s="54"/>
      <c r="R31" s="54"/>
      <c r="S31" s="54"/>
      <c r="T31" s="68"/>
      <c r="U31" s="66"/>
      <c r="V31" s="66"/>
      <c r="W31" s="66"/>
      <c r="X31" s="66"/>
      <c r="Y31" s="66"/>
      <c r="Z31" s="66"/>
      <c r="AA31" s="66"/>
    </row>
    <row r="32" s="4" customFormat="1" spans="1:20">
      <c r="A32" s="35"/>
      <c r="C32" s="36"/>
      <c r="D32" s="36"/>
      <c r="E32" s="35"/>
      <c r="F32" s="35"/>
      <c r="G32" s="35"/>
      <c r="K32" s="55"/>
      <c r="P32" s="56"/>
      <c r="Q32" s="56"/>
      <c r="R32" s="56"/>
      <c r="S32" s="56"/>
      <c r="T32" s="69"/>
    </row>
  </sheetData>
  <mergeCells count="13">
    <mergeCell ref="A1:T1"/>
    <mergeCell ref="C2:F2"/>
    <mergeCell ref="L2:P2"/>
    <mergeCell ref="C3:F3"/>
    <mergeCell ref="L3:P3"/>
    <mergeCell ref="C4:F4"/>
    <mergeCell ref="L4:P4"/>
    <mergeCell ref="A5:F5"/>
    <mergeCell ref="G5:J5"/>
    <mergeCell ref="K5:M5"/>
    <mergeCell ref="P5:T5"/>
    <mergeCell ref="A21:J31"/>
    <mergeCell ref="K21:T31"/>
  </mergeCells>
  <printOptions horizontalCentered="1"/>
  <pageMargins left="0.708333333333333" right="0.708333333333333" top="0.747916666666667" bottom="0.747916666666667" header="0.314583333333333" footer="0.314583333333333"/>
  <pageSetup paperSize="9" scale="67" fitToHeight="0" orientation="landscape" horizontalDpi="600"/>
  <headerFooter>
    <oddFooter>&amp;C第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AA29"/>
  <sheetViews>
    <sheetView zoomScale="110" zoomScaleNormal="110" workbookViewId="0">
      <pane xSplit="2" ySplit="6" topLeftCell="C7" activePane="bottomRight" state="frozen"/>
      <selection/>
      <selection pane="topRight"/>
      <selection pane="bottomLeft"/>
      <selection pane="bottomRight" activeCell="E13" sqref="E13"/>
    </sheetView>
  </sheetViews>
  <sheetFormatPr defaultColWidth="9" defaultRowHeight="12"/>
  <cols>
    <col min="1" max="1" width="8" style="5" customWidth="1"/>
    <col min="2" max="2" width="11.125" style="1" customWidth="1"/>
    <col min="3" max="3" width="9.88333333333333" style="6" customWidth="1"/>
    <col min="4" max="4" width="11" style="6" customWidth="1"/>
    <col min="5" max="5" width="17.3833333333333" style="5" customWidth="1"/>
    <col min="6" max="6" width="6.625" style="5" customWidth="1"/>
    <col min="7" max="7" width="14.8" style="5" customWidth="1"/>
    <col min="8" max="8" width="9.60833333333333" style="1" customWidth="1"/>
    <col min="9" max="9" width="7.125" style="1" customWidth="1"/>
    <col min="10" max="10" width="7.5" style="1" customWidth="1"/>
    <col min="11" max="11" width="10" style="7" customWidth="1"/>
    <col min="12" max="13" width="7.125" style="1" customWidth="1"/>
    <col min="14" max="14" width="8.875" style="1" customWidth="1"/>
    <col min="15" max="15" width="8.125" style="1" customWidth="1"/>
    <col min="16" max="19" width="10.7583333333333" style="8" customWidth="1"/>
    <col min="20" max="20" width="10.7583333333333" style="9" customWidth="1"/>
    <col min="21" max="21" width="9" style="1"/>
    <col min="22" max="27" width="9" style="4"/>
    <col min="28" max="16384" width="9" style="1"/>
  </cols>
  <sheetData>
    <row r="1" s="1" customFormat="1" ht="47.25" customHeight="1" spans="1:26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57"/>
      <c r="V1" s="57"/>
      <c r="W1" s="58"/>
      <c r="X1" s="58"/>
      <c r="Y1" s="57"/>
      <c r="Z1" s="57"/>
    </row>
    <row r="2" s="2" customFormat="1" ht="29" customHeight="1" spans="1:20">
      <c r="A2" s="11"/>
      <c r="B2" s="12" t="s">
        <v>1</v>
      </c>
      <c r="C2" s="13" t="s">
        <v>2</v>
      </c>
      <c r="D2" s="13"/>
      <c r="E2" s="14"/>
      <c r="F2" s="13"/>
      <c r="G2" s="11"/>
      <c r="K2" s="11" t="s">
        <v>3</v>
      </c>
      <c r="L2" s="37" t="s">
        <v>4</v>
      </c>
      <c r="M2" s="37"/>
      <c r="N2" s="37"/>
      <c r="O2" s="37"/>
      <c r="P2" s="38"/>
      <c r="Q2" s="38"/>
      <c r="R2" s="38"/>
      <c r="S2" s="38"/>
      <c r="T2" s="59"/>
    </row>
    <row r="3" s="2" customFormat="1" ht="29" customHeight="1" spans="1:20">
      <c r="A3" s="11"/>
      <c r="B3" s="12" t="s">
        <v>5</v>
      </c>
      <c r="C3" s="13" t="s">
        <v>6</v>
      </c>
      <c r="D3" s="13"/>
      <c r="E3" s="14"/>
      <c r="F3" s="13"/>
      <c r="G3" s="11"/>
      <c r="K3" s="11" t="s">
        <v>7</v>
      </c>
      <c r="L3" s="37" t="s">
        <v>8</v>
      </c>
      <c r="M3" s="37"/>
      <c r="N3" s="37"/>
      <c r="O3" s="37"/>
      <c r="P3" s="38"/>
      <c r="Q3" s="38"/>
      <c r="R3" s="38"/>
      <c r="S3" s="38"/>
      <c r="T3" s="59"/>
    </row>
    <row r="4" s="2" customFormat="1" ht="29" customHeight="1" spans="1:20">
      <c r="A4" s="11"/>
      <c r="B4" s="12" t="s">
        <v>9</v>
      </c>
      <c r="C4" s="15" t="s">
        <v>89</v>
      </c>
      <c r="D4" s="15"/>
      <c r="E4" s="16"/>
      <c r="F4" s="15"/>
      <c r="G4" s="11"/>
      <c r="K4" s="11" t="s">
        <v>11</v>
      </c>
      <c r="L4" s="39">
        <v>46231</v>
      </c>
      <c r="M4" s="15"/>
      <c r="N4" s="15"/>
      <c r="O4" s="15"/>
      <c r="P4" s="40"/>
      <c r="Q4" s="60"/>
      <c r="R4" s="60"/>
      <c r="S4" s="60"/>
      <c r="T4" s="59"/>
    </row>
    <row r="5" s="2" customFormat="1" ht="24" customHeight="1" spans="1:20">
      <c r="A5" s="17" t="s">
        <v>12</v>
      </c>
      <c r="B5" s="17"/>
      <c r="C5" s="17"/>
      <c r="D5" s="17"/>
      <c r="E5" s="17"/>
      <c r="F5" s="17"/>
      <c r="G5" s="17" t="s">
        <v>13</v>
      </c>
      <c r="H5" s="17"/>
      <c r="I5" s="17"/>
      <c r="J5" s="17"/>
      <c r="K5" s="17" t="s">
        <v>14</v>
      </c>
      <c r="L5" s="17"/>
      <c r="M5" s="17"/>
      <c r="N5" s="41"/>
      <c r="O5" s="41"/>
      <c r="P5" s="42"/>
      <c r="Q5" s="61"/>
      <c r="R5" s="61"/>
      <c r="S5" s="61"/>
      <c r="T5" s="62"/>
    </row>
    <row r="6" s="2" customFormat="1" ht="36" customHeight="1" spans="1:20">
      <c r="A6" s="17" t="s">
        <v>15</v>
      </c>
      <c r="B6" s="17" t="s">
        <v>16</v>
      </c>
      <c r="C6" s="18" t="s">
        <v>17</v>
      </c>
      <c r="D6" s="18" t="s">
        <v>18</v>
      </c>
      <c r="E6" s="17" t="s">
        <v>19</v>
      </c>
      <c r="F6" s="17" t="s">
        <v>20</v>
      </c>
      <c r="G6" s="17" t="s">
        <v>21</v>
      </c>
      <c r="H6" s="17" t="s">
        <v>22</v>
      </c>
      <c r="I6" s="17" t="s">
        <v>23</v>
      </c>
      <c r="J6" s="18" t="s">
        <v>24</v>
      </c>
      <c r="K6" s="18" t="s">
        <v>25</v>
      </c>
      <c r="L6" s="29" t="s">
        <v>26</v>
      </c>
      <c r="M6" s="18" t="s">
        <v>27</v>
      </c>
      <c r="N6" s="18" t="s">
        <v>28</v>
      </c>
      <c r="O6" s="18" t="s">
        <v>29</v>
      </c>
      <c r="P6" s="43" t="s">
        <v>30</v>
      </c>
      <c r="Q6" s="43" t="s">
        <v>31</v>
      </c>
      <c r="R6" s="43" t="s">
        <v>32</v>
      </c>
      <c r="S6" s="43" t="s">
        <v>33</v>
      </c>
      <c r="T6" s="43" t="s">
        <v>34</v>
      </c>
    </row>
    <row r="7" s="3" customFormat="1" ht="36" customHeight="1" spans="1:20">
      <c r="A7" s="19">
        <v>1</v>
      </c>
      <c r="B7" s="20"/>
      <c r="C7" s="21" t="s">
        <v>43</v>
      </c>
      <c r="D7" s="22"/>
      <c r="E7" s="20" t="s">
        <v>306</v>
      </c>
      <c r="F7" s="20">
        <v>1</v>
      </c>
      <c r="G7" s="19" t="s">
        <v>70</v>
      </c>
      <c r="H7" s="20">
        <v>0.32</v>
      </c>
      <c r="I7" s="20">
        <v>30</v>
      </c>
      <c r="J7" s="20">
        <f>I7*H7</f>
        <v>9.6</v>
      </c>
      <c r="K7" s="20" t="s">
        <v>47</v>
      </c>
      <c r="L7" s="20">
        <v>18</v>
      </c>
      <c r="M7" s="20">
        <f>L7*1</f>
        <v>18</v>
      </c>
      <c r="N7" s="19">
        <v>2.5</v>
      </c>
      <c r="O7" s="19">
        <v>0.5</v>
      </c>
      <c r="P7" s="44">
        <f>(O7+N7+M7+J7)*0.05</f>
        <v>1.53</v>
      </c>
      <c r="Q7" s="44">
        <f>(P7+O7+N7+J7+M7)*0.05</f>
        <v>1.6065</v>
      </c>
      <c r="R7" s="44">
        <f>Q7+P7+O7+N7+M7+J7</f>
        <v>33.7365</v>
      </c>
      <c r="S7" s="44">
        <f t="shared" ref="S7:S12" si="0">R7*1.13</f>
        <v>38.122245</v>
      </c>
      <c r="T7" s="44">
        <f t="shared" ref="T7:T12" si="1">S7*F7</f>
        <v>38.122245</v>
      </c>
    </row>
    <row r="8" s="3" customFormat="1" ht="36" customHeight="1" spans="1:20">
      <c r="A8" s="19">
        <v>2</v>
      </c>
      <c r="B8" s="20"/>
      <c r="C8" s="21" t="s">
        <v>43</v>
      </c>
      <c r="D8" s="22"/>
      <c r="E8" s="20" t="s">
        <v>307</v>
      </c>
      <c r="F8" s="20">
        <v>1</v>
      </c>
      <c r="G8" s="19" t="s">
        <v>70</v>
      </c>
      <c r="H8" s="20">
        <v>0.03</v>
      </c>
      <c r="I8" s="20">
        <v>30</v>
      </c>
      <c r="J8" s="20">
        <f>I8*H8</f>
        <v>0.9</v>
      </c>
      <c r="K8" s="20" t="s">
        <v>47</v>
      </c>
      <c r="L8" s="20">
        <v>8</v>
      </c>
      <c r="M8" s="20">
        <f>L8*1</f>
        <v>8</v>
      </c>
      <c r="N8" s="19">
        <v>1</v>
      </c>
      <c r="O8" s="19">
        <v>0.2</v>
      </c>
      <c r="P8" s="44">
        <f>(O8+N8+M8+J8)*0.05</f>
        <v>0.505</v>
      </c>
      <c r="Q8" s="44">
        <f>(P8+O8+N8+J8+M8)*0.05</f>
        <v>0.53025</v>
      </c>
      <c r="R8" s="44">
        <f>Q8+P8+O8+N8+M8+J8</f>
        <v>11.13525</v>
      </c>
      <c r="S8" s="44">
        <f t="shared" si="0"/>
        <v>12.5828325</v>
      </c>
      <c r="T8" s="44">
        <f t="shared" si="1"/>
        <v>12.5828325</v>
      </c>
    </row>
    <row r="9" s="3" customFormat="1" ht="36" customHeight="1" spans="1:20">
      <c r="A9" s="19">
        <v>3</v>
      </c>
      <c r="B9" s="20"/>
      <c r="C9" s="21" t="s">
        <v>43</v>
      </c>
      <c r="D9" s="22"/>
      <c r="E9" s="20" t="s">
        <v>308</v>
      </c>
      <c r="F9" s="20">
        <v>1</v>
      </c>
      <c r="G9" s="19" t="s">
        <v>39</v>
      </c>
      <c r="H9" s="20">
        <v>0.08</v>
      </c>
      <c r="I9" s="20">
        <v>28</v>
      </c>
      <c r="J9" s="20">
        <f>I9*H9</f>
        <v>2.24</v>
      </c>
      <c r="K9" s="20" t="s">
        <v>47</v>
      </c>
      <c r="L9" s="20">
        <v>5</v>
      </c>
      <c r="M9" s="20">
        <f>L9*1</f>
        <v>5</v>
      </c>
      <c r="N9" s="19">
        <v>0.3</v>
      </c>
      <c r="O9" s="19">
        <v>0.25</v>
      </c>
      <c r="P9" s="44">
        <f>(O9+N9+M9+J9)*0.05</f>
        <v>0.3895</v>
      </c>
      <c r="Q9" s="44">
        <f>(P9+O9+N9+J9+M9)*0.05</f>
        <v>0.408975</v>
      </c>
      <c r="R9" s="44">
        <f>Q9+P9+O9+N9+M9+J9</f>
        <v>8.588475</v>
      </c>
      <c r="S9" s="44">
        <f t="shared" si="0"/>
        <v>9.70497675</v>
      </c>
      <c r="T9" s="44">
        <f t="shared" si="1"/>
        <v>9.70497675</v>
      </c>
    </row>
    <row r="10" s="3" customFormat="1" ht="39.95" customHeight="1" spans="1:21">
      <c r="A10" s="19">
        <v>4</v>
      </c>
      <c r="B10" s="23"/>
      <c r="C10" s="21" t="s">
        <v>43</v>
      </c>
      <c r="D10" s="22" t="s">
        <v>142</v>
      </c>
      <c r="E10" s="24" t="s">
        <v>309</v>
      </c>
      <c r="F10" s="20">
        <v>1</v>
      </c>
      <c r="G10" s="19" t="s">
        <v>39</v>
      </c>
      <c r="H10" s="20"/>
      <c r="I10" s="20"/>
      <c r="J10" s="20"/>
      <c r="K10" s="20" t="s">
        <v>40</v>
      </c>
      <c r="L10" s="45"/>
      <c r="M10" s="20"/>
      <c r="N10" s="19"/>
      <c r="O10" s="19"/>
      <c r="P10" s="44"/>
      <c r="Q10" s="44"/>
      <c r="R10" s="44">
        <v>0.45</v>
      </c>
      <c r="S10" s="44">
        <f t="shared" si="0"/>
        <v>0.5085</v>
      </c>
      <c r="T10" s="44">
        <f t="shared" si="1"/>
        <v>0.5085</v>
      </c>
      <c r="U10" s="63"/>
    </row>
    <row r="11" s="3" customFormat="1" ht="39.95" customHeight="1" spans="1:20">
      <c r="A11" s="19">
        <v>5</v>
      </c>
      <c r="B11" s="23"/>
      <c r="C11" s="21" t="s">
        <v>43</v>
      </c>
      <c r="D11" s="25" t="s">
        <v>310</v>
      </c>
      <c r="E11" s="26" t="s">
        <v>311</v>
      </c>
      <c r="F11" s="20">
        <v>1</v>
      </c>
      <c r="G11" s="19" t="s">
        <v>39</v>
      </c>
      <c r="H11" s="20"/>
      <c r="I11" s="20"/>
      <c r="J11" s="20"/>
      <c r="K11" s="20" t="s">
        <v>40</v>
      </c>
      <c r="L11" s="45"/>
      <c r="M11" s="20"/>
      <c r="N11" s="19"/>
      <c r="O11" s="19"/>
      <c r="P11" s="44"/>
      <c r="Q11" s="44"/>
      <c r="R11" s="44">
        <v>0.2</v>
      </c>
      <c r="S11" s="44">
        <f t="shared" si="0"/>
        <v>0.226</v>
      </c>
      <c r="T11" s="44">
        <f t="shared" si="1"/>
        <v>0.226</v>
      </c>
    </row>
    <row r="12" s="3" customFormat="1" ht="39.95" customHeight="1" spans="1:20">
      <c r="A12" s="19">
        <v>6</v>
      </c>
      <c r="B12" s="23"/>
      <c r="C12" s="21" t="s">
        <v>43</v>
      </c>
      <c r="D12" s="25" t="s">
        <v>275</v>
      </c>
      <c r="E12" s="26" t="s">
        <v>312</v>
      </c>
      <c r="F12" s="20">
        <v>1</v>
      </c>
      <c r="G12" s="19" t="s">
        <v>39</v>
      </c>
      <c r="H12" s="20"/>
      <c r="I12" s="20"/>
      <c r="J12" s="20"/>
      <c r="K12" s="20" t="s">
        <v>40</v>
      </c>
      <c r="L12" s="45"/>
      <c r="M12" s="20"/>
      <c r="N12" s="19"/>
      <c r="O12" s="19"/>
      <c r="P12" s="44"/>
      <c r="Q12" s="44"/>
      <c r="R12" s="44">
        <v>0.3</v>
      </c>
      <c r="S12" s="44">
        <f t="shared" si="0"/>
        <v>0.339</v>
      </c>
      <c r="T12" s="44">
        <f t="shared" si="1"/>
        <v>0.339</v>
      </c>
    </row>
    <row r="13" s="2" customFormat="1" ht="39.95" customHeight="1" spans="1:20">
      <c r="A13" s="27"/>
      <c r="B13" s="28"/>
      <c r="C13" s="29"/>
      <c r="D13" s="30"/>
      <c r="E13" s="31"/>
      <c r="F13" s="32"/>
      <c r="G13" s="32"/>
      <c r="H13" s="32"/>
      <c r="I13" s="32"/>
      <c r="J13" s="32"/>
      <c r="K13" s="32"/>
      <c r="L13" s="32"/>
      <c r="M13" s="32"/>
      <c r="N13" s="17"/>
      <c r="O13" s="17"/>
      <c r="P13" s="46"/>
      <c r="Q13" s="46"/>
      <c r="R13" s="46"/>
      <c r="S13" s="46"/>
      <c r="T13" s="46"/>
    </row>
    <row r="14" s="2" customFormat="1" ht="39.95" customHeight="1" spans="1:20">
      <c r="A14" s="27"/>
      <c r="B14" s="28"/>
      <c r="C14" s="29"/>
      <c r="D14" s="30"/>
      <c r="E14" s="31"/>
      <c r="F14" s="32"/>
      <c r="G14" s="17"/>
      <c r="H14" s="32"/>
      <c r="I14" s="32"/>
      <c r="J14" s="32"/>
      <c r="K14" s="47"/>
      <c r="L14" s="48"/>
      <c r="M14" s="48"/>
      <c r="N14" s="17"/>
      <c r="O14" s="17"/>
      <c r="P14" s="46"/>
      <c r="Q14" s="46"/>
      <c r="R14" s="46"/>
      <c r="S14" s="46" t="s">
        <v>282</v>
      </c>
      <c r="T14" s="46">
        <v>0</v>
      </c>
    </row>
    <row r="15" s="2" customFormat="1" ht="39.95" customHeight="1" spans="1:20">
      <c r="A15" s="27"/>
      <c r="B15" s="28"/>
      <c r="C15" s="29"/>
      <c r="D15" s="30"/>
      <c r="E15" s="31"/>
      <c r="F15" s="32"/>
      <c r="G15" s="17"/>
      <c r="H15" s="32"/>
      <c r="I15" s="32"/>
      <c r="J15" s="32"/>
      <c r="K15" s="47"/>
      <c r="L15" s="48"/>
      <c r="M15" s="48"/>
      <c r="N15" s="17"/>
      <c r="O15" s="17"/>
      <c r="P15" s="46"/>
      <c r="Q15" s="46"/>
      <c r="R15" s="46"/>
      <c r="S15" s="46" t="s">
        <v>284</v>
      </c>
      <c r="T15" s="46">
        <v>0</v>
      </c>
    </row>
    <row r="16" s="2" customFormat="1" ht="39.95" customHeight="1" spans="1:20">
      <c r="A16" s="27"/>
      <c r="B16" s="28"/>
      <c r="C16" s="29"/>
      <c r="D16" s="30"/>
      <c r="E16" s="31"/>
      <c r="F16" s="32"/>
      <c r="G16" s="17"/>
      <c r="H16" s="32"/>
      <c r="I16" s="32"/>
      <c r="J16" s="32"/>
      <c r="K16" s="47"/>
      <c r="L16" s="48"/>
      <c r="M16" s="48"/>
      <c r="N16" s="17"/>
      <c r="O16" s="17"/>
      <c r="P16" s="46"/>
      <c r="Q16" s="46"/>
      <c r="R16" s="46"/>
      <c r="S16" s="46" t="s">
        <v>286</v>
      </c>
      <c r="T16" s="46">
        <v>1.5</v>
      </c>
    </row>
    <row r="17" s="2" customFormat="1" ht="39.95" customHeight="1" spans="1:21">
      <c r="A17" s="27"/>
      <c r="B17" s="28"/>
      <c r="C17" s="29"/>
      <c r="D17" s="30"/>
      <c r="E17" s="31"/>
      <c r="F17" s="32"/>
      <c r="G17" s="17"/>
      <c r="H17" s="32"/>
      <c r="I17" s="32"/>
      <c r="J17" s="32"/>
      <c r="K17" s="47"/>
      <c r="L17" s="48"/>
      <c r="M17" s="48"/>
      <c r="N17" s="17"/>
      <c r="O17" s="17"/>
      <c r="P17" s="46"/>
      <c r="Q17" s="46"/>
      <c r="R17" s="46"/>
      <c r="S17" s="46"/>
      <c r="T17" s="64">
        <f>SUM(T7:T16)</f>
        <v>62.98355425</v>
      </c>
      <c r="U17" s="2">
        <v>1713</v>
      </c>
    </row>
    <row r="18" s="2" customFormat="1" customHeight="1" spans="1:27">
      <c r="A18" s="33" t="s">
        <v>287</v>
      </c>
      <c r="B18" s="33"/>
      <c r="C18" s="33"/>
      <c r="D18" s="34"/>
      <c r="E18" s="34"/>
      <c r="F18" s="33"/>
      <c r="G18" s="34"/>
      <c r="H18" s="34"/>
      <c r="I18" s="34"/>
      <c r="J18" s="34"/>
      <c r="K18" s="49" t="s">
        <v>288</v>
      </c>
      <c r="L18" s="50"/>
      <c r="M18" s="50"/>
      <c r="N18" s="50"/>
      <c r="O18" s="50"/>
      <c r="P18" s="50"/>
      <c r="Q18" s="50"/>
      <c r="R18" s="50"/>
      <c r="S18" s="50"/>
      <c r="T18" s="65"/>
      <c r="U18" s="66"/>
      <c r="V18" s="66"/>
      <c r="W18" s="66"/>
      <c r="X18" s="66"/>
      <c r="Y18" s="66"/>
      <c r="Z18" s="66"/>
      <c r="AA18" s="66"/>
    </row>
    <row r="19" s="2" customFormat="1" customHeight="1" spans="1:27">
      <c r="A19" s="33"/>
      <c r="B19" s="33"/>
      <c r="C19" s="33"/>
      <c r="D19" s="34"/>
      <c r="E19" s="34"/>
      <c r="F19" s="33"/>
      <c r="G19" s="34"/>
      <c r="H19" s="34"/>
      <c r="I19" s="34"/>
      <c r="J19" s="34"/>
      <c r="K19" s="51"/>
      <c r="L19" s="52"/>
      <c r="M19" s="52"/>
      <c r="N19" s="52"/>
      <c r="O19" s="52"/>
      <c r="P19" s="52"/>
      <c r="Q19" s="52"/>
      <c r="R19" s="52"/>
      <c r="S19" s="52"/>
      <c r="T19" s="67"/>
      <c r="U19" s="66"/>
      <c r="V19" s="66"/>
      <c r="W19" s="66"/>
      <c r="X19" s="66"/>
      <c r="Y19" s="66"/>
      <c r="Z19" s="66"/>
      <c r="AA19" s="66"/>
    </row>
    <row r="20" s="2" customFormat="1" customHeight="1" spans="1:27">
      <c r="A20" s="33"/>
      <c r="B20" s="33"/>
      <c r="C20" s="33"/>
      <c r="D20" s="34"/>
      <c r="E20" s="34"/>
      <c r="F20" s="33"/>
      <c r="G20" s="34"/>
      <c r="H20" s="34"/>
      <c r="I20" s="34"/>
      <c r="J20" s="34"/>
      <c r="K20" s="51"/>
      <c r="L20" s="52"/>
      <c r="M20" s="52"/>
      <c r="N20" s="52"/>
      <c r="O20" s="52"/>
      <c r="P20" s="52"/>
      <c r="Q20" s="52"/>
      <c r="R20" s="52"/>
      <c r="S20" s="52"/>
      <c r="T20" s="67"/>
      <c r="U20" s="66"/>
      <c r="V20" s="66"/>
      <c r="W20" s="66"/>
      <c r="X20" s="66"/>
      <c r="Y20" s="66"/>
      <c r="Z20" s="66"/>
      <c r="AA20" s="66"/>
    </row>
    <row r="21" s="2" customFormat="1" customHeight="1" spans="1:27">
      <c r="A21" s="33"/>
      <c r="B21" s="33"/>
      <c r="C21" s="33"/>
      <c r="D21" s="34"/>
      <c r="E21" s="34"/>
      <c r="F21" s="33"/>
      <c r="G21" s="34"/>
      <c r="H21" s="34"/>
      <c r="I21" s="34"/>
      <c r="J21" s="34"/>
      <c r="K21" s="51"/>
      <c r="L21" s="52"/>
      <c r="M21" s="52"/>
      <c r="N21" s="52"/>
      <c r="O21" s="52"/>
      <c r="P21" s="52"/>
      <c r="Q21" s="52"/>
      <c r="R21" s="52"/>
      <c r="S21" s="52"/>
      <c r="T21" s="67"/>
      <c r="U21" s="66"/>
      <c r="V21" s="66"/>
      <c r="W21" s="66"/>
      <c r="X21" s="66"/>
      <c r="Y21" s="66"/>
      <c r="Z21" s="66"/>
      <c r="AA21" s="66"/>
    </row>
    <row r="22" s="2" customFormat="1" customHeight="1" spans="1:27">
      <c r="A22" s="33"/>
      <c r="B22" s="33"/>
      <c r="C22" s="33"/>
      <c r="D22" s="34"/>
      <c r="E22" s="34"/>
      <c r="F22" s="33"/>
      <c r="G22" s="34"/>
      <c r="H22" s="34"/>
      <c r="I22" s="34"/>
      <c r="J22" s="34"/>
      <c r="K22" s="51"/>
      <c r="L22" s="52"/>
      <c r="M22" s="52"/>
      <c r="N22" s="52"/>
      <c r="O22" s="52"/>
      <c r="P22" s="52"/>
      <c r="Q22" s="52"/>
      <c r="R22" s="52"/>
      <c r="S22" s="52"/>
      <c r="T22" s="67"/>
      <c r="U22" s="66"/>
      <c r="V22" s="66"/>
      <c r="W22" s="66"/>
      <c r="X22" s="66"/>
      <c r="Y22" s="66"/>
      <c r="Z22" s="66"/>
      <c r="AA22" s="66"/>
    </row>
    <row r="23" s="2" customFormat="1" customHeight="1" spans="1:27">
      <c r="A23" s="33"/>
      <c r="B23" s="33"/>
      <c r="C23" s="33"/>
      <c r="D23" s="34"/>
      <c r="E23" s="34"/>
      <c r="F23" s="33"/>
      <c r="G23" s="34"/>
      <c r="H23" s="34"/>
      <c r="I23" s="34"/>
      <c r="J23" s="34"/>
      <c r="K23" s="51"/>
      <c r="L23" s="52"/>
      <c r="M23" s="52"/>
      <c r="N23" s="52"/>
      <c r="O23" s="52"/>
      <c r="P23" s="52"/>
      <c r="Q23" s="52"/>
      <c r="R23" s="52"/>
      <c r="S23" s="52"/>
      <c r="T23" s="67"/>
      <c r="U23" s="66"/>
      <c r="V23" s="66"/>
      <c r="W23" s="66"/>
      <c r="X23" s="66"/>
      <c r="Y23" s="66"/>
      <c r="Z23" s="66"/>
      <c r="AA23" s="66"/>
    </row>
    <row r="24" s="2" customFormat="1" customHeight="1" spans="1:27">
      <c r="A24" s="33"/>
      <c r="B24" s="33"/>
      <c r="C24" s="33"/>
      <c r="D24" s="34"/>
      <c r="E24" s="34"/>
      <c r="F24" s="33"/>
      <c r="G24" s="34"/>
      <c r="H24" s="34"/>
      <c r="I24" s="34"/>
      <c r="J24" s="34"/>
      <c r="K24" s="51"/>
      <c r="L24" s="52"/>
      <c r="M24" s="52"/>
      <c r="N24" s="52"/>
      <c r="O24" s="52"/>
      <c r="P24" s="52"/>
      <c r="Q24" s="52"/>
      <c r="R24" s="52"/>
      <c r="S24" s="52"/>
      <c r="T24" s="67"/>
      <c r="U24" s="66"/>
      <c r="V24" s="66"/>
      <c r="W24" s="66"/>
      <c r="X24" s="66"/>
      <c r="Y24" s="66"/>
      <c r="Z24" s="66"/>
      <c r="AA24" s="66"/>
    </row>
    <row r="25" s="2" customFormat="1" customHeight="1" spans="1:27">
      <c r="A25" s="33"/>
      <c r="B25" s="33"/>
      <c r="C25" s="33"/>
      <c r="D25" s="34"/>
      <c r="E25" s="34"/>
      <c r="F25" s="33"/>
      <c r="G25" s="34"/>
      <c r="H25" s="34"/>
      <c r="I25" s="34"/>
      <c r="J25" s="34"/>
      <c r="K25" s="51"/>
      <c r="L25" s="52"/>
      <c r="M25" s="52"/>
      <c r="N25" s="52"/>
      <c r="O25" s="52"/>
      <c r="P25" s="52"/>
      <c r="Q25" s="52"/>
      <c r="R25" s="52"/>
      <c r="S25" s="52"/>
      <c r="T25" s="67"/>
      <c r="U25" s="66"/>
      <c r="V25" s="66"/>
      <c r="W25" s="66"/>
      <c r="X25" s="66"/>
      <c r="Y25" s="66"/>
      <c r="Z25" s="66"/>
      <c r="AA25" s="66"/>
    </row>
    <row r="26" s="2" customFormat="1" customHeight="1" spans="1:27">
      <c r="A26" s="33"/>
      <c r="B26" s="33"/>
      <c r="C26" s="33"/>
      <c r="D26" s="34"/>
      <c r="E26" s="34"/>
      <c r="F26" s="33"/>
      <c r="G26" s="34"/>
      <c r="H26" s="34"/>
      <c r="I26" s="34"/>
      <c r="J26" s="34"/>
      <c r="K26" s="51"/>
      <c r="L26" s="52"/>
      <c r="M26" s="52"/>
      <c r="N26" s="52"/>
      <c r="O26" s="52"/>
      <c r="P26" s="52"/>
      <c r="Q26" s="52"/>
      <c r="R26" s="52"/>
      <c r="S26" s="52"/>
      <c r="T26" s="67"/>
      <c r="U26" s="66"/>
      <c r="V26" s="66"/>
      <c r="W26" s="66"/>
      <c r="X26" s="66"/>
      <c r="Y26" s="66"/>
      <c r="Z26" s="66"/>
      <c r="AA26" s="66"/>
    </row>
    <row r="27" s="2" customFormat="1" ht="17" customHeight="1" spans="1:27">
      <c r="A27" s="33"/>
      <c r="B27" s="33"/>
      <c r="C27" s="33"/>
      <c r="D27" s="34"/>
      <c r="E27" s="34"/>
      <c r="F27" s="33"/>
      <c r="G27" s="34"/>
      <c r="H27" s="34"/>
      <c r="I27" s="34"/>
      <c r="J27" s="34"/>
      <c r="K27" s="51"/>
      <c r="L27" s="52"/>
      <c r="M27" s="52"/>
      <c r="N27" s="52"/>
      <c r="O27" s="52"/>
      <c r="P27" s="52"/>
      <c r="Q27" s="52"/>
      <c r="R27" s="52"/>
      <c r="S27" s="52"/>
      <c r="T27" s="67"/>
      <c r="U27" s="66"/>
      <c r="V27" s="66"/>
      <c r="W27" s="66"/>
      <c r="X27" s="66"/>
      <c r="Y27" s="66"/>
      <c r="Z27" s="66"/>
      <c r="AA27" s="66"/>
    </row>
    <row r="28" s="2" customFormat="1" ht="49" customHeight="1" spans="1:27">
      <c r="A28" s="33"/>
      <c r="B28" s="33"/>
      <c r="C28" s="33"/>
      <c r="D28" s="34"/>
      <c r="E28" s="34"/>
      <c r="F28" s="33"/>
      <c r="G28" s="34"/>
      <c r="H28" s="34"/>
      <c r="I28" s="34"/>
      <c r="J28" s="34"/>
      <c r="K28" s="53"/>
      <c r="L28" s="54"/>
      <c r="M28" s="54"/>
      <c r="N28" s="54"/>
      <c r="O28" s="54"/>
      <c r="P28" s="54"/>
      <c r="Q28" s="54"/>
      <c r="R28" s="54"/>
      <c r="S28" s="54"/>
      <c r="T28" s="68"/>
      <c r="U28" s="66"/>
      <c r="V28" s="66"/>
      <c r="W28" s="66"/>
      <c r="X28" s="66"/>
      <c r="Y28" s="66"/>
      <c r="Z28" s="66"/>
      <c r="AA28" s="66"/>
    </row>
    <row r="29" s="4" customFormat="1" spans="1:20">
      <c r="A29" s="35"/>
      <c r="C29" s="36"/>
      <c r="D29" s="36"/>
      <c r="E29" s="35"/>
      <c r="F29" s="35"/>
      <c r="G29" s="35"/>
      <c r="K29" s="55"/>
      <c r="P29" s="56"/>
      <c r="Q29" s="56"/>
      <c r="R29" s="56"/>
      <c r="S29" s="56"/>
      <c r="T29" s="69"/>
    </row>
  </sheetData>
  <mergeCells count="13">
    <mergeCell ref="A1:T1"/>
    <mergeCell ref="C2:F2"/>
    <mergeCell ref="L2:P2"/>
    <mergeCell ref="C3:F3"/>
    <mergeCell ref="L3:P3"/>
    <mergeCell ref="C4:F4"/>
    <mergeCell ref="L4:P4"/>
    <mergeCell ref="A5:F5"/>
    <mergeCell ref="G5:J5"/>
    <mergeCell ref="K5:M5"/>
    <mergeCell ref="P5:T5"/>
    <mergeCell ref="A18:J28"/>
    <mergeCell ref="K18:T28"/>
  </mergeCells>
  <printOptions horizontalCentered="1"/>
  <pageMargins left="0.708333333333333" right="0.708333333333333" top="0.747916666666667" bottom="0.747916666666667" header="0.314583333333333" footer="0.314583333333333"/>
  <pageSetup paperSize="9" scale="67" fitToHeight="0" orientation="landscape" horizontalDpi="600"/>
  <headerFooter>
    <oddFooter>&amp;C第 &amp;P 页，共 &amp;N 页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AA30"/>
  <sheetViews>
    <sheetView zoomScale="110" zoomScaleNormal="110" workbookViewId="0">
      <pane xSplit="2" ySplit="6" topLeftCell="C7" activePane="bottomRight" state="frozen"/>
      <selection/>
      <selection pane="topRight"/>
      <selection pane="bottomLeft"/>
      <selection pane="bottomRight" activeCell="J13" sqref="J13"/>
    </sheetView>
  </sheetViews>
  <sheetFormatPr defaultColWidth="9" defaultRowHeight="12"/>
  <cols>
    <col min="1" max="1" width="8" style="5" customWidth="1"/>
    <col min="2" max="2" width="11.125" style="1" customWidth="1"/>
    <col min="3" max="3" width="9.88333333333333" style="6" customWidth="1"/>
    <col min="4" max="4" width="11" style="6" customWidth="1"/>
    <col min="5" max="5" width="17.3833333333333" style="5" customWidth="1"/>
    <col min="6" max="6" width="6.625" style="5" customWidth="1"/>
    <col min="7" max="7" width="14.8" style="5" customWidth="1"/>
    <col min="8" max="8" width="9.60833333333333" style="1" customWidth="1"/>
    <col min="9" max="9" width="7.125" style="1" customWidth="1"/>
    <col min="10" max="10" width="7.5" style="1" customWidth="1"/>
    <col min="11" max="11" width="10" style="7" customWidth="1"/>
    <col min="12" max="13" width="7.125" style="1" customWidth="1"/>
    <col min="14" max="14" width="8.875" style="1" customWidth="1"/>
    <col min="15" max="15" width="8.125" style="1" customWidth="1"/>
    <col min="16" max="19" width="10.7583333333333" style="8" customWidth="1"/>
    <col min="20" max="20" width="10.7583333333333" style="9" customWidth="1"/>
    <col min="21" max="21" width="9" style="1"/>
    <col min="22" max="27" width="9" style="4"/>
    <col min="28" max="16384" width="9" style="1"/>
  </cols>
  <sheetData>
    <row r="1" s="1" customFormat="1" ht="47.25" customHeight="1" spans="1:26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57"/>
      <c r="V1" s="57"/>
      <c r="W1" s="58"/>
      <c r="X1" s="58"/>
      <c r="Y1" s="57"/>
      <c r="Z1" s="57"/>
    </row>
    <row r="2" s="2" customFormat="1" ht="29" customHeight="1" spans="1:20">
      <c r="A2" s="11"/>
      <c r="B2" s="12" t="s">
        <v>1</v>
      </c>
      <c r="C2" s="13" t="s">
        <v>2</v>
      </c>
      <c r="D2" s="13"/>
      <c r="E2" s="14"/>
      <c r="F2" s="13"/>
      <c r="G2" s="11"/>
      <c r="K2" s="11" t="s">
        <v>3</v>
      </c>
      <c r="L2" s="37" t="s">
        <v>4</v>
      </c>
      <c r="M2" s="37"/>
      <c r="N2" s="37"/>
      <c r="O2" s="37"/>
      <c r="P2" s="38"/>
      <c r="Q2" s="38"/>
      <c r="R2" s="38"/>
      <c r="S2" s="38"/>
      <c r="T2" s="59"/>
    </row>
    <row r="3" s="2" customFormat="1" ht="29" customHeight="1" spans="1:20">
      <c r="A3" s="11"/>
      <c r="B3" s="12" t="s">
        <v>5</v>
      </c>
      <c r="C3" s="13" t="s">
        <v>6</v>
      </c>
      <c r="D3" s="13"/>
      <c r="E3" s="14"/>
      <c r="F3" s="13"/>
      <c r="G3" s="11"/>
      <c r="K3" s="11" t="s">
        <v>7</v>
      </c>
      <c r="L3" s="37" t="s">
        <v>8</v>
      </c>
      <c r="M3" s="37"/>
      <c r="N3" s="37"/>
      <c r="O3" s="37"/>
      <c r="P3" s="38"/>
      <c r="Q3" s="38"/>
      <c r="R3" s="38"/>
      <c r="S3" s="38"/>
      <c r="T3" s="59"/>
    </row>
    <row r="4" s="2" customFormat="1" ht="29" customHeight="1" spans="1:20">
      <c r="A4" s="11"/>
      <c r="B4" s="12" t="s">
        <v>9</v>
      </c>
      <c r="C4" s="15" t="s">
        <v>177</v>
      </c>
      <c r="D4" s="15"/>
      <c r="E4" s="16"/>
      <c r="F4" s="15"/>
      <c r="G4" s="11"/>
      <c r="K4" s="11" t="s">
        <v>11</v>
      </c>
      <c r="L4" s="39">
        <v>46231</v>
      </c>
      <c r="M4" s="15"/>
      <c r="N4" s="15"/>
      <c r="O4" s="15"/>
      <c r="P4" s="40"/>
      <c r="Q4" s="60"/>
      <c r="R4" s="60"/>
      <c r="S4" s="60"/>
      <c r="T4" s="59"/>
    </row>
    <row r="5" s="2" customFormat="1" ht="24" customHeight="1" spans="1:20">
      <c r="A5" s="17" t="s">
        <v>12</v>
      </c>
      <c r="B5" s="17"/>
      <c r="C5" s="17"/>
      <c r="D5" s="17"/>
      <c r="E5" s="17"/>
      <c r="F5" s="17"/>
      <c r="G5" s="17" t="s">
        <v>13</v>
      </c>
      <c r="H5" s="17"/>
      <c r="I5" s="17"/>
      <c r="J5" s="17"/>
      <c r="K5" s="17" t="s">
        <v>14</v>
      </c>
      <c r="L5" s="17"/>
      <c r="M5" s="17"/>
      <c r="N5" s="41"/>
      <c r="O5" s="41"/>
      <c r="P5" s="42"/>
      <c r="Q5" s="61"/>
      <c r="R5" s="61"/>
      <c r="S5" s="61"/>
      <c r="T5" s="62"/>
    </row>
    <row r="6" s="2" customFormat="1" ht="36" customHeight="1" spans="1:20">
      <c r="A6" s="17" t="s">
        <v>15</v>
      </c>
      <c r="B6" s="17" t="s">
        <v>16</v>
      </c>
      <c r="C6" s="18" t="s">
        <v>17</v>
      </c>
      <c r="D6" s="18" t="s">
        <v>18</v>
      </c>
      <c r="E6" s="17" t="s">
        <v>19</v>
      </c>
      <c r="F6" s="17" t="s">
        <v>20</v>
      </c>
      <c r="G6" s="17" t="s">
        <v>21</v>
      </c>
      <c r="H6" s="17" t="s">
        <v>22</v>
      </c>
      <c r="I6" s="17" t="s">
        <v>23</v>
      </c>
      <c r="J6" s="18" t="s">
        <v>24</v>
      </c>
      <c r="K6" s="18" t="s">
        <v>25</v>
      </c>
      <c r="L6" s="29" t="s">
        <v>26</v>
      </c>
      <c r="M6" s="18" t="s">
        <v>27</v>
      </c>
      <c r="N6" s="18" t="s">
        <v>28</v>
      </c>
      <c r="O6" s="18" t="s">
        <v>29</v>
      </c>
      <c r="P6" s="43" t="s">
        <v>30</v>
      </c>
      <c r="Q6" s="43" t="s">
        <v>31</v>
      </c>
      <c r="R6" s="43" t="s">
        <v>32</v>
      </c>
      <c r="S6" s="43" t="s">
        <v>33</v>
      </c>
      <c r="T6" s="43" t="s">
        <v>34</v>
      </c>
    </row>
    <row r="7" s="3" customFormat="1" ht="36" customHeight="1" spans="1:20">
      <c r="A7" s="19">
        <v>1</v>
      </c>
      <c r="B7" s="20"/>
      <c r="C7" s="21" t="s">
        <v>43</v>
      </c>
      <c r="D7" s="22"/>
      <c r="E7" s="20" t="s">
        <v>313</v>
      </c>
      <c r="F7" s="20">
        <v>1</v>
      </c>
      <c r="G7" s="19" t="s">
        <v>70</v>
      </c>
      <c r="H7" s="20">
        <v>0.055</v>
      </c>
      <c r="I7" s="20">
        <v>0</v>
      </c>
      <c r="J7" s="20">
        <f t="shared" ref="J7:J9" si="0">I7*H7</f>
        <v>0</v>
      </c>
      <c r="K7" s="20" t="s">
        <v>47</v>
      </c>
      <c r="L7" s="20">
        <v>0</v>
      </c>
      <c r="M7" s="20">
        <f t="shared" ref="M7:M9" si="1">L7*1</f>
        <v>0</v>
      </c>
      <c r="N7" s="19">
        <v>0</v>
      </c>
      <c r="O7" s="19">
        <v>0</v>
      </c>
      <c r="P7" s="44">
        <f t="shared" ref="P7:P9" si="2">(O7+N7+M7+J7)*0.05</f>
        <v>0</v>
      </c>
      <c r="Q7" s="44">
        <f t="shared" ref="Q7:Q9" si="3">(P7+O7+N7+J7+M7)*0.05</f>
        <v>0</v>
      </c>
      <c r="R7" s="44">
        <f t="shared" ref="R7:R9" si="4">Q7+P7+O7+N7+M7+J7</f>
        <v>0</v>
      </c>
      <c r="S7" s="44">
        <f t="shared" ref="S7:S13" si="5">R7*1.13</f>
        <v>0</v>
      </c>
      <c r="T7" s="44">
        <f t="shared" ref="T7:T13" si="6">S7*F7</f>
        <v>0</v>
      </c>
    </row>
    <row r="8" s="3" customFormat="1" ht="36" customHeight="1" spans="1:20">
      <c r="A8" s="19">
        <v>2</v>
      </c>
      <c r="B8" s="20"/>
      <c r="C8" s="21" t="s">
        <v>43</v>
      </c>
      <c r="D8" s="22"/>
      <c r="E8" s="20" t="s">
        <v>314</v>
      </c>
      <c r="F8" s="20">
        <v>1</v>
      </c>
      <c r="G8" s="19" t="s">
        <v>70</v>
      </c>
      <c r="H8" s="20">
        <v>0.015</v>
      </c>
      <c r="I8" s="20">
        <v>0</v>
      </c>
      <c r="J8" s="20">
        <f t="shared" si="0"/>
        <v>0</v>
      </c>
      <c r="K8" s="20" t="s">
        <v>140</v>
      </c>
      <c r="L8" s="20">
        <v>0</v>
      </c>
      <c r="M8" s="20">
        <f t="shared" si="1"/>
        <v>0</v>
      </c>
      <c r="N8" s="19">
        <v>0</v>
      </c>
      <c r="O8" s="19">
        <v>0</v>
      </c>
      <c r="P8" s="44">
        <f t="shared" si="2"/>
        <v>0</v>
      </c>
      <c r="Q8" s="44">
        <f t="shared" si="3"/>
        <v>0</v>
      </c>
      <c r="R8" s="44">
        <f t="shared" si="4"/>
        <v>0</v>
      </c>
      <c r="S8" s="44">
        <f t="shared" si="5"/>
        <v>0</v>
      </c>
      <c r="T8" s="44">
        <f t="shared" si="6"/>
        <v>0</v>
      </c>
    </row>
    <row r="9" s="3" customFormat="1" ht="36" customHeight="1" spans="1:20">
      <c r="A9" s="19">
        <v>3</v>
      </c>
      <c r="B9" s="20"/>
      <c r="C9" s="21" t="s">
        <v>43</v>
      </c>
      <c r="D9" s="22"/>
      <c r="E9" s="20" t="s">
        <v>315</v>
      </c>
      <c r="F9" s="20">
        <v>1</v>
      </c>
      <c r="G9" s="19" t="s">
        <v>39</v>
      </c>
      <c r="H9" s="20">
        <v>0.07</v>
      </c>
      <c r="I9" s="20">
        <v>0</v>
      </c>
      <c r="J9" s="20">
        <f t="shared" si="0"/>
        <v>0</v>
      </c>
      <c r="K9" s="20" t="s">
        <v>140</v>
      </c>
      <c r="L9" s="20">
        <v>0</v>
      </c>
      <c r="M9" s="20">
        <f t="shared" si="1"/>
        <v>0</v>
      </c>
      <c r="N9" s="19">
        <v>0</v>
      </c>
      <c r="O9" s="19">
        <v>0</v>
      </c>
      <c r="P9" s="44">
        <f t="shared" si="2"/>
        <v>0</v>
      </c>
      <c r="Q9" s="44">
        <f t="shared" si="3"/>
        <v>0</v>
      </c>
      <c r="R9" s="44">
        <f t="shared" si="4"/>
        <v>0</v>
      </c>
      <c r="S9" s="44">
        <f t="shared" si="5"/>
        <v>0</v>
      </c>
      <c r="T9" s="44">
        <f t="shared" si="6"/>
        <v>0</v>
      </c>
    </row>
    <row r="10" s="3" customFormat="1" ht="36" customHeight="1" spans="1:20">
      <c r="A10" s="19">
        <v>4</v>
      </c>
      <c r="B10" s="20"/>
      <c r="C10" s="21" t="s">
        <v>43</v>
      </c>
      <c r="D10" s="22" t="s">
        <v>316</v>
      </c>
      <c r="E10" s="20" t="s">
        <v>317</v>
      </c>
      <c r="F10" s="20">
        <v>2</v>
      </c>
      <c r="G10" s="19" t="s">
        <v>318</v>
      </c>
      <c r="H10" s="20"/>
      <c r="I10" s="20"/>
      <c r="J10" s="20"/>
      <c r="K10" s="20" t="s">
        <v>40</v>
      </c>
      <c r="L10" s="45"/>
      <c r="M10" s="20"/>
      <c r="N10" s="19"/>
      <c r="O10" s="19"/>
      <c r="P10" s="44"/>
      <c r="Q10" s="44"/>
      <c r="R10" s="44">
        <v>0</v>
      </c>
      <c r="S10" s="44">
        <f t="shared" si="5"/>
        <v>0</v>
      </c>
      <c r="T10" s="44">
        <f t="shared" si="6"/>
        <v>0</v>
      </c>
    </row>
    <row r="11" s="3" customFormat="1" ht="39.95" customHeight="1" spans="1:21">
      <c r="A11" s="19">
        <v>5</v>
      </c>
      <c r="B11" s="23"/>
      <c r="C11" s="21" t="s">
        <v>43</v>
      </c>
      <c r="D11" s="22" t="s">
        <v>142</v>
      </c>
      <c r="E11" s="24" t="s">
        <v>319</v>
      </c>
      <c r="F11" s="20">
        <v>1</v>
      </c>
      <c r="G11" s="19" t="s">
        <v>39</v>
      </c>
      <c r="H11" s="20"/>
      <c r="I11" s="20"/>
      <c r="J11" s="20"/>
      <c r="K11" s="20" t="s">
        <v>40</v>
      </c>
      <c r="L11" s="45"/>
      <c r="M11" s="20"/>
      <c r="N11" s="19"/>
      <c r="O11" s="19"/>
      <c r="P11" s="44"/>
      <c r="Q11" s="44"/>
      <c r="R11" s="44">
        <v>0</v>
      </c>
      <c r="S11" s="44">
        <f t="shared" si="5"/>
        <v>0</v>
      </c>
      <c r="T11" s="44">
        <f t="shared" si="6"/>
        <v>0</v>
      </c>
      <c r="U11" s="63"/>
    </row>
    <row r="12" s="3" customFormat="1" ht="39.95" customHeight="1" spans="1:20">
      <c r="A12" s="19">
        <v>6</v>
      </c>
      <c r="B12" s="23"/>
      <c r="C12" s="21" t="s">
        <v>43</v>
      </c>
      <c r="D12" s="25" t="s">
        <v>320</v>
      </c>
      <c r="E12" s="26" t="s">
        <v>321</v>
      </c>
      <c r="F12" s="20">
        <v>1</v>
      </c>
      <c r="G12" s="19" t="s">
        <v>39</v>
      </c>
      <c r="H12" s="20"/>
      <c r="I12" s="20"/>
      <c r="J12" s="20"/>
      <c r="K12" s="20" t="s">
        <v>40</v>
      </c>
      <c r="L12" s="45"/>
      <c r="M12" s="20"/>
      <c r="N12" s="19"/>
      <c r="O12" s="19"/>
      <c r="P12" s="44"/>
      <c r="Q12" s="44"/>
      <c r="R12" s="44">
        <v>0</v>
      </c>
      <c r="S12" s="44">
        <f t="shared" si="5"/>
        <v>0</v>
      </c>
      <c r="T12" s="44">
        <f t="shared" si="6"/>
        <v>0</v>
      </c>
    </row>
    <row r="13" s="3" customFormat="1" ht="39.95" customHeight="1" spans="1:20">
      <c r="A13" s="19">
        <v>7</v>
      </c>
      <c r="B13" s="23"/>
      <c r="C13" s="21" t="s">
        <v>43</v>
      </c>
      <c r="D13" s="25" t="s">
        <v>322</v>
      </c>
      <c r="E13" s="26" t="s">
        <v>323</v>
      </c>
      <c r="F13" s="20">
        <v>1</v>
      </c>
      <c r="G13" s="19" t="s">
        <v>39</v>
      </c>
      <c r="H13" s="20"/>
      <c r="I13" s="20"/>
      <c r="J13" s="20"/>
      <c r="K13" s="20" t="s">
        <v>40</v>
      </c>
      <c r="L13" s="45"/>
      <c r="M13" s="20"/>
      <c r="N13" s="19"/>
      <c r="O13" s="19"/>
      <c r="P13" s="44"/>
      <c r="Q13" s="44"/>
      <c r="R13" s="44">
        <v>0</v>
      </c>
      <c r="S13" s="44">
        <f t="shared" si="5"/>
        <v>0</v>
      </c>
      <c r="T13" s="44">
        <f t="shared" si="6"/>
        <v>0</v>
      </c>
    </row>
    <row r="14" s="2" customFormat="1" ht="39.95" customHeight="1" spans="1:20">
      <c r="A14" s="27"/>
      <c r="B14" s="28"/>
      <c r="C14" s="29"/>
      <c r="D14" s="30"/>
      <c r="E14" s="31"/>
      <c r="F14" s="32"/>
      <c r="G14" s="32"/>
      <c r="H14" s="32"/>
      <c r="I14" s="32"/>
      <c r="J14" s="32"/>
      <c r="K14" s="32"/>
      <c r="L14" s="32"/>
      <c r="M14" s="32"/>
      <c r="N14" s="17"/>
      <c r="O14" s="17"/>
      <c r="P14" s="46"/>
      <c r="Q14" s="46"/>
      <c r="R14" s="46"/>
      <c r="S14" s="46"/>
      <c r="T14" s="46"/>
    </row>
    <row r="15" s="2" customFormat="1" ht="39.95" customHeight="1" spans="1:20">
      <c r="A15" s="27"/>
      <c r="B15" s="28"/>
      <c r="C15" s="29"/>
      <c r="D15" s="30"/>
      <c r="E15" s="31"/>
      <c r="F15" s="32"/>
      <c r="G15" s="17"/>
      <c r="H15" s="32"/>
      <c r="I15" s="32"/>
      <c r="J15" s="32"/>
      <c r="K15" s="47"/>
      <c r="L15" s="48"/>
      <c r="M15" s="48"/>
      <c r="N15" s="17"/>
      <c r="O15" s="17"/>
      <c r="P15" s="46"/>
      <c r="Q15" s="46"/>
      <c r="R15" s="46"/>
      <c r="S15" s="46" t="s">
        <v>282</v>
      </c>
      <c r="T15" s="46">
        <v>0</v>
      </c>
    </row>
    <row r="16" s="2" customFormat="1" ht="39.95" customHeight="1" spans="1:20">
      <c r="A16" s="27"/>
      <c r="B16" s="28"/>
      <c r="C16" s="29"/>
      <c r="D16" s="30"/>
      <c r="E16" s="31"/>
      <c r="F16" s="32"/>
      <c r="G16" s="17"/>
      <c r="H16" s="32"/>
      <c r="I16" s="32"/>
      <c r="J16" s="32"/>
      <c r="K16" s="47"/>
      <c r="L16" s="48"/>
      <c r="M16" s="48"/>
      <c r="N16" s="17"/>
      <c r="O16" s="17"/>
      <c r="P16" s="46"/>
      <c r="Q16" s="46"/>
      <c r="R16" s="46"/>
      <c r="S16" s="46" t="s">
        <v>284</v>
      </c>
      <c r="T16" s="46">
        <v>0</v>
      </c>
    </row>
    <row r="17" s="2" customFormat="1" ht="39.95" customHeight="1" spans="1:20">
      <c r="A17" s="27"/>
      <c r="B17" s="28"/>
      <c r="C17" s="29"/>
      <c r="D17" s="30"/>
      <c r="E17" s="31"/>
      <c r="F17" s="32"/>
      <c r="G17" s="17"/>
      <c r="H17" s="32"/>
      <c r="I17" s="32"/>
      <c r="J17" s="32"/>
      <c r="K17" s="47"/>
      <c r="L17" s="48"/>
      <c r="M17" s="48"/>
      <c r="N17" s="17"/>
      <c r="O17" s="17"/>
      <c r="P17" s="46"/>
      <c r="Q17" s="46"/>
      <c r="R17" s="46"/>
      <c r="S17" s="46" t="s">
        <v>286</v>
      </c>
      <c r="T17" s="46">
        <v>0.3</v>
      </c>
    </row>
    <row r="18" s="2" customFormat="1" ht="39.95" customHeight="1" spans="1:21">
      <c r="A18" s="27"/>
      <c r="B18" s="28"/>
      <c r="C18" s="29"/>
      <c r="D18" s="30"/>
      <c r="E18" s="31"/>
      <c r="F18" s="32"/>
      <c r="G18" s="17"/>
      <c r="H18" s="32"/>
      <c r="I18" s="32"/>
      <c r="J18" s="32"/>
      <c r="K18" s="47"/>
      <c r="L18" s="48"/>
      <c r="M18" s="48"/>
      <c r="N18" s="17"/>
      <c r="O18" s="17"/>
      <c r="P18" s="46"/>
      <c r="Q18" s="46"/>
      <c r="R18" s="46"/>
      <c r="S18" s="46"/>
      <c r="T18" s="64">
        <f>SUM(T7:T17)</f>
        <v>0.3</v>
      </c>
      <c r="U18" s="2">
        <v>1713</v>
      </c>
    </row>
    <row r="19" s="2" customFormat="1" customHeight="1" spans="1:27">
      <c r="A19" s="33" t="s">
        <v>287</v>
      </c>
      <c r="B19" s="33"/>
      <c r="C19" s="33"/>
      <c r="D19" s="34"/>
      <c r="E19" s="34"/>
      <c r="F19" s="33"/>
      <c r="G19" s="34"/>
      <c r="H19" s="34"/>
      <c r="I19" s="34"/>
      <c r="J19" s="34"/>
      <c r="K19" s="49" t="s">
        <v>288</v>
      </c>
      <c r="L19" s="50"/>
      <c r="M19" s="50"/>
      <c r="N19" s="50"/>
      <c r="O19" s="50"/>
      <c r="P19" s="50"/>
      <c r="Q19" s="50"/>
      <c r="R19" s="50"/>
      <c r="S19" s="50"/>
      <c r="T19" s="65"/>
      <c r="U19" s="66"/>
      <c r="V19" s="66"/>
      <c r="W19" s="66"/>
      <c r="X19" s="66"/>
      <c r="Y19" s="66"/>
      <c r="Z19" s="66"/>
      <c r="AA19" s="66"/>
    </row>
    <row r="20" s="2" customFormat="1" customHeight="1" spans="1:27">
      <c r="A20" s="33"/>
      <c r="B20" s="33"/>
      <c r="C20" s="33"/>
      <c r="D20" s="34"/>
      <c r="E20" s="34"/>
      <c r="F20" s="33"/>
      <c r="G20" s="34"/>
      <c r="H20" s="34"/>
      <c r="I20" s="34"/>
      <c r="J20" s="34"/>
      <c r="K20" s="51"/>
      <c r="L20" s="52"/>
      <c r="M20" s="52"/>
      <c r="N20" s="52"/>
      <c r="O20" s="52"/>
      <c r="P20" s="52"/>
      <c r="Q20" s="52"/>
      <c r="R20" s="52"/>
      <c r="S20" s="52"/>
      <c r="T20" s="67"/>
      <c r="U20" s="66"/>
      <c r="V20" s="66"/>
      <c r="W20" s="66"/>
      <c r="X20" s="66"/>
      <c r="Y20" s="66"/>
      <c r="Z20" s="66"/>
      <c r="AA20" s="66"/>
    </row>
    <row r="21" s="2" customFormat="1" customHeight="1" spans="1:27">
      <c r="A21" s="33"/>
      <c r="B21" s="33"/>
      <c r="C21" s="33"/>
      <c r="D21" s="34"/>
      <c r="E21" s="34"/>
      <c r="F21" s="33"/>
      <c r="G21" s="34"/>
      <c r="H21" s="34"/>
      <c r="I21" s="34"/>
      <c r="J21" s="34"/>
      <c r="K21" s="51"/>
      <c r="L21" s="52"/>
      <c r="M21" s="52"/>
      <c r="N21" s="52"/>
      <c r="O21" s="52"/>
      <c r="P21" s="52"/>
      <c r="Q21" s="52"/>
      <c r="R21" s="52"/>
      <c r="S21" s="52"/>
      <c r="T21" s="67"/>
      <c r="U21" s="66"/>
      <c r="V21" s="66"/>
      <c r="W21" s="66"/>
      <c r="X21" s="66"/>
      <c r="Y21" s="66"/>
      <c r="Z21" s="66"/>
      <c r="AA21" s="66"/>
    </row>
    <row r="22" s="2" customFormat="1" customHeight="1" spans="1:27">
      <c r="A22" s="33"/>
      <c r="B22" s="33"/>
      <c r="C22" s="33"/>
      <c r="D22" s="34"/>
      <c r="E22" s="34"/>
      <c r="F22" s="33"/>
      <c r="G22" s="34"/>
      <c r="H22" s="34"/>
      <c r="I22" s="34"/>
      <c r="J22" s="34"/>
      <c r="K22" s="51"/>
      <c r="L22" s="52"/>
      <c r="M22" s="52"/>
      <c r="N22" s="52"/>
      <c r="O22" s="52"/>
      <c r="P22" s="52"/>
      <c r="Q22" s="52"/>
      <c r="R22" s="52"/>
      <c r="S22" s="52"/>
      <c r="T22" s="67"/>
      <c r="U22" s="66"/>
      <c r="V22" s="66"/>
      <c r="W22" s="66"/>
      <c r="X22" s="66"/>
      <c r="Y22" s="66"/>
      <c r="Z22" s="66"/>
      <c r="AA22" s="66"/>
    </row>
    <row r="23" s="2" customFormat="1" customHeight="1" spans="1:27">
      <c r="A23" s="33"/>
      <c r="B23" s="33"/>
      <c r="C23" s="33"/>
      <c r="D23" s="34"/>
      <c r="E23" s="34"/>
      <c r="F23" s="33"/>
      <c r="G23" s="34"/>
      <c r="H23" s="34"/>
      <c r="I23" s="34"/>
      <c r="J23" s="34"/>
      <c r="K23" s="51"/>
      <c r="L23" s="52"/>
      <c r="M23" s="52"/>
      <c r="N23" s="52"/>
      <c r="O23" s="52"/>
      <c r="P23" s="52"/>
      <c r="Q23" s="52"/>
      <c r="R23" s="52"/>
      <c r="S23" s="52"/>
      <c r="T23" s="67"/>
      <c r="U23" s="66"/>
      <c r="V23" s="66"/>
      <c r="W23" s="66"/>
      <c r="X23" s="66"/>
      <c r="Y23" s="66"/>
      <c r="Z23" s="66"/>
      <c r="AA23" s="66"/>
    </row>
    <row r="24" s="2" customFormat="1" customHeight="1" spans="1:27">
      <c r="A24" s="33"/>
      <c r="B24" s="33"/>
      <c r="C24" s="33"/>
      <c r="D24" s="34"/>
      <c r="E24" s="34"/>
      <c r="F24" s="33"/>
      <c r="G24" s="34"/>
      <c r="H24" s="34"/>
      <c r="I24" s="34"/>
      <c r="J24" s="34"/>
      <c r="K24" s="51"/>
      <c r="L24" s="52"/>
      <c r="M24" s="52"/>
      <c r="N24" s="52"/>
      <c r="O24" s="52"/>
      <c r="P24" s="52"/>
      <c r="Q24" s="52"/>
      <c r="R24" s="52"/>
      <c r="S24" s="52"/>
      <c r="T24" s="67"/>
      <c r="U24" s="66"/>
      <c r="V24" s="66"/>
      <c r="W24" s="66"/>
      <c r="X24" s="66"/>
      <c r="Y24" s="66"/>
      <c r="Z24" s="66"/>
      <c r="AA24" s="66"/>
    </row>
    <row r="25" s="2" customFormat="1" customHeight="1" spans="1:27">
      <c r="A25" s="33"/>
      <c r="B25" s="33"/>
      <c r="C25" s="33"/>
      <c r="D25" s="34"/>
      <c r="E25" s="34"/>
      <c r="F25" s="33"/>
      <c r="G25" s="34"/>
      <c r="H25" s="34"/>
      <c r="I25" s="34"/>
      <c r="J25" s="34"/>
      <c r="K25" s="51"/>
      <c r="L25" s="52"/>
      <c r="M25" s="52"/>
      <c r="N25" s="52"/>
      <c r="O25" s="52"/>
      <c r="P25" s="52"/>
      <c r="Q25" s="52"/>
      <c r="R25" s="52"/>
      <c r="S25" s="52"/>
      <c r="T25" s="67"/>
      <c r="U25" s="66"/>
      <c r="V25" s="66"/>
      <c r="W25" s="66"/>
      <c r="X25" s="66"/>
      <c r="Y25" s="66"/>
      <c r="Z25" s="66"/>
      <c r="AA25" s="66"/>
    </row>
    <row r="26" s="2" customFormat="1" customHeight="1" spans="1:27">
      <c r="A26" s="33"/>
      <c r="B26" s="33"/>
      <c r="C26" s="33"/>
      <c r="D26" s="34"/>
      <c r="E26" s="34"/>
      <c r="F26" s="33"/>
      <c r="G26" s="34"/>
      <c r="H26" s="34"/>
      <c r="I26" s="34"/>
      <c r="J26" s="34"/>
      <c r="K26" s="51"/>
      <c r="L26" s="52"/>
      <c r="M26" s="52"/>
      <c r="N26" s="52"/>
      <c r="O26" s="52"/>
      <c r="P26" s="52"/>
      <c r="Q26" s="52"/>
      <c r="R26" s="52"/>
      <c r="S26" s="52"/>
      <c r="T26" s="67"/>
      <c r="U26" s="66"/>
      <c r="V26" s="66"/>
      <c r="W26" s="66"/>
      <c r="X26" s="66"/>
      <c r="Y26" s="66"/>
      <c r="Z26" s="66"/>
      <c r="AA26" s="66"/>
    </row>
    <row r="27" s="2" customFormat="1" customHeight="1" spans="1:27">
      <c r="A27" s="33"/>
      <c r="B27" s="33"/>
      <c r="C27" s="33"/>
      <c r="D27" s="34"/>
      <c r="E27" s="34"/>
      <c r="F27" s="33"/>
      <c r="G27" s="34"/>
      <c r="H27" s="34"/>
      <c r="I27" s="34"/>
      <c r="J27" s="34"/>
      <c r="K27" s="51"/>
      <c r="L27" s="52"/>
      <c r="M27" s="52"/>
      <c r="N27" s="52"/>
      <c r="O27" s="52"/>
      <c r="P27" s="52"/>
      <c r="Q27" s="52"/>
      <c r="R27" s="52"/>
      <c r="S27" s="52"/>
      <c r="T27" s="67"/>
      <c r="U27" s="66"/>
      <c r="V27" s="66"/>
      <c r="W27" s="66"/>
      <c r="X27" s="66"/>
      <c r="Y27" s="66"/>
      <c r="Z27" s="66"/>
      <c r="AA27" s="66"/>
    </row>
    <row r="28" s="2" customFormat="1" ht="17" customHeight="1" spans="1:27">
      <c r="A28" s="33"/>
      <c r="B28" s="33"/>
      <c r="C28" s="33"/>
      <c r="D28" s="34"/>
      <c r="E28" s="34"/>
      <c r="F28" s="33"/>
      <c r="G28" s="34"/>
      <c r="H28" s="34"/>
      <c r="I28" s="34"/>
      <c r="J28" s="34"/>
      <c r="K28" s="51"/>
      <c r="L28" s="52"/>
      <c r="M28" s="52"/>
      <c r="N28" s="52"/>
      <c r="O28" s="52"/>
      <c r="P28" s="52"/>
      <c r="Q28" s="52"/>
      <c r="R28" s="52"/>
      <c r="S28" s="52"/>
      <c r="T28" s="67"/>
      <c r="U28" s="66"/>
      <c r="V28" s="66"/>
      <c r="W28" s="66"/>
      <c r="X28" s="66"/>
      <c r="Y28" s="66"/>
      <c r="Z28" s="66"/>
      <c r="AA28" s="66"/>
    </row>
    <row r="29" s="2" customFormat="1" ht="49" customHeight="1" spans="1:27">
      <c r="A29" s="33"/>
      <c r="B29" s="33"/>
      <c r="C29" s="33"/>
      <c r="D29" s="34"/>
      <c r="E29" s="34"/>
      <c r="F29" s="33"/>
      <c r="G29" s="34"/>
      <c r="H29" s="34"/>
      <c r="I29" s="34"/>
      <c r="J29" s="34"/>
      <c r="K29" s="53"/>
      <c r="L29" s="54"/>
      <c r="M29" s="54"/>
      <c r="N29" s="54"/>
      <c r="O29" s="54"/>
      <c r="P29" s="54"/>
      <c r="Q29" s="54"/>
      <c r="R29" s="54"/>
      <c r="S29" s="54"/>
      <c r="T29" s="68"/>
      <c r="U29" s="66"/>
      <c r="V29" s="66"/>
      <c r="W29" s="66"/>
      <c r="X29" s="66"/>
      <c r="Y29" s="66"/>
      <c r="Z29" s="66"/>
      <c r="AA29" s="66"/>
    </row>
    <row r="30" s="4" customFormat="1" spans="1:20">
      <c r="A30" s="35"/>
      <c r="C30" s="36"/>
      <c r="D30" s="36"/>
      <c r="E30" s="35"/>
      <c r="F30" s="35"/>
      <c r="G30" s="35"/>
      <c r="K30" s="55"/>
      <c r="P30" s="56"/>
      <c r="Q30" s="56"/>
      <c r="R30" s="56"/>
      <c r="S30" s="56"/>
      <c r="T30" s="69"/>
    </row>
  </sheetData>
  <mergeCells count="13">
    <mergeCell ref="A1:T1"/>
    <mergeCell ref="C2:F2"/>
    <mergeCell ref="L2:P2"/>
    <mergeCell ref="C3:F3"/>
    <mergeCell ref="L3:P3"/>
    <mergeCell ref="C4:F4"/>
    <mergeCell ref="L4:P4"/>
    <mergeCell ref="A5:F5"/>
    <mergeCell ref="G5:J5"/>
    <mergeCell ref="K5:M5"/>
    <mergeCell ref="P5:T5"/>
    <mergeCell ref="A19:J29"/>
    <mergeCell ref="K19:T29"/>
  </mergeCells>
  <printOptions horizontalCentered="1"/>
  <pageMargins left="0.708333333333333" right="0.708333333333333" top="0.747916666666667" bottom="0.747916666666667" header="0.314583333333333" footer="0.314583333333333"/>
  <pageSetup paperSize="9" scale="67" fitToHeight="0" orientation="landscape" horizontalDpi="600"/>
  <headerFooter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ROE812-1x1m副框架组件</vt:lpstr>
      <vt:lpstr>锁组件1</vt:lpstr>
      <vt:lpstr>锁组件2</vt:lpstr>
      <vt:lpstr>收合锁紧组件1X1M</vt:lpstr>
      <vt:lpstr>快卸销组件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京</cp:lastModifiedBy>
  <dcterms:created xsi:type="dcterms:W3CDTF">2006-09-16T00:00:00Z</dcterms:created>
  <dcterms:modified xsi:type="dcterms:W3CDTF">2026-07-28T08:14:07Z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CFB2F930F64740FDA5F8E97DB826CBFB_13</vt:lpwstr>
  </property>
</Properties>
</file>