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valdo\Desktop\CURSO_EXCEL_DEO\"/>
    </mc:Choice>
  </mc:AlternateContent>
  <xr:revisionPtr revIDLastSave="0" documentId="13_ncr:1_{E098EB6C-AE64-417D-B7D1-D52F91C98F82}" xr6:coauthVersionLast="47" xr6:coauthVersionMax="47" xr10:uidLastSave="{00000000-0000-0000-0000-000000000000}"/>
  <bookViews>
    <workbookView xWindow="-120" yWindow="-120" windowWidth="20730" windowHeight="11160" tabRatio="308" xr2:uid="{32D6C729-1276-43AA-8A67-DB23A47936F5}"/>
  </bookViews>
  <sheets>
    <sheet name="CALCULADORA DO INVESTIDOR" sheetId="1" r:id="rId1"/>
    <sheet name="Planilha2" sheetId="2" r:id="rId2"/>
  </sheets>
  <definedNames>
    <definedName name="Aporte">'CALCULADORA DO INVESTIDOR'!$D$8</definedName>
    <definedName name="DIvidendoMensal">'CALCULADORA DO INVESTIDOR'!$D$12</definedName>
    <definedName name="Patrimônio_Acumulado">'CALCULADORA DO INVESTIDOR'!$D$11</definedName>
    <definedName name="QDADE_ANO">'CALCULADORA DO INVESTIDOR'!$D$9</definedName>
    <definedName name="Rendimento_Carteira">'CALCULADORA DO INVESTIDOR'!$D$4</definedName>
    <definedName name="Sugestão_Investimento">'CALCULADORA DO INVESTIDOR'!$D$5</definedName>
    <definedName name="TaxaMensal">'CALCULADORA DO INVESTIDOR'!$D$10</definedName>
    <definedName name="TempoANO">'CALCULADORA DO INVESTIDOR'!$D$9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5" i="1" s="1"/>
  <c r="C25" i="1"/>
  <c r="C26" i="1"/>
  <c r="C27" i="1"/>
  <c r="C28" i="1"/>
  <c r="C29" i="1"/>
  <c r="C24" i="1"/>
  <c r="A15" i="2"/>
  <c r="A16" i="2"/>
  <c r="A17" i="2"/>
  <c r="A18" i="2"/>
  <c r="A19" i="2"/>
  <c r="A20" i="2"/>
  <c r="A14" i="2"/>
  <c r="A13" i="2"/>
  <c r="A12" i="2"/>
  <c r="A11" i="2"/>
  <c r="A10" i="2"/>
  <c r="A9" i="2"/>
  <c r="A4" i="2"/>
  <c r="A5" i="2"/>
  <c r="A6" i="2"/>
  <c r="A7" i="2"/>
  <c r="A8" i="2"/>
  <c r="A3" i="2"/>
  <c r="C22" i="1"/>
  <c r="D5" i="1"/>
  <c r="D11" i="1"/>
  <c r="D12" i="1" s="1"/>
  <c r="C16" i="1"/>
  <c r="D16" i="1" s="1"/>
  <c r="C17" i="1"/>
  <c r="D17" i="1" s="1"/>
  <c r="C18" i="1"/>
  <c r="D18" i="1" s="1"/>
  <c r="C19" i="1"/>
  <c r="D19" i="1" s="1"/>
  <c r="D28" i="1" l="1"/>
  <c r="D29" i="1"/>
  <c r="D25" i="1"/>
  <c r="D24" i="1"/>
  <c r="D26" i="1"/>
  <c r="D27" i="1"/>
  <c r="D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Lucivaldo</author>
  </authors>
  <commentList>
    <comment ref="D3" authorId="0" shapeId="0" xr:uid="{2B4EE0D0-5F10-4A4A-B8F2-273C11242FB8}">
      <text>
        <r>
          <rPr>
            <b/>
            <sz val="9"/>
            <color indexed="81"/>
            <rFont val="Segoe UI"/>
            <family val="2"/>
          </rPr>
          <t>INFORME SEU SALÁRIO</t>
        </r>
      </text>
    </comment>
    <comment ref="C21" authorId="0" shapeId="0" xr:uid="{00ACF01F-CED1-4DE0-B405-024F7BCA8725}">
      <text>
        <r>
          <rPr>
            <b/>
            <sz val="9"/>
            <color indexed="81"/>
            <rFont val="Segoe UI"/>
            <family val="2"/>
          </rPr>
          <t>Lucivaldo:</t>
        </r>
        <r>
          <rPr>
            <sz val="9"/>
            <color indexed="81"/>
            <rFont val="Segoe UI"/>
            <family val="2"/>
          </rPr>
          <t xml:space="preserve">
Clic para escolher seu perfil.</t>
        </r>
      </text>
    </comment>
  </commentList>
</comments>
</file>

<file path=xl/sharedStrings.xml><?xml version="1.0" encoding="utf-8"?>
<sst xmlns="http://schemas.openxmlformats.org/spreadsheetml/2006/main" count="69" uniqueCount="33">
  <si>
    <t>Quanto investir por mês?</t>
  </si>
  <si>
    <t>Por quanto tempo?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</si>
  <si>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</si>
  <si>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</si>
  <si>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</si>
  <si>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</si>
  <si>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</si>
  <si>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</si>
  <si>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</si>
  <si>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</si>
  <si>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</si>
  <si>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</si>
  <si>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</si>
  <si>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</si>
  <si>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</si>
  <si>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</si>
  <si>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PERFIL</t>
  </si>
  <si>
    <t>CONSERVADOR</t>
  </si>
  <si>
    <t>MODERADO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</si>
  <si>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</si>
  <si>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</si>
  <si>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</si>
  <si>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</si>
  <si>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</si>
  <si>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</si>
  <si>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</si>
  <si>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Hibrido</t>
  </si>
  <si>
    <t>Fox</t>
  </si>
  <si>
    <t>Desenvolvimento</t>
  </si>
  <si>
    <t>Hotelarias</t>
  </si>
  <si>
    <t>Percentual (%)</t>
  </si>
  <si>
    <t>CHAVE COMPOSTA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</si>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</sst>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  <numFmt numFmtId="166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64">
    <xf numFmtId="0" fontId="0" fillId="0" borderId="0" xfId="0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8" fontId="0" fillId="4" borderId="5" xfId="0" applyNumberFormat="1" applyFill="1" applyBorder="1" applyAlignment="1">
      <alignment horizontal="center" vertical="center"/>
    </xf>
    <xf numFmtId="8" fontId="0" fillId="4" borderId="7" xfId="0" applyNumberFormat="1" applyFill="1" applyBorder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5" fillId="3" borderId="11" xfId="0" applyFont="1" applyFill="1" applyBorder="1" applyAlignment="1">
      <alignment horizontal="center"/>
    </xf>
    <xf numFmtId="165" fontId="0" fillId="4" borderId="0" xfId="1" applyNumberFormat="1" applyFont="1" applyFill="1" applyBorder="1"/>
    <xf numFmtId="165" fontId="0" fillId="4" borderId="12" xfId="1" applyNumberFormat="1" applyFont="1" applyFill="1" applyBorder="1"/>
    <xf numFmtId="9" fontId="0" fillId="0" borderId="0" xfId="0" applyNumberFormat="1"/>
    <xf numFmtId="165" fontId="0" fillId="0" borderId="5" xfId="0" applyNumberFormat="1" applyBorder="1"/>
    <xf numFmtId="165" fontId="0" fillId="0" borderId="7" xfId="0" applyNumberFormat="1" applyBorder="1"/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5" fontId="0" fillId="4" borderId="11" xfId="1" applyNumberFormat="1" applyFont="1" applyFill="1" applyBorder="1"/>
    <xf numFmtId="165" fontId="0" fillId="4" borderId="14" xfId="1" applyNumberFormat="1" applyFont="1" applyFill="1" applyBorder="1"/>
    <xf numFmtId="165" fontId="0" fillId="4" borderId="18" xfId="1" applyNumberFormat="1" applyFont="1" applyFill="1" applyBorder="1"/>
    <xf numFmtId="165" fontId="0" fillId="4" borderId="19" xfId="1" applyNumberFormat="1" applyFont="1" applyFill="1" applyBorder="1"/>
    <xf numFmtId="0" fontId="3" fillId="5" borderId="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left" indent="2"/>
    </xf>
    <xf numFmtId="0" fontId="6" fillId="0" borderId="0" xfId="0" applyFont="1" applyBorder="1" applyAlignment="1">
      <alignment horizontal="left" indent="2"/>
    </xf>
    <xf numFmtId="0" fontId="6" fillId="0" borderId="6" xfId="0" applyFont="1" applyBorder="1" applyAlignment="1">
      <alignment horizontal="left" indent="2"/>
    </xf>
    <xf numFmtId="0" fontId="6" fillId="0" borderId="12" xfId="0" applyFont="1" applyBorder="1" applyAlignment="1">
      <alignment horizontal="left" indent="2"/>
    </xf>
    <xf numFmtId="0" fontId="6" fillId="0" borderId="9" xfId="0" applyFont="1" applyBorder="1" applyAlignment="1">
      <alignment horizontal="left" indent="2"/>
    </xf>
    <xf numFmtId="0" fontId="6" fillId="0" borderId="8" xfId="0" applyFont="1" applyBorder="1" applyAlignment="1">
      <alignment horizontal="left" indent="2"/>
    </xf>
    <xf numFmtId="0" fontId="6" fillId="4" borderId="4" xfId="0" applyFont="1" applyFill="1" applyBorder="1" applyAlignment="1">
      <alignment horizontal="left" indent="2"/>
    </xf>
    <xf numFmtId="0" fontId="6" fillId="4" borderId="0" xfId="0" applyFont="1" applyFill="1" applyBorder="1" applyAlignment="1">
      <alignment horizontal="left" indent="2"/>
    </xf>
    <xf numFmtId="0" fontId="6" fillId="4" borderId="6" xfId="0" applyFont="1" applyFill="1" applyBorder="1" applyAlignment="1">
      <alignment horizontal="left" indent="2"/>
    </xf>
    <xf numFmtId="0" fontId="6" fillId="4" borderId="12" xfId="0" applyFont="1" applyFill="1" applyBorder="1" applyAlignment="1">
      <alignment horizontal="left" indent="2"/>
    </xf>
    <xf numFmtId="0" fontId="6" fillId="4" borderId="2" xfId="0" applyFont="1" applyFill="1" applyBorder="1" applyAlignment="1">
      <alignment horizontal="left" indent="2"/>
    </xf>
    <xf numFmtId="0" fontId="6" fillId="4" borderId="4" xfId="0" applyFont="1" applyFill="1" applyBorder="1" applyAlignment="1">
      <alignment horizontal="left" indent="2"/>
    </xf>
    <xf numFmtId="0" fontId="6" fillId="4" borderId="6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165" fontId="4" fillId="0" borderId="0" xfId="1" applyNumberFormat="1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9" fontId="8" fillId="0" borderId="0" xfId="0" applyNumberFormat="1" applyFont="1"/>
    <xf numFmtId="165" fontId="8" fillId="0" borderId="0" xfId="0" applyNumberFormat="1" applyFont="1"/>
    <xf numFmtId="165" fontId="9" fillId="3" borderId="0" xfId="1" applyNumberFormat="1" applyFont="1" applyFill="1" applyBorder="1" applyAlignment="1">
      <alignment horizontal="center"/>
    </xf>
    <xf numFmtId="0" fontId="9" fillId="3" borderId="0" xfId="0" applyFont="1" applyFill="1" applyAlignment="1">
      <alignment horizontal="right"/>
    </xf>
    <xf numFmtId="0" fontId="9" fillId="3" borderId="0" xfId="0" applyFont="1" applyFill="1"/>
    <xf numFmtId="165" fontId="9" fillId="3" borderId="0" xfId="0" applyNumberFormat="1" applyFont="1" applyFill="1"/>
    <xf numFmtId="0" fontId="0" fillId="0" borderId="20" xfId="0" applyBorder="1"/>
    <xf numFmtId="0" fontId="8" fillId="0" borderId="20" xfId="0" applyFont="1" applyBorder="1" applyAlignment="1">
      <alignment horizontal="right"/>
    </xf>
    <xf numFmtId="9" fontId="8" fillId="0" borderId="20" xfId="0" applyNumberFormat="1" applyFont="1" applyBorder="1"/>
    <xf numFmtId="9" fontId="0" fillId="0" borderId="20" xfId="0" applyNumberFormat="1" applyBorder="1"/>
    <xf numFmtId="9" fontId="8" fillId="0" borderId="0" xfId="0" applyNumberFormat="1" applyFont="1" applyAlignment="1">
      <alignment horizontal="center"/>
    </xf>
    <xf numFmtId="166" fontId="0" fillId="0" borderId="5" xfId="0" applyNumberFormat="1" applyBorder="1"/>
    <xf numFmtId="0" fontId="9" fillId="0" borderId="0" xfId="0" applyFont="1" applyFill="1" applyAlignment="1">
      <alignment horizontal="right"/>
    </xf>
    <xf numFmtId="0" fontId="9" fillId="0" borderId="0" xfId="0" applyFont="1" applyFill="1"/>
    <xf numFmtId="165" fontId="9" fillId="0" borderId="0" xfId="0" applyNumberFormat="1" applyFont="1" applyFill="1"/>
    <xf numFmtId="0" fontId="9" fillId="3" borderId="0" xfId="0" applyFont="1" applyFill="1" applyBorder="1" applyAlignment="1">
      <alignment horizontal="left" indent="2"/>
    </xf>
    <xf numFmtId="0" fontId="9" fillId="6" borderId="0" xfId="0" applyFont="1" applyFill="1" applyAlignment="1">
      <alignment horizontal="center"/>
    </xf>
    <xf numFmtId="0" fontId="2" fillId="2" borderId="21" xfId="2" applyBorder="1" applyAlignment="1">
      <alignment horizontal="center"/>
    </xf>
    <xf numFmtId="165" fontId="2" fillId="2" borderId="22" xfId="2" applyNumberFormat="1" applyBorder="1" applyAlignment="1">
      <alignment horizontal="center"/>
    </xf>
    <xf numFmtId="165" fontId="2" fillId="2" borderId="13" xfId="2" applyNumberFormat="1" applyBorder="1" applyAlignment="1">
      <alignment horizontal="center"/>
    </xf>
  </cellXfs>
  <cellStyles count="3">
    <cellStyle name="Moeda" xfId="1" builtinId="4"/>
    <cellStyle name="Normal" xfId="0" builtinId="0"/>
    <cellStyle name="Saí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578414948640215"/>
          <c:y val="1.9800434428455058E-2"/>
          <c:w val="0.37368621608303626"/>
          <c:h val="0.81743868223368632"/>
        </c:manualLayout>
      </c:layout>
      <c:pieChart>
        <c:varyColors val="1"/>
        <c:ser>
          <c:idx val="0"/>
          <c:order val="0"/>
          <c:tx>
            <c:strRef>
              <c:f>'CALCULADORA DO INVESTIDOR'!$C$23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'CALCULADORA DO INVESTIDOR'!$B$24:$B$29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</c:v>
                </c:pt>
                <c:pt idx="3">
                  <c:v>Fox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'CALCULADORA DO INVESTIDOR'!$C$24:$C$29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9-480D-ADBD-7AE6A8D4858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155864</xdr:rowOff>
    </xdr:from>
    <xdr:to>
      <xdr:col>4</xdr:col>
      <xdr:colOff>718704</xdr:colOff>
      <xdr:row>0</xdr:row>
      <xdr:rowOff>831273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20A81D9-5F42-4C5D-8E73-AEADE1E41A8B}"/>
            </a:ext>
          </a:extLst>
        </xdr:cNvPr>
        <xdr:cNvSpPr txBox="1"/>
      </xdr:nvSpPr>
      <xdr:spPr>
        <a:xfrm>
          <a:off x="0" y="155864"/>
          <a:ext cx="6182590" cy="67540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>
              <a:solidFill>
                <a:schemeClr val="accent4">
                  <a:lumMod val="75000"/>
                </a:schemeClr>
              </a:solidFill>
              <a:latin typeface="Arial Black" panose="020B0A04020102020204" pitchFamily="34" charset="0"/>
            </a:rPr>
            <a:t>SIMULADOR DE INVESTIMENTO </a:t>
          </a:r>
        </a:p>
      </xdr:txBody>
    </xdr:sp>
    <xdr:clientData/>
  </xdr:twoCellAnchor>
  <xdr:twoCellAnchor>
    <xdr:from>
      <xdr:col>0</xdr:col>
      <xdr:colOff>604837</xdr:colOff>
      <xdr:row>30</xdr:row>
      <xdr:rowOff>76200</xdr:rowOff>
    </xdr:from>
    <xdr:to>
      <xdr:col>3</xdr:col>
      <xdr:colOff>952500</xdr:colOff>
      <xdr:row>42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7FF67E-0801-4AFB-884F-9EA7D674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F60FE-3386-4AA3-AE9F-B93CD30D5F54}">
  <dimension ref="A1:F42"/>
  <sheetViews>
    <sheetView showGridLines="0" tabSelected="1" zoomScaleNormal="100" workbookViewId="0">
      <selection activeCell="AT3" sqref="AT3"/>
    </sheetView>
  </sheetViews>
  <sheetFormatPr defaultRowHeight="15" zeroHeight="1" x14ac:dyDescent="0.25"/>
  <cols>
    <col min="2" max="2" width="34" customWidth="1"/>
    <col min="3" max="3" width="28.28515625" customWidth="1"/>
    <col min="4" max="4" width="14.7109375" bestFit="1" customWidth="1"/>
    <col min="5" max="5" width="11" customWidth="1"/>
    <col min="6" max="6" width="9.85546875" hidden="1" customWidth="1"/>
    <col min="7" max="41" width="0" hidden="1" customWidth="1"/>
    <col min="42" max="46" width="9.140625" customWidth="1"/>
    <col min="16372" max="16372" width="0" hidden="1" customWidth="1"/>
  </cols>
  <sheetData>
    <row r="1" spans="1:4" ht="78.75" customHeight="1" thickBot="1" x14ac:dyDescent="0.3"/>
    <row r="2" spans="1:4" x14ac:dyDescent="0.25">
      <c r="B2" s="23" t="s">
        <v>13</v>
      </c>
      <c r="C2" s="24"/>
      <c r="D2" s="25"/>
    </row>
    <row r="3" spans="1:4" ht="15.75" x14ac:dyDescent="0.25">
      <c r="B3" s="26" t="s">
        <v>14</v>
      </c>
      <c r="C3" s="27"/>
      <c r="D3" s="14">
        <v>5000</v>
      </c>
    </row>
    <row r="4" spans="1:4" ht="15.75" x14ac:dyDescent="0.25">
      <c r="B4" s="26" t="s">
        <v>15</v>
      </c>
      <c r="C4" s="27"/>
      <c r="D4" s="55">
        <v>6.0000000000000001E-3</v>
      </c>
    </row>
    <row r="5" spans="1:4" ht="16.5" thickBot="1" x14ac:dyDescent="0.3">
      <c r="B5" s="28" t="s">
        <v>32</v>
      </c>
      <c r="C5" s="29"/>
      <c r="D5" s="15">
        <f>D3*30%</f>
        <v>1500</v>
      </c>
    </row>
    <row r="6" spans="1:4" ht="15.75" thickBot="1" x14ac:dyDescent="0.3"/>
    <row r="7" spans="1:4" ht="21" x14ac:dyDescent="0.35">
      <c r="B7" s="1" t="s">
        <v>5</v>
      </c>
      <c r="C7" s="10"/>
      <c r="D7" s="2"/>
    </row>
    <row r="8" spans="1:4" ht="15.75" x14ac:dyDescent="0.25">
      <c r="B8" s="30" t="s">
        <v>0</v>
      </c>
      <c r="C8" s="31"/>
      <c r="D8" s="5">
        <v>1500</v>
      </c>
    </row>
    <row r="9" spans="1:4" ht="15.75" x14ac:dyDescent="0.25">
      <c r="B9" s="30" t="s">
        <v>1</v>
      </c>
      <c r="C9" s="31"/>
      <c r="D9" s="3">
        <v>5</v>
      </c>
    </row>
    <row r="10" spans="1:4" ht="15.75" x14ac:dyDescent="0.25">
      <c r="B10" s="30" t="s">
        <v>2</v>
      </c>
      <c r="C10" s="31"/>
      <c r="D10" s="4">
        <v>1.0789999999999999E-2</v>
      </c>
    </row>
    <row r="11" spans="1:4" ht="15.75" x14ac:dyDescent="0.25">
      <c r="B11" s="32" t="s">
        <v>3</v>
      </c>
      <c r="C11" s="33"/>
      <c r="D11" s="6">
        <f>FV(TaxaMensal,QDADE_ANO*12,Aporte*-1)</f>
        <v>125665.37099773147</v>
      </c>
    </row>
    <row r="12" spans="1:4" ht="16.5" thickBot="1" x14ac:dyDescent="0.3">
      <c r="B12" s="34" t="s">
        <v>4</v>
      </c>
      <c r="C12" s="35"/>
      <c r="D12" s="7">
        <f>Patrimônio_Acumulado*Rendimento_Carteira</f>
        <v>753.9922259863888</v>
      </c>
    </row>
    <row r="13" spans="1:4" ht="15.75" thickBot="1" x14ac:dyDescent="0.3"/>
    <row r="14" spans="1:4" ht="21.75" thickBot="1" x14ac:dyDescent="0.4">
      <c r="B14" s="16" t="s">
        <v>11</v>
      </c>
      <c r="C14" s="17"/>
      <c r="D14" s="18" t="s">
        <v>12</v>
      </c>
    </row>
    <row r="15" spans="1:4" ht="15.75" x14ac:dyDescent="0.25">
      <c r="A15" s="8">
        <v>2</v>
      </c>
      <c r="B15" s="36" t="s">
        <v>6</v>
      </c>
      <c r="C15" s="19">
        <f>FV($D$10,$A15*12,$D$8*-1)</f>
        <v>40841.440946467825</v>
      </c>
      <c r="D15" s="20">
        <f>C15*Rendimento_Carteira</f>
        <v>245.04864567880696</v>
      </c>
    </row>
    <row r="16" spans="1:4" ht="15.75" x14ac:dyDescent="0.25">
      <c r="A16" s="8">
        <v>5</v>
      </c>
      <c r="B16" s="37" t="s">
        <v>7</v>
      </c>
      <c r="C16" s="11">
        <f>FV($D$10,$A16*12,$D$8*-1)</f>
        <v>125665.37099773147</v>
      </c>
      <c r="D16" s="21">
        <f>C16*Rendimento_Carteira</f>
        <v>753.9922259863888</v>
      </c>
    </row>
    <row r="17" spans="1:4" ht="15.75" x14ac:dyDescent="0.25">
      <c r="A17" s="8">
        <v>10</v>
      </c>
      <c r="B17" s="37" t="s">
        <v>8</v>
      </c>
      <c r="C17" s="11">
        <f>FV($D$10,$A17*12,$D$8*-1)</f>
        <v>364926.3187952583</v>
      </c>
      <c r="D17" s="21">
        <f>C17*Rendimento_Carteira</f>
        <v>2189.55791277155</v>
      </c>
    </row>
    <row r="18" spans="1:4" ht="15.75" x14ac:dyDescent="0.25">
      <c r="A18" s="8">
        <v>20</v>
      </c>
      <c r="B18" s="37" t="s">
        <v>9</v>
      </c>
      <c r="C18" s="11">
        <f>FV($D$10,$A18*12,$D$8*-1)</f>
        <v>1687797.600145621</v>
      </c>
      <c r="D18" s="21">
        <f>C18*Rendimento_Carteira</f>
        <v>10126.785600873725</v>
      </c>
    </row>
    <row r="19" spans="1:4" ht="16.5" thickBot="1" x14ac:dyDescent="0.3">
      <c r="A19" s="8">
        <v>30</v>
      </c>
      <c r="B19" s="38" t="s">
        <v>10</v>
      </c>
      <c r="C19" s="12">
        <f>FV($D$10,$A19*12,$D$8*-1)</f>
        <v>6483254.4825070715</v>
      </c>
      <c r="D19" s="22">
        <f>C19*Rendimento_Carteira</f>
        <v>38899.526895042429</v>
      </c>
    </row>
    <row r="20" spans="1:4" ht="16.5" thickBot="1" x14ac:dyDescent="0.3">
      <c r="A20" s="8"/>
      <c r="B20" s="39"/>
      <c r="C20" s="40"/>
      <c r="D20" s="40"/>
    </row>
    <row r="21" spans="1:4" ht="15.75" thickBot="1" x14ac:dyDescent="0.3">
      <c r="A21" s="8"/>
      <c r="B21" s="61" t="s">
        <v>16</v>
      </c>
      <c r="C21" s="62" t="s">
        <v>17</v>
      </c>
      <c r="D21" s="63"/>
    </row>
    <row r="22" spans="1:4" x14ac:dyDescent="0.25">
      <c r="A22" s="8"/>
      <c r="B22" s="59" t="s">
        <v>20</v>
      </c>
      <c r="C22" s="46">
        <f>Aporte</f>
        <v>1500</v>
      </c>
      <c r="D22" s="46"/>
    </row>
    <row r="23" spans="1:4" x14ac:dyDescent="0.25">
      <c r="B23" s="60" t="s">
        <v>21</v>
      </c>
      <c r="C23" s="60" t="s">
        <v>22</v>
      </c>
      <c r="D23" s="60" t="s">
        <v>23</v>
      </c>
    </row>
    <row r="24" spans="1:4" x14ac:dyDescent="0.25">
      <c r="B24" s="42" t="s">
        <v>24</v>
      </c>
      <c r="C24" s="54">
        <f>VLOOKUP($C$21&amp;"-"&amp;B24,Planilha2!$A:$D,4,FALSE)</f>
        <v>0.3</v>
      </c>
      <c r="D24" s="45">
        <f>C24*$C$22</f>
        <v>450</v>
      </c>
    </row>
    <row r="25" spans="1:4" x14ac:dyDescent="0.25">
      <c r="B25" s="43" t="s">
        <v>25</v>
      </c>
      <c r="C25" s="54">
        <f>VLOOKUP($C$21&amp;"-"&amp;B25,Planilha2!$A:$D,4,FALSE)</f>
        <v>0.5</v>
      </c>
      <c r="D25" s="45">
        <f t="shared" ref="D25:D29" si="0">C25*$C$22</f>
        <v>750</v>
      </c>
    </row>
    <row r="26" spans="1:4" x14ac:dyDescent="0.25">
      <c r="B26" s="42" t="s">
        <v>26</v>
      </c>
      <c r="C26" s="54">
        <f>VLOOKUP($C$21&amp;"-"&amp;B26,Planilha2!$A:$D,4,FALSE)</f>
        <v>0.1</v>
      </c>
      <c r="D26" s="45">
        <f t="shared" si="0"/>
        <v>150</v>
      </c>
    </row>
    <row r="27" spans="1:4" x14ac:dyDescent="0.25">
      <c r="B27" s="42" t="s">
        <v>27</v>
      </c>
      <c r="C27" s="54">
        <f>VLOOKUP($C$21&amp;"-"&amp;B27,Planilha2!$A:$D,4,FALSE)</f>
        <v>0.1</v>
      </c>
      <c r="D27" s="45">
        <f t="shared" si="0"/>
        <v>150</v>
      </c>
    </row>
    <row r="28" spans="1:4" x14ac:dyDescent="0.25">
      <c r="B28" s="43" t="s">
        <v>28</v>
      </c>
      <c r="C28" s="54">
        <f>VLOOKUP($C$21&amp;"-"&amp;B28,Planilha2!$A:$D,4,FALSE)</f>
        <v>0</v>
      </c>
      <c r="D28" s="45">
        <f t="shared" si="0"/>
        <v>0</v>
      </c>
    </row>
    <row r="29" spans="1:4" x14ac:dyDescent="0.25">
      <c r="B29" s="42" t="s">
        <v>29</v>
      </c>
      <c r="C29" s="54">
        <f>VLOOKUP($C$21&amp;"-"&amp;B29,Planilha2!$A:$D,4,FALSE)</f>
        <v>0</v>
      </c>
      <c r="D29" s="45">
        <f t="shared" si="0"/>
        <v>0</v>
      </c>
    </row>
    <row r="30" spans="1:4" x14ac:dyDescent="0.25">
      <c r="B30" s="47"/>
      <c r="C30" s="48"/>
      <c r="D30" s="49">
        <f>SUM(D24:D29)</f>
        <v>1500</v>
      </c>
    </row>
    <row r="31" spans="1:4" x14ac:dyDescent="0.25">
      <c r="B31" s="56"/>
      <c r="C31" s="57"/>
      <c r="D31" s="58"/>
    </row>
    <row r="32" spans="1:4" x14ac:dyDescent="0.25">
      <c r="B32" s="56"/>
      <c r="C32" s="57"/>
      <c r="D32" s="58"/>
    </row>
    <row r="33" spans="2:4" x14ac:dyDescent="0.25">
      <c r="B33" s="56"/>
      <c r="C33" s="57"/>
      <c r="D33" s="58"/>
    </row>
    <row r="34" spans="2:4" x14ac:dyDescent="0.25">
      <c r="B34" s="56"/>
      <c r="C34" s="57"/>
      <c r="D34" s="58"/>
    </row>
    <row r="35" spans="2:4" x14ac:dyDescent="0.25">
      <c r="B35" s="56"/>
      <c r="C35" s="57"/>
      <c r="D35" s="58"/>
    </row>
    <row r="36" spans="2:4" x14ac:dyDescent="0.25">
      <c r="B36" s="56"/>
      <c r="C36" s="57"/>
      <c r="D36" s="58"/>
    </row>
    <row r="37" spans="2:4" x14ac:dyDescent="0.25">
      <c r="B37" s="56"/>
      <c r="C37" s="57"/>
      <c r="D37" s="58"/>
    </row>
    <row r="38" spans="2:4" x14ac:dyDescent="0.25">
      <c r="B38" s="56"/>
      <c r="C38" s="57"/>
      <c r="D38" s="58"/>
    </row>
    <row r="39" spans="2:4" x14ac:dyDescent="0.25">
      <c r="B39" s="56"/>
      <c r="C39" s="57"/>
      <c r="D39" s="58"/>
    </row>
    <row r="40" spans="2:4" x14ac:dyDescent="0.25">
      <c r="B40" s="56"/>
      <c r="C40" s="57"/>
      <c r="D40" s="58"/>
    </row>
    <row r="41" spans="2:4" x14ac:dyDescent="0.25">
      <c r="B41" s="42"/>
      <c r="C41" s="41"/>
      <c r="D41" s="41"/>
    </row>
    <row r="42" spans="2:4" x14ac:dyDescent="0.25">
      <c r="B42" s="43"/>
    </row>
  </sheetData>
  <mergeCells count="13">
    <mergeCell ref="B3:C3"/>
    <mergeCell ref="B4:C4"/>
    <mergeCell ref="B5:C5"/>
    <mergeCell ref="C21:D21"/>
    <mergeCell ref="C22:D22"/>
    <mergeCell ref="B14:C14"/>
    <mergeCell ref="B8:C8"/>
    <mergeCell ref="B9:C9"/>
    <mergeCell ref="B10:C10"/>
    <mergeCell ref="B11:C11"/>
    <mergeCell ref="B12:C12"/>
    <mergeCell ref="B7:D7"/>
    <mergeCell ref="B2:D2"/>
  </mergeCells>
  <dataValidations count="1">
    <dataValidation type="list" allowBlank="1" showInputMessage="1" showErrorMessage="1" sqref="C21" xr:uid="{923FAB46-4464-4CDA-8890-CE2CBC045755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635B3-1920-4D79-A7CD-E4D359ADA44F}">
  <dimension ref="A2:D20"/>
  <sheetViews>
    <sheetView zoomScale="80" zoomScaleNormal="80" workbookViewId="0">
      <selection activeCell="D12" sqref="D12"/>
    </sheetView>
  </sheetViews>
  <sheetFormatPr defaultRowHeight="15" x14ac:dyDescent="0.25"/>
  <cols>
    <col min="1" max="1" width="31.7109375" bestFit="1" customWidth="1"/>
    <col min="2" max="2" width="15.28515625" bestFit="1" customWidth="1"/>
    <col min="3" max="3" width="18.42578125" bestFit="1" customWidth="1"/>
    <col min="4" max="4" width="14.140625" bestFit="1" customWidth="1"/>
  </cols>
  <sheetData>
    <row r="2" spans="1:4" x14ac:dyDescent="0.25">
      <c r="A2" s="9" t="s">
        <v>31</v>
      </c>
      <c r="B2" s="9" t="s">
        <v>16</v>
      </c>
      <c r="C2" s="9" t="s">
        <v>21</v>
      </c>
      <c r="D2" s="9" t="s">
        <v>30</v>
      </c>
    </row>
    <row r="3" spans="1:4" x14ac:dyDescent="0.25">
      <c r="A3" t="str">
        <f>B3&amp;"-"&amp;C3</f>
        <v>CONSERVADOR-Papel</v>
      </c>
      <c r="B3" t="s">
        <v>17</v>
      </c>
      <c r="C3" s="42" t="s">
        <v>24</v>
      </c>
      <c r="D3" s="44">
        <v>0.3</v>
      </c>
    </row>
    <row r="4" spans="1:4" x14ac:dyDescent="0.25">
      <c r="A4" t="str">
        <f t="shared" ref="A4:A20" si="0">B4&amp;"-"&amp;C4</f>
        <v>CONSERVADOR-Tijolo</v>
      </c>
      <c r="B4" t="s">
        <v>17</v>
      </c>
      <c r="C4" s="43" t="s">
        <v>25</v>
      </c>
      <c r="D4" s="44">
        <v>0.5</v>
      </c>
    </row>
    <row r="5" spans="1:4" x14ac:dyDescent="0.25">
      <c r="A5" t="str">
        <f t="shared" si="0"/>
        <v>CONSERVADOR-Hibrido</v>
      </c>
      <c r="B5" t="s">
        <v>17</v>
      </c>
      <c r="C5" s="42" t="s">
        <v>26</v>
      </c>
      <c r="D5" s="44">
        <v>0.1</v>
      </c>
    </row>
    <row r="6" spans="1:4" x14ac:dyDescent="0.25">
      <c r="A6" t="str">
        <f t="shared" si="0"/>
        <v>CONSERVADOR-Fox</v>
      </c>
      <c r="B6" t="s">
        <v>17</v>
      </c>
      <c r="C6" s="42" t="s">
        <v>27</v>
      </c>
      <c r="D6" s="44">
        <v>0.1</v>
      </c>
    </row>
    <row r="7" spans="1:4" x14ac:dyDescent="0.25">
      <c r="A7" t="str">
        <f t="shared" si="0"/>
        <v>CONSERVADOR-Desenvolvimento</v>
      </c>
      <c r="B7" t="s">
        <v>17</v>
      </c>
      <c r="C7" s="43" t="s">
        <v>28</v>
      </c>
      <c r="D7" s="44">
        <v>0</v>
      </c>
    </row>
    <row r="8" spans="1:4" x14ac:dyDescent="0.25">
      <c r="A8" s="50" t="str">
        <f t="shared" si="0"/>
        <v>CONSERVADOR-Hotelarias</v>
      </c>
      <c r="B8" s="50" t="s">
        <v>17</v>
      </c>
      <c r="C8" s="51" t="s">
        <v>29</v>
      </c>
      <c r="D8" s="52">
        <v>0</v>
      </c>
    </row>
    <row r="9" spans="1:4" x14ac:dyDescent="0.25">
      <c r="A9" t="str">
        <f t="shared" si="0"/>
        <v>MODERADO-Papel</v>
      </c>
      <c r="B9" t="s">
        <v>18</v>
      </c>
      <c r="C9" s="42" t="s">
        <v>24</v>
      </c>
      <c r="D9" s="13">
        <v>0.32</v>
      </c>
    </row>
    <row r="10" spans="1:4" x14ac:dyDescent="0.25">
      <c r="A10" t="str">
        <f t="shared" si="0"/>
        <v>MODERADO-Tijolo</v>
      </c>
      <c r="B10" t="s">
        <v>18</v>
      </c>
      <c r="C10" s="43" t="s">
        <v>25</v>
      </c>
      <c r="D10" s="13">
        <v>0.35</v>
      </c>
    </row>
    <row r="11" spans="1:4" x14ac:dyDescent="0.25">
      <c r="A11" t="str">
        <f t="shared" si="0"/>
        <v>MODERADO-Hibrido</v>
      </c>
      <c r="B11" t="s">
        <v>18</v>
      </c>
      <c r="C11" s="42" t="s">
        <v>26</v>
      </c>
      <c r="D11" s="13">
        <v>0.08</v>
      </c>
    </row>
    <row r="12" spans="1:4" x14ac:dyDescent="0.25">
      <c r="A12" t="str">
        <f t="shared" si="0"/>
        <v>MODERADO-Fox</v>
      </c>
      <c r="B12" t="s">
        <v>18</v>
      </c>
      <c r="C12" s="42" t="s">
        <v>27</v>
      </c>
      <c r="D12" s="13">
        <v>0.05</v>
      </c>
    </row>
    <row r="13" spans="1:4" x14ac:dyDescent="0.25">
      <c r="A13" t="str">
        <f t="shared" si="0"/>
        <v>MODERADO-Desenvolvimento</v>
      </c>
      <c r="B13" t="s">
        <v>18</v>
      </c>
      <c r="C13" s="43" t="s">
        <v>28</v>
      </c>
      <c r="D13" s="13">
        <v>0.1</v>
      </c>
    </row>
    <row r="14" spans="1:4" x14ac:dyDescent="0.25">
      <c r="A14" s="50" t="str">
        <f t="shared" si="0"/>
        <v>MODERADO-Hotelarias</v>
      </c>
      <c r="B14" s="50" t="s">
        <v>18</v>
      </c>
      <c r="C14" s="51" t="s">
        <v>29</v>
      </c>
      <c r="D14" s="53">
        <v>0.1</v>
      </c>
    </row>
    <row r="15" spans="1:4" x14ac:dyDescent="0.25">
      <c r="A15" t="str">
        <f t="shared" si="0"/>
        <v>AGRESSIVO-Papel</v>
      </c>
      <c r="B15" t="s">
        <v>19</v>
      </c>
      <c r="C15" s="42" t="s">
        <v>24</v>
      </c>
      <c r="D15" s="13">
        <v>0.5</v>
      </c>
    </row>
    <row r="16" spans="1:4" x14ac:dyDescent="0.25">
      <c r="A16" t="str">
        <f t="shared" si="0"/>
        <v>AGRESSIVO-Tijolo</v>
      </c>
      <c r="B16" t="s">
        <v>19</v>
      </c>
      <c r="C16" s="43" t="s">
        <v>25</v>
      </c>
      <c r="D16" s="13">
        <v>0.1</v>
      </c>
    </row>
    <row r="17" spans="1:4" x14ac:dyDescent="0.25">
      <c r="A17" t="str">
        <f t="shared" si="0"/>
        <v>AGRESSIVO-Hibrido</v>
      </c>
      <c r="B17" t="s">
        <v>19</v>
      </c>
      <c r="C17" s="42" t="s">
        <v>26</v>
      </c>
      <c r="D17" s="13">
        <v>0.05</v>
      </c>
    </row>
    <row r="18" spans="1:4" x14ac:dyDescent="0.25">
      <c r="A18" t="str">
        <f t="shared" si="0"/>
        <v>AGRESSIVO-Fox</v>
      </c>
      <c r="B18" t="s">
        <v>19</v>
      </c>
      <c r="C18" s="42" t="s">
        <v>27</v>
      </c>
      <c r="D18" s="13">
        <v>0.05</v>
      </c>
    </row>
    <row r="19" spans="1:4" x14ac:dyDescent="0.25">
      <c r="A19" t="str">
        <f t="shared" si="0"/>
        <v>AGRESSIVO-Desenvolvimento</v>
      </c>
      <c r="B19" t="s">
        <v>19</v>
      </c>
      <c r="C19" s="43" t="s">
        <v>28</v>
      </c>
      <c r="D19" s="13">
        <v>0.2</v>
      </c>
    </row>
    <row r="20" spans="1:4" x14ac:dyDescent="0.25">
      <c r="A20" s="50" t="str">
        <f t="shared" si="0"/>
        <v>AGRESSIVO-Hotelarias</v>
      </c>
      <c r="B20" s="50" t="s">
        <v>19</v>
      </c>
      <c r="C20" s="51" t="s">
        <v>29</v>
      </c>
      <c r="D20" s="5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CALCULADORA DO INVESTIDOR</vt:lpstr>
      <vt:lpstr>Planilha2</vt:lpstr>
      <vt:lpstr>Aporte</vt:lpstr>
      <vt:lpstr>DIvidendoMensal</vt:lpstr>
      <vt:lpstr>Patrimônio_Acumulado</vt:lpstr>
      <vt:lpstr>QDADE_ANO</vt:lpstr>
      <vt:lpstr>Rendimento_Carteira</vt:lpstr>
      <vt:lpstr>Sugestão_Investimento</vt:lpstr>
      <vt:lpstr>TaxaMensal</vt:lpstr>
      <vt:lpstr>TempoANO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Lucivaldo Julião</dc:creator>
  <cp:lastModifiedBy>Lucivaldo Julião</cp:lastModifiedBy>
  <dcterms:created xsi:type="dcterms:W3CDTF">2025-05-28T23:05:55Z</dcterms:created>
  <dcterms:modified xsi:type="dcterms:W3CDTF">2025-05-29T02:27:28Z</dcterms:modified>
</cp:coreProperties>
</file>