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C84CDDA-8B68-4898-8914-186FA8D3DAE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variable" sheetId="1" r:id="rId1"/>
    <sheet name="Feuil3" sheetId="3" r:id="rId2"/>
    <sheet name="Ratio power he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D7" i="1"/>
  <c r="C7" i="1"/>
  <c r="F6" i="1"/>
  <c r="F5" i="1"/>
  <c r="E6" i="1"/>
  <c r="E5" i="1"/>
  <c r="C6" i="1"/>
  <c r="K6" i="3"/>
  <c r="K7" i="3"/>
  <c r="K8" i="3"/>
  <c r="F8" i="3"/>
  <c r="K5" i="3"/>
  <c r="K4" i="3"/>
  <c r="F5" i="3"/>
  <c r="F6" i="3"/>
  <c r="F7" i="3"/>
  <c r="F4" i="3"/>
  <c r="D6" i="1"/>
  <c r="H11" i="2"/>
  <c r="H10" i="2"/>
  <c r="H7" i="2"/>
  <c r="H8" i="2"/>
  <c r="H9" i="2"/>
  <c r="H6" i="2"/>
</calcChain>
</file>

<file path=xl/sharedStrings.xml><?xml version="1.0" encoding="utf-8"?>
<sst xmlns="http://schemas.openxmlformats.org/spreadsheetml/2006/main" count="43" uniqueCount="43">
  <si>
    <t>Variable d'entré L'incertitude de réponse.</t>
  </si>
  <si>
    <t xml:space="preserve">Variable </t>
  </si>
  <si>
    <t>Borne inférieur</t>
  </si>
  <si>
    <t>Borne Supérieur</t>
  </si>
  <si>
    <t>Valeur inférieur</t>
  </si>
  <si>
    <t>Valeur Max</t>
  </si>
  <si>
    <t xml:space="preserve">moyen </t>
  </si>
  <si>
    <t xml:space="preserve">Ecart type </t>
  </si>
  <si>
    <t>Ratio Heat power et mechanical power</t>
  </si>
  <si>
    <t>Convection coefficient per m/s</t>
  </si>
  <si>
    <t>basé sur</t>
  </si>
  <si>
    <t>various value of power  and heat in cooling value</t>
  </si>
  <si>
    <t>source</t>
  </si>
  <si>
    <t>power %</t>
  </si>
  <si>
    <t>Heat %</t>
  </si>
  <si>
    <t>http://www.sankey-diagrams.com/trigeneration-sankey/</t>
  </si>
  <si>
    <t>https://www.brighthubengineering.com/machine-design/90240-making-more-efficient-combustion-engines/</t>
  </si>
  <si>
    <t>21 to 28</t>
  </si>
  <si>
    <t>12 to 27</t>
  </si>
  <si>
    <t>https://www.researchgate.net/figure/Energy-distribution-diagram-showing-friction-losses-in-gasoline-engines-with-the_fig3_286872887</t>
  </si>
  <si>
    <t>https://x-engineer.org/automotive-engineering/internal-combustion-engines/performance/mechanical-efficiency-friction-mean-effective-pressure-fmep/</t>
  </si>
  <si>
    <t>http://www.enman.com.au/energy-audit.html</t>
  </si>
  <si>
    <t>https://www.researchgate.net/publication/316589839_WiFi_Data_Acquisition_System_and_online_monitoring_applied_to_thermoelectric_microgeneration_modules</t>
  </si>
  <si>
    <t>http://citeseerx.ist.psu.edu/viewdoc/download?doi=10.1.1.824.1312&amp;rep=rep1&amp;type=pdf</t>
  </si>
  <si>
    <t xml:space="preserve">range d'erreur de </t>
  </si>
  <si>
    <t>volume rad L</t>
  </si>
  <si>
    <t>volume moteur</t>
  </si>
  <si>
    <t>volume nominal</t>
  </si>
  <si>
    <t>rad</t>
  </si>
  <si>
    <t>tube</t>
  </si>
  <si>
    <t>moteur</t>
  </si>
  <si>
    <t>en transitoire</t>
  </si>
  <si>
    <t>76.743337246890206</t>
  </si>
  <si>
    <t>almost steady state</t>
  </si>
  <si>
    <t>76.818555785468874</t>
  </si>
  <si>
    <t>76.654842436093318</t>
  </si>
  <si>
    <t>temperature final</t>
  </si>
  <si>
    <t>La température en steady state est belle et bien indépendante du volume</t>
  </si>
  <si>
    <t>on peut generalise sur le volume de toute les composante</t>
  </si>
  <si>
    <t>débit en fonction de la pompe kg/s per rpm</t>
  </si>
  <si>
    <t>valeur moyenn</t>
  </si>
  <si>
    <t>range</t>
  </si>
  <si>
    <t>plus ou moins 10% des resultats du flow 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</si>
</sst>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Feuil3!$F$4:$F$8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9.9999999999999978E-2</c:v>
                </c:pt>
                <c:pt idx="2">
                  <c:v>-9.9999999999999978E-2</c:v>
                </c:pt>
                <c:pt idx="3">
                  <c:v>-0.20000000000000007</c:v>
                </c:pt>
                <c:pt idx="4">
                  <c:v>0.20000000000000007</c:v>
                </c:pt>
              </c:numCache>
            </c:numRef>
          </c:xVal>
          <c:yVal>
            <c:numRef>
              <c:f>Feuil3!$G$4:$G$8</c:f>
              <c:numCache>
                <c:formatCode>General</c:formatCode>
                <c:ptCount val="5"/>
                <c:pt idx="0">
                  <c:v>69.512997828146894</c:v>
                </c:pt>
                <c:pt idx="1">
                  <c:v>67.7639812324812</c:v>
                </c:pt>
                <c:pt idx="2">
                  <c:v>71.3006627425993</c:v>
                </c:pt>
                <c:pt idx="3">
                  <c:v>73.211623024402499</c:v>
                </c:pt>
                <c:pt idx="4">
                  <c:v>66.237799135858893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9-4D98-ADC1-B845620F74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Feuil3!$K$4:$K$8</c:f>
              <c:numCache>
                <c:formatCode>General</c:formatCode>
                <c:ptCount val="5"/>
                <c:pt idx="0">
                  <c:v>0</c:v>
                </c:pt>
                <c:pt idx="1">
                  <c:v>-9.9999999999999978E-2</c:v>
                </c:pt>
                <c:pt idx="2">
                  <c:v>0.10000000000000009</c:v>
                </c:pt>
                <c:pt idx="3">
                  <c:v>0.20000000000000007</c:v>
                </c:pt>
                <c:pt idx="4">
                  <c:v>-0.19999999999999996</c:v>
                </c:pt>
              </c:numCache>
            </c:numRef>
          </c:xVal>
          <c:yVal>
            <c:numRef>
              <c:f>Feuil3!$L$4:$L$8</c:f>
              <c:numCache>
                <c:formatCode>General</c:formatCode>
                <c:ptCount val="5"/>
                <c:pt idx="0">
                  <c:v>69.421251483555693</c:v>
                </c:pt>
                <c:pt idx="1">
                  <c:v>71.300433143943806</c:v>
                </c:pt>
                <c:pt idx="2">
                  <c:v>67.852503929674398</c:v>
                </c:pt>
                <c:pt idx="3">
                  <c:v>66.238121395843095</c:v>
                </c:pt>
                <c:pt idx="4">
                  <c:v>73.212391872356505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B9-4D98-ADC1-B845620F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135551"/>
        <c:axId val="228903503"/>
      </c:scatterChart>
      <c:valAx>
        <c:axId val="209013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03503"/>
        <c:crosses val="autoZero"/>
        <c:crossBetween val="midCat"/>
      </c:valAx>
      <c:valAx>
        <c:axId val="228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3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9</xdr:row>
      <xdr:rowOff>166687</xdr:rowOff>
    </xdr:from>
    <xdr:to>
      <xdr:col>19</xdr:col>
      <xdr:colOff>257175</xdr:colOff>
      <xdr:row>24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5EB1F3-3AFA-4EE1-AEE7-64006CFB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iteseerx.ist.psu.edu/viewdoc/download?doi=10.1.1.824.1312&amp;rep=rep1&amp;type=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figure/Energy-distribution-diagram-showing-friction-losses-in-gasoline-engines-with-the_fig3_286872887" TargetMode="External"/><Relationship Id="rId2" Type="http://schemas.openxmlformats.org/officeDocument/2006/relationships/hyperlink" Target="https://www.brighthubengineering.com/machine-design/90240-making-more-efficient-combustion-engines/" TargetMode="External"/><Relationship Id="rId1" Type="http://schemas.openxmlformats.org/officeDocument/2006/relationships/hyperlink" Target="http://www.sankey-diagrams.com/trigeneration-sankey/" TargetMode="External"/><Relationship Id="rId6" Type="http://schemas.openxmlformats.org/officeDocument/2006/relationships/hyperlink" Target="https://www.researchgate.net/publication/316589839_WiFi_Data_Acquisition_System_and_online_monitoring_applied_to_thermoelectric_microgeneration_modules" TargetMode="External"/><Relationship Id="rId5" Type="http://schemas.openxmlformats.org/officeDocument/2006/relationships/hyperlink" Target="http://www.enman.com.au/energy-audit.html" TargetMode="External"/><Relationship Id="rId4" Type="http://schemas.openxmlformats.org/officeDocument/2006/relationships/hyperlink" Target="https://x-engineer.org/automotive-engineering/internal-combustion-engines/performance/mechanical-efficiency-friction-mean-effective-pressure-fme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2" max="2" width="41.5703125" customWidth="1"/>
    <col min="3" max="3" width="14.85546875" customWidth="1"/>
    <col min="4" max="8" width="25" customWidth="1"/>
    <col min="9" max="9" width="16.85546875" customWidth="1"/>
    <col min="10" max="10" width="27.140625" customWidth="1"/>
    <col min="12" max="12" width="16.140625" customWidth="1"/>
  </cols>
  <sheetData>
    <row r="2" spans="2:12" x14ac:dyDescent="0.25">
      <c r="B2" t="s">
        <v>0</v>
      </c>
    </row>
    <row r="4" spans="2:12" x14ac:dyDescent="0.25">
      <c r="B4" t="s">
        <v>1</v>
      </c>
      <c r="C4" t="s">
        <v>2</v>
      </c>
      <c r="D4" t="s">
        <v>3</v>
      </c>
      <c r="E4" t="s">
        <v>40</v>
      </c>
      <c r="F4" t="s">
        <v>41</v>
      </c>
      <c r="G4" t="s">
        <v>10</v>
      </c>
      <c r="I4" t="s">
        <v>4</v>
      </c>
      <c r="J4" t="s">
        <v>5</v>
      </c>
      <c r="K4" t="s">
        <v>6</v>
      </c>
      <c r="L4" t="s">
        <v>7</v>
      </c>
    </row>
    <row r="5" spans="2:12" x14ac:dyDescent="0.25">
      <c r="B5" t="s">
        <v>8</v>
      </c>
      <c r="C5">
        <v>0.6</v>
      </c>
      <c r="D5">
        <v>1</v>
      </c>
      <c r="E5">
        <f>(D5+C5)/2</f>
        <v>0.8</v>
      </c>
      <c r="F5">
        <f>(D5-C5)/2</f>
        <v>0.2</v>
      </c>
    </row>
    <row r="6" spans="2:12" x14ac:dyDescent="0.25">
      <c r="B6" t="s">
        <v>9</v>
      </c>
      <c r="C6">
        <f>7.0178*1-0.1</f>
        <v>6.9178000000000006</v>
      </c>
      <c r="D6">
        <f>7.0178*1.25</f>
        <v>8.7722499999999997</v>
      </c>
      <c r="E6">
        <f>(D6+C6)/2</f>
        <v>7.8450249999999997</v>
      </c>
      <c r="F6">
        <f>(D6-C6)/2</f>
        <v>0.92722499999999952</v>
      </c>
      <c r="G6" t="s">
        <v>24</v>
      </c>
      <c r="H6" s="1" t="s">
        <v>23</v>
      </c>
    </row>
    <row r="7" spans="2:12" x14ac:dyDescent="0.25">
      <c r="B7" t="s">
        <v>39</v>
      </c>
      <c r="C7">
        <f>E7*0.9</f>
        <v>0.95129999999999992</v>
      </c>
      <c r="D7">
        <f>E7*1.1</f>
        <v>1.1627000000000001</v>
      </c>
      <c r="E7">
        <v>1.0569999999999999</v>
      </c>
      <c r="F7">
        <f>(D7-C7)/2</f>
        <v>0.10570000000000007</v>
      </c>
      <c r="G7" t="s">
        <v>42</v>
      </c>
    </row>
  </sheetData>
  <hyperlinks>
    <hyperlink ref="H6" r:id="rId1" xr:uid="{C84AA2B9-2F20-4BDC-8B8E-6C40E44B468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B68A-DBDB-47CA-A81D-4352F9249F5E}">
  <dimension ref="B2:L14"/>
  <sheetViews>
    <sheetView workbookViewId="0">
      <selection activeCell="F9" sqref="F9"/>
    </sheetView>
  </sheetViews>
  <sheetFormatPr baseColWidth="10" defaultRowHeight="15" x14ac:dyDescent="0.25"/>
  <cols>
    <col min="5" max="5" width="13.28515625" customWidth="1"/>
    <col min="6" max="6" width="20.140625" customWidth="1"/>
  </cols>
  <sheetData>
    <row r="2" spans="2:12" x14ac:dyDescent="0.25">
      <c r="B2" t="s">
        <v>27</v>
      </c>
      <c r="F2" t="s">
        <v>31</v>
      </c>
    </row>
    <row r="3" spans="2:12" x14ac:dyDescent="0.25">
      <c r="E3" t="s">
        <v>25</v>
      </c>
      <c r="J3" t="s">
        <v>26</v>
      </c>
    </row>
    <row r="4" spans="2:12" x14ac:dyDescent="0.25">
      <c r="B4" t="s">
        <v>28</v>
      </c>
      <c r="C4">
        <v>0.9</v>
      </c>
      <c r="E4">
        <v>0.9</v>
      </c>
      <c r="F4">
        <f>E4-$E$4</f>
        <v>0</v>
      </c>
      <c r="G4">
        <v>69.512997828146894</v>
      </c>
      <c r="J4">
        <v>0.7</v>
      </c>
      <c r="K4">
        <f>J4-$J$4</f>
        <v>0</v>
      </c>
      <c r="L4">
        <v>69.421251483555693</v>
      </c>
    </row>
    <row r="5" spans="2:12" x14ac:dyDescent="0.25">
      <c r="B5" t="s">
        <v>29</v>
      </c>
      <c r="C5">
        <v>0.1</v>
      </c>
      <c r="E5">
        <v>1</v>
      </c>
      <c r="F5">
        <f t="shared" ref="F5:F8" si="0">E5-$E$4</f>
        <v>9.9999999999999978E-2</v>
      </c>
      <c r="G5">
        <v>67.7639812324812</v>
      </c>
      <c r="J5">
        <v>0.6</v>
      </c>
      <c r="K5">
        <f t="shared" ref="K5:K8" si="1">J5-$J$4</f>
        <v>-9.9999999999999978E-2</v>
      </c>
      <c r="L5">
        <v>71.300433143943806</v>
      </c>
    </row>
    <row r="6" spans="2:12" x14ac:dyDescent="0.25">
      <c r="B6" t="s">
        <v>30</v>
      </c>
      <c r="C6">
        <v>0.7</v>
      </c>
      <c r="E6">
        <v>0.8</v>
      </c>
      <c r="F6">
        <f t="shared" si="0"/>
        <v>-9.9999999999999978E-2</v>
      </c>
      <c r="G6">
        <v>71.3006627425993</v>
      </c>
      <c r="J6">
        <v>0.8</v>
      </c>
      <c r="K6">
        <f t="shared" si="1"/>
        <v>0.10000000000000009</v>
      </c>
      <c r="L6">
        <v>67.852503929674398</v>
      </c>
    </row>
    <row r="7" spans="2:12" x14ac:dyDescent="0.25">
      <c r="E7">
        <v>0.7</v>
      </c>
      <c r="F7">
        <f t="shared" si="0"/>
        <v>-0.20000000000000007</v>
      </c>
      <c r="G7">
        <v>73.211623024402499</v>
      </c>
      <c r="J7">
        <v>0.9</v>
      </c>
      <c r="K7">
        <f t="shared" si="1"/>
        <v>0.20000000000000007</v>
      </c>
      <c r="L7">
        <v>66.238121395843095</v>
      </c>
    </row>
    <row r="8" spans="2:12" x14ac:dyDescent="0.25">
      <c r="E8">
        <v>1.1000000000000001</v>
      </c>
      <c r="F8">
        <f t="shared" si="0"/>
        <v>0.20000000000000007</v>
      </c>
      <c r="G8">
        <v>66.237799135858893</v>
      </c>
      <c r="J8">
        <v>0.5</v>
      </c>
      <c r="K8">
        <f t="shared" si="1"/>
        <v>-0.19999999999999996</v>
      </c>
      <c r="L8">
        <v>73.212391872356505</v>
      </c>
    </row>
    <row r="10" spans="2:12" x14ac:dyDescent="0.25">
      <c r="E10" t="s">
        <v>38</v>
      </c>
      <c r="I10" t="s">
        <v>37</v>
      </c>
    </row>
    <row r="11" spans="2:12" x14ac:dyDescent="0.25">
      <c r="E11" t="s">
        <v>33</v>
      </c>
      <c r="F11" t="s">
        <v>36</v>
      </c>
    </row>
    <row r="12" spans="2:12" x14ac:dyDescent="0.25">
      <c r="E12">
        <v>0</v>
      </c>
      <c r="F12" t="s">
        <v>32</v>
      </c>
    </row>
    <row r="13" spans="2:12" x14ac:dyDescent="0.25">
      <c r="E13">
        <v>-0.1</v>
      </c>
      <c r="F13" t="s">
        <v>34</v>
      </c>
    </row>
    <row r="14" spans="2:12" x14ac:dyDescent="0.25">
      <c r="E14">
        <v>0.1</v>
      </c>
      <c r="F14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BEBC-92DF-4AE9-88AE-CA243692E02D}">
  <dimension ref="E3:H11"/>
  <sheetViews>
    <sheetView workbookViewId="0">
      <selection activeCell="H17" sqref="H17"/>
    </sheetView>
  </sheetViews>
  <sheetFormatPr baseColWidth="10" defaultRowHeight="15" x14ac:dyDescent="0.25"/>
  <sheetData>
    <row r="3" spans="5:8" x14ac:dyDescent="0.25">
      <c r="E3" t="s">
        <v>11</v>
      </c>
    </row>
    <row r="5" spans="5:8" x14ac:dyDescent="0.25">
      <c r="E5" t="s">
        <v>12</v>
      </c>
      <c r="F5" t="s">
        <v>13</v>
      </c>
      <c r="G5" t="s">
        <v>14</v>
      </c>
    </row>
    <row r="6" spans="5:8" x14ac:dyDescent="0.25">
      <c r="E6" s="1" t="s">
        <v>15</v>
      </c>
      <c r="F6">
        <v>30</v>
      </c>
      <c r="G6">
        <v>30</v>
      </c>
      <c r="H6">
        <f>G6/F6</f>
        <v>1</v>
      </c>
    </row>
    <row r="7" spans="5:8" x14ac:dyDescent="0.25">
      <c r="E7" s="1" t="s">
        <v>16</v>
      </c>
      <c r="F7" t="s">
        <v>17</v>
      </c>
      <c r="G7" t="s">
        <v>18</v>
      </c>
      <c r="H7" t="e">
        <f t="shared" ref="H7:H11" si="0">G7/F7</f>
        <v>#VALUE!</v>
      </c>
    </row>
    <row r="8" spans="5:8" x14ac:dyDescent="0.25">
      <c r="E8" s="1" t="s">
        <v>19</v>
      </c>
      <c r="F8">
        <v>30</v>
      </c>
      <c r="G8">
        <v>24</v>
      </c>
      <c r="H8">
        <f t="shared" si="0"/>
        <v>0.8</v>
      </c>
    </row>
    <row r="9" spans="5:8" x14ac:dyDescent="0.25">
      <c r="E9" s="1" t="s">
        <v>20</v>
      </c>
      <c r="F9">
        <v>29</v>
      </c>
      <c r="G9">
        <v>27.5</v>
      </c>
      <c r="H9">
        <f t="shared" si="0"/>
        <v>0.94827586206896552</v>
      </c>
    </row>
    <row r="10" spans="5:8" x14ac:dyDescent="0.25">
      <c r="E10" s="1" t="s">
        <v>21</v>
      </c>
      <c r="F10">
        <v>30</v>
      </c>
      <c r="G10">
        <v>30</v>
      </c>
      <c r="H10">
        <f t="shared" si="0"/>
        <v>1</v>
      </c>
    </row>
    <row r="11" spans="5:8" x14ac:dyDescent="0.25">
      <c r="E11" s="1" t="s">
        <v>22</v>
      </c>
      <c r="F11">
        <v>25</v>
      </c>
      <c r="G11">
        <v>30</v>
      </c>
      <c r="H11">
        <f t="shared" si="0"/>
        <v>1.2</v>
      </c>
    </row>
  </sheetData>
  <hyperlinks>
    <hyperlink ref="E6" r:id="rId1" xr:uid="{63BB3D31-45A8-4AD9-BE62-CB4A4A020066}"/>
    <hyperlink ref="E7" r:id="rId2" xr:uid="{BC48F56A-2483-41AC-9CDC-1830B25320B3}"/>
    <hyperlink ref="E8" r:id="rId3" xr:uid="{77E64BED-2FC8-4C34-9366-9D5AA8B97470}"/>
    <hyperlink ref="E9" r:id="rId4" xr:uid="{BECDAB13-0446-42B7-A1BF-11ACAAE10A1B}"/>
    <hyperlink ref="E10" r:id="rId5" xr:uid="{13388495-4526-4B90-B4FC-9A39C269D409}"/>
    <hyperlink ref="E11" r:id="rId6" xr:uid="{81F281BC-056B-4FFB-B4BC-6446480041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variable</vt:lpstr>
      <vt:lpstr>Feuil3</vt:lpstr>
      <vt:lpstr>Ratio power 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2019-11-22T22:47:55Z</dcterms:modified>
</cp:coreProperties>
</file>