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den university Msc\Research Project Res7001D\Assessment\Doc_Raw_Data\"/>
    </mc:Choice>
  </mc:AlternateContent>
  <xr:revisionPtr revIDLastSave="0" documentId="8_{AE571494-3179-4214-8A97-B747C5787649}" xr6:coauthVersionLast="47" xr6:coauthVersionMax="47" xr10:uidLastSave="{00000000-0000-0000-0000-000000000000}"/>
  <bookViews>
    <workbookView xWindow="-120" yWindow="-120" windowWidth="29040" windowHeight="15840" xr2:uid="{6644F817-8E82-4BBD-B566-933F30C7FEB3}"/>
  </bookViews>
  <sheets>
    <sheet name="Data" sheetId="1" r:id="rId1"/>
    <sheet name="Chart1" sheetId="3" r:id="rId2"/>
    <sheet name="Chart2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F20" i="1"/>
  <c r="F21" i="1"/>
  <c r="F22" i="1"/>
  <c r="F23" i="1"/>
  <c r="F24" i="1"/>
  <c r="F25" i="1"/>
  <c r="F19" i="1"/>
  <c r="F18" i="1"/>
  <c r="E27" i="1"/>
  <c r="E26" i="1"/>
  <c r="E20" i="1"/>
  <c r="E21" i="1"/>
  <c r="E22" i="1"/>
  <c r="E23" i="1"/>
  <c r="E24" i="1"/>
  <c r="E25" i="1"/>
  <c r="E19" i="1"/>
  <c r="E18" i="1"/>
  <c r="D27" i="1"/>
  <c r="D26" i="1"/>
  <c r="D20" i="1"/>
  <c r="D21" i="1"/>
  <c r="D22" i="1"/>
  <c r="D23" i="1"/>
  <c r="D24" i="1"/>
  <c r="D25" i="1"/>
  <c r="D19" i="1"/>
  <c r="D18" i="1"/>
  <c r="C10" i="2"/>
  <c r="C8" i="2"/>
  <c r="C9" i="2"/>
  <c r="C7" i="2"/>
  <c r="E11" i="1"/>
  <c r="E5" i="1"/>
  <c r="E6" i="1"/>
  <c r="E7" i="1"/>
  <c r="E8" i="1"/>
  <c r="E9" i="1"/>
  <c r="E10" i="1"/>
  <c r="E3" i="1" l="1"/>
  <c r="E4" i="1"/>
  <c r="C10" i="1"/>
  <c r="C9" i="1"/>
  <c r="C5" i="1"/>
  <c r="C6" i="1" s="1"/>
  <c r="C4" i="1"/>
  <c r="C3" i="1"/>
  <c r="C2" i="1"/>
  <c r="P6" i="1"/>
  <c r="P11" i="1"/>
  <c r="U16" i="1" l="1"/>
  <c r="U14" i="1"/>
  <c r="S16" i="1"/>
  <c r="P16" i="1"/>
  <c r="Q14" i="1"/>
  <c r="L16" i="1"/>
  <c r="M14" i="1"/>
  <c r="M9" i="1"/>
  <c r="L11" i="1" s="1"/>
  <c r="M4" i="1"/>
  <c r="L6" i="1" s="1"/>
</calcChain>
</file>

<file path=xl/sharedStrings.xml><?xml version="1.0" encoding="utf-8"?>
<sst xmlns="http://schemas.openxmlformats.org/spreadsheetml/2006/main" count="64" uniqueCount="33">
  <si>
    <t>S/No</t>
  </si>
  <si>
    <t>Year</t>
  </si>
  <si>
    <t>Contract Sum</t>
  </si>
  <si>
    <t>Average scope change</t>
  </si>
  <si>
    <t>Variation (Duration)</t>
  </si>
  <si>
    <t>Remarks</t>
  </si>
  <si>
    <t>Variation    (Cost)</t>
  </si>
  <si>
    <t>9years</t>
  </si>
  <si>
    <t>B</t>
  </si>
  <si>
    <t>N</t>
  </si>
  <si>
    <t>$</t>
  </si>
  <si>
    <t>A</t>
  </si>
  <si>
    <t>P</t>
  </si>
  <si>
    <t>15-18</t>
  </si>
  <si>
    <t>15-17</t>
  </si>
  <si>
    <t>Low</t>
  </si>
  <si>
    <t>Medium</t>
  </si>
  <si>
    <t>High</t>
  </si>
  <si>
    <t>Threshold</t>
  </si>
  <si>
    <t>Statistics</t>
  </si>
  <si>
    <t>%age</t>
  </si>
  <si>
    <t>Rating</t>
  </si>
  <si>
    <t>Period</t>
  </si>
  <si>
    <t>Definition</t>
  </si>
  <si>
    <t>Changes with less than $100,000 &amp; less than 3months duration</t>
  </si>
  <si>
    <t>Changes with greater than $100,000 &lt; $1,000,000 &amp; &gt;3months&lt; 6months duration</t>
  </si>
  <si>
    <t>Changes with &gt;$1,000,000 &amp; &gt; 6months duration</t>
  </si>
  <si>
    <t>Contract Documents</t>
  </si>
  <si>
    <t>Average Daily Reports</t>
  </si>
  <si>
    <t>Average Weekly Reports</t>
  </si>
  <si>
    <t>Average Monthly Reports</t>
  </si>
  <si>
    <t>Contract signing executed july of the year, with an average of 3,513 archived project documents documents excluding the minute of meetings on the case study project.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</si>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</sst>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44" fontId="0" fillId="2" borderId="1" xfId="2" applyFont="1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44" fontId="0" fillId="2" borderId="0" xfId="2" applyFont="1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9" fontId="0" fillId="2" borderId="0" xfId="3" applyFont="1" applyFill="1" applyAlignment="1">
      <alignment horizontal="center"/>
    </xf>
    <xf numFmtId="44" fontId="0" fillId="2" borderId="10" xfId="0" applyNumberFormat="1" applyFill="1" applyBorder="1"/>
    <xf numFmtId="0" fontId="0" fillId="2" borderId="0" xfId="0" applyFill="1" applyAlignment="1">
      <alignment wrapText="1"/>
    </xf>
    <xf numFmtId="10" fontId="0" fillId="2" borderId="0" xfId="3" applyNumberFormat="1" applyFont="1" applyFill="1"/>
    <xf numFmtId="10" fontId="0" fillId="2" borderId="0" xfId="0" applyNumberFormat="1" applyFill="1"/>
    <xf numFmtId="1" fontId="0" fillId="2" borderId="0" xfId="2" applyNumberFormat="1" applyFont="1" applyFill="1" applyBorder="1" applyAlignment="1">
      <alignment horizontal="center"/>
    </xf>
    <xf numFmtId="1" fontId="0" fillId="2" borderId="1" xfId="2" applyNumberFormat="1" applyFon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2" borderId="13" xfId="1" applyNumberFormat="1" applyFont="1" applyFill="1" applyBorder="1"/>
    <xf numFmtId="0" fontId="0" fillId="2" borderId="15" xfId="0" applyFill="1" applyBorder="1" applyAlignment="1">
      <alignment wrapText="1"/>
    </xf>
    <xf numFmtId="1" fontId="0" fillId="2" borderId="14" xfId="2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Data!$C$17</c:f>
              <c:strCache>
                <c:ptCount val="1"/>
                <c:pt idx="0">
                  <c:v>Contract Documents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Data!$B$18:$B$26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Data!$C$18:$C$26</c:f>
              <c:numCache>
                <c:formatCode>0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E63-9CD8-785EEB3A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72959"/>
        <c:axId val="1297314239"/>
      </c:areaChart>
      <c:catAx>
        <c:axId val="11142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14239"/>
        <c:crosses val="autoZero"/>
        <c:auto val="1"/>
        <c:lblAlgn val="ctr"/>
        <c:lblOffset val="100"/>
        <c:noMultiLvlLbl val="0"/>
      </c:catAx>
      <c:valAx>
        <c:axId val="1297314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 of Contracts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72959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Archived</a:t>
            </a:r>
            <a:r>
              <a:rPr lang="en-US" baseline="0"/>
              <a:t> </a:t>
            </a:r>
            <a:r>
              <a:rPr lang="en-US"/>
              <a:t>Documents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Data!$C$17:$F$17</c:f>
              <c:strCache>
                <c:ptCount val="4"/>
                <c:pt idx="0">
                  <c:v>Contract Documents</c:v>
                </c:pt>
                <c:pt idx="1">
                  <c:v>Average Daily Reports</c:v>
                </c:pt>
                <c:pt idx="2">
                  <c:v>Average Weekly Reports</c:v>
                </c:pt>
                <c:pt idx="3">
                  <c:v>Average Monthly Reports</c:v>
                </c:pt>
              </c:strCache>
            </c:strRef>
          </c:cat>
          <c:val>
            <c:numRef>
              <c:f>Data!$C$27:$F$27</c:f>
              <c:numCache>
                <c:formatCode>_(* #,##0_);_(* \(#,##0\);_(* "-"??_);_(@_)</c:formatCode>
                <c:ptCount val="4"/>
                <c:pt idx="0" formatCode="General">
                  <c:v>13</c:v>
                </c:pt>
                <c:pt idx="1">
                  <c:v>3000</c:v>
                </c:pt>
                <c:pt idx="2" formatCode="0">
                  <c:v>400</c:v>
                </c:pt>
                <c:pt idx="3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8-4C43-B712-BFF9EB06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736991"/>
        <c:axId val="1297322975"/>
      </c:lineChart>
      <c:catAx>
        <c:axId val="12977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2975"/>
        <c:crosses val="autoZero"/>
        <c:auto val="1"/>
        <c:lblAlgn val="ctr"/>
        <c:lblOffset val="100"/>
        <c:noMultiLvlLbl val="0"/>
      </c:catAx>
      <c:valAx>
        <c:axId val="1297322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Nos  of Document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36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F286E2-425B-4359-935F-4C201EBE34A5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49719-3E8C-4792-A5E1-D083847199FC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09A42-4628-4A48-8E9A-CD3037EB19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6593-A23E-424F-A755-6116E119D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220E-411C-4346-BD97-0FCD6DCA010C}">
  <dimension ref="A1:U30"/>
  <sheetViews>
    <sheetView tabSelected="1" workbookViewId="0">
      <selection activeCell="M1" sqref="M1:M1048576"/>
    </sheetView>
  </sheetViews>
  <sheetFormatPr defaultColWidth="8.7109375" defaultRowHeight="15" x14ac:dyDescent="0.25"/>
  <cols>
    <col min="1" max="2" width="11.5703125" style="16" customWidth="1"/>
    <col min="3" max="3" width="16.28515625" style="1" bestFit="1" customWidth="1"/>
    <col min="4" max="4" width="11.5703125" style="16" customWidth="1"/>
    <col min="5" max="5" width="16.28515625" style="1" bestFit="1" customWidth="1"/>
    <col min="6" max="6" width="11.5703125" style="16" customWidth="1"/>
    <col min="7" max="7" width="13.5703125" style="1" customWidth="1"/>
    <col min="8" max="11" width="8.7109375" style="1"/>
    <col min="12" max="12" width="18" style="1" bestFit="1" customWidth="1"/>
    <col min="13" max="13" width="15.28515625" style="1" bestFit="1" customWidth="1"/>
    <col min="14" max="15" width="8.7109375" style="1"/>
    <col min="16" max="16" width="16.140625" style="1" bestFit="1" customWidth="1"/>
    <col min="17" max="17" width="12.5703125" style="1" bestFit="1" customWidth="1"/>
    <col min="18" max="18" width="8.7109375" style="1"/>
    <col min="19" max="19" width="14.5703125" style="1" bestFit="1" customWidth="1"/>
    <col min="20" max="20" width="8.7109375" style="1"/>
    <col min="21" max="21" width="14.5703125" style="1" bestFit="1" customWidth="1"/>
    <col min="22" max="16384" width="8.7109375" style="1"/>
  </cols>
  <sheetData>
    <row r="1" spans="1:21" ht="45.75" thickBot="1" x14ac:dyDescent="0.3">
      <c r="A1" s="12" t="s">
        <v>0</v>
      </c>
      <c r="B1" s="17" t="s">
        <v>1</v>
      </c>
      <c r="C1" s="5" t="s">
        <v>2</v>
      </c>
      <c r="D1" s="21" t="s">
        <v>3</v>
      </c>
      <c r="E1" s="5" t="s">
        <v>6</v>
      </c>
      <c r="F1" s="21" t="s">
        <v>4</v>
      </c>
      <c r="G1" s="6" t="s">
        <v>5</v>
      </c>
      <c r="L1" s="2"/>
    </row>
    <row r="2" spans="1:21" ht="24.95" customHeight="1" thickTop="1" x14ac:dyDescent="0.25">
      <c r="A2" s="13">
        <v>1</v>
      </c>
      <c r="B2" s="18">
        <v>2012</v>
      </c>
      <c r="C2" s="7">
        <f>L6+L11</f>
        <v>588256172.93569064</v>
      </c>
      <c r="D2" s="18" t="s">
        <v>15</v>
      </c>
      <c r="E2" s="7">
        <v>0</v>
      </c>
      <c r="F2" s="18">
        <v>0</v>
      </c>
      <c r="G2" s="8"/>
      <c r="L2" s="2"/>
      <c r="M2" s="1">
        <v>156.4</v>
      </c>
    </row>
    <row r="3" spans="1:21" ht="24.95" customHeight="1" x14ac:dyDescent="0.25">
      <c r="A3" s="13">
        <v>2</v>
      </c>
      <c r="B3" s="18">
        <v>2013</v>
      </c>
      <c r="C3" s="7">
        <f>C2+L16</f>
        <v>591312538.98159862</v>
      </c>
      <c r="D3" s="18" t="s">
        <v>16</v>
      </c>
      <c r="E3" s="7">
        <f>C3-C2</f>
        <v>3056366.0459079742</v>
      </c>
      <c r="F3" s="18">
        <v>0</v>
      </c>
      <c r="G3" s="8"/>
      <c r="K3" s="1" t="s">
        <v>8</v>
      </c>
      <c r="L3" s="2"/>
      <c r="P3" s="2"/>
      <c r="Q3" s="2"/>
    </row>
    <row r="4" spans="1:21" ht="24.95" customHeight="1" x14ac:dyDescent="0.25">
      <c r="A4" s="13">
        <v>3</v>
      </c>
      <c r="B4" s="18">
        <v>2014</v>
      </c>
      <c r="C4" s="7">
        <f>C3+P6+P11+P16</f>
        <v>771203754.17859352</v>
      </c>
      <c r="D4" s="18" t="s">
        <v>17</v>
      </c>
      <c r="E4" s="7">
        <f>C4-C3</f>
        <v>179891215.1969949</v>
      </c>
      <c r="F4" s="18">
        <v>12</v>
      </c>
      <c r="G4" s="8"/>
      <c r="J4" s="1">
        <v>2012</v>
      </c>
      <c r="K4" s="1" t="s">
        <v>9</v>
      </c>
      <c r="L4" s="2">
        <v>29520429031.330002</v>
      </c>
      <c r="M4" s="3">
        <f>L4/M2</f>
        <v>188749546.23612532</v>
      </c>
      <c r="P4" s="2"/>
      <c r="Q4" s="2"/>
    </row>
    <row r="5" spans="1:21" ht="24.95" customHeight="1" x14ac:dyDescent="0.25">
      <c r="A5" s="13">
        <v>4</v>
      </c>
      <c r="B5" s="18">
        <v>2015</v>
      </c>
      <c r="C5" s="7">
        <f t="shared" ref="C5:C6" si="0">C4+P7+P12+P17</f>
        <v>771203754.17859352</v>
      </c>
      <c r="D5" s="18" t="s">
        <v>17</v>
      </c>
      <c r="E5" s="7">
        <f t="shared" ref="E5:E10" si="1">C5-C4</f>
        <v>0</v>
      </c>
      <c r="F5" s="18">
        <v>24</v>
      </c>
      <c r="G5" s="8"/>
      <c r="K5" s="1" t="s">
        <v>10</v>
      </c>
      <c r="L5" s="2">
        <v>83924564.75</v>
      </c>
      <c r="O5" s="1" t="s">
        <v>14</v>
      </c>
      <c r="P5" s="2"/>
      <c r="Q5" s="2"/>
    </row>
    <row r="6" spans="1:21" ht="24.95" customHeight="1" x14ac:dyDescent="0.25">
      <c r="A6" s="13">
        <v>5</v>
      </c>
      <c r="B6" s="18">
        <v>2016</v>
      </c>
      <c r="C6" s="7">
        <f t="shared" si="0"/>
        <v>771203754.17859352</v>
      </c>
      <c r="D6" s="18" t="s">
        <v>17</v>
      </c>
      <c r="E6" s="7">
        <f t="shared" si="1"/>
        <v>0</v>
      </c>
      <c r="F6" s="18">
        <v>36</v>
      </c>
      <c r="G6" s="8"/>
      <c r="L6" s="3">
        <f>L5+M4</f>
        <v>272674110.98612535</v>
      </c>
      <c r="P6" s="2">
        <f>57628424.67+31561811.64+4459511.82</f>
        <v>93649748.129999995</v>
      </c>
      <c r="Q6" s="2"/>
    </row>
    <row r="7" spans="1:21" ht="24.95" customHeight="1" x14ac:dyDescent="0.25">
      <c r="A7" s="13">
        <v>6</v>
      </c>
      <c r="B7" s="18">
        <v>2017</v>
      </c>
      <c r="C7" s="7">
        <v>771203754.17859352</v>
      </c>
      <c r="D7" s="18" t="s">
        <v>17</v>
      </c>
      <c r="E7" s="7">
        <f t="shared" si="1"/>
        <v>0</v>
      </c>
      <c r="F7" s="18">
        <v>48</v>
      </c>
      <c r="G7" s="8"/>
      <c r="P7" s="2"/>
      <c r="Q7" s="2"/>
    </row>
    <row r="8" spans="1:21" ht="24.95" customHeight="1" x14ac:dyDescent="0.25">
      <c r="A8" s="13">
        <v>7</v>
      </c>
      <c r="B8" s="18">
        <v>2018</v>
      </c>
      <c r="C8" s="7">
        <v>771203754.17859352</v>
      </c>
      <c r="D8" s="18" t="s">
        <v>17</v>
      </c>
      <c r="E8" s="7">
        <f t="shared" si="1"/>
        <v>0</v>
      </c>
      <c r="F8" s="18">
        <v>60</v>
      </c>
      <c r="G8" s="8"/>
      <c r="K8" s="1" t="s">
        <v>11</v>
      </c>
      <c r="P8" s="2"/>
      <c r="Q8" s="2"/>
    </row>
    <row r="9" spans="1:21" ht="24.95" customHeight="1" x14ac:dyDescent="0.25">
      <c r="A9" s="13">
        <v>8</v>
      </c>
      <c r="B9" s="18">
        <v>2019</v>
      </c>
      <c r="C9" s="7">
        <f>S16+C8</f>
        <v>773257777.88012803</v>
      </c>
      <c r="D9" s="18" t="s">
        <v>17</v>
      </c>
      <c r="E9" s="7">
        <f t="shared" si="1"/>
        <v>2054023.7015345097</v>
      </c>
      <c r="F9" s="18">
        <v>62</v>
      </c>
      <c r="G9" s="8"/>
      <c r="J9" s="1">
        <v>2012</v>
      </c>
      <c r="K9" s="1" t="s">
        <v>9</v>
      </c>
      <c r="L9" s="2">
        <v>19250013456.240002</v>
      </c>
      <c r="M9" s="3">
        <f>L9/M2</f>
        <v>123081927.46956523</v>
      </c>
      <c r="O9" s="1" t="s">
        <v>14</v>
      </c>
      <c r="P9" s="2"/>
      <c r="Q9" s="2"/>
    </row>
    <row r="10" spans="1:21" ht="24.95" customHeight="1" thickBot="1" x14ac:dyDescent="0.3">
      <c r="A10" s="14">
        <v>9</v>
      </c>
      <c r="B10" s="19">
        <v>2020</v>
      </c>
      <c r="C10" s="4">
        <f>C9+U16</f>
        <v>775311801.58166254</v>
      </c>
      <c r="D10" s="19" t="s">
        <v>16</v>
      </c>
      <c r="E10" s="7">
        <f t="shared" si="1"/>
        <v>2054023.7015345097</v>
      </c>
      <c r="F10" s="19">
        <v>84</v>
      </c>
      <c r="G10" s="9"/>
      <c r="K10" s="1" t="s">
        <v>10</v>
      </c>
      <c r="L10" s="2">
        <v>192500134.47999999</v>
      </c>
      <c r="P10" s="2"/>
      <c r="Q10" s="2"/>
    </row>
    <row r="11" spans="1:21" ht="24.95" customHeight="1" thickTop="1" thickBot="1" x14ac:dyDescent="0.3">
      <c r="A11" s="15"/>
      <c r="B11" s="20" t="s">
        <v>7</v>
      </c>
      <c r="C11" s="10"/>
      <c r="D11" s="20"/>
      <c r="E11" s="23">
        <f>SUM(E2:E10)</f>
        <v>187055628.64597189</v>
      </c>
      <c r="F11" s="20"/>
      <c r="G11" s="11"/>
      <c r="L11" s="2">
        <f>L10+M9</f>
        <v>315582061.94956523</v>
      </c>
      <c r="P11" s="2">
        <f>53383931.38+15086369.68+5000000+3423515.06</f>
        <v>76893816.120000005</v>
      </c>
      <c r="Q11" s="2"/>
    </row>
    <row r="12" spans="1:21" x14ac:dyDescent="0.25">
      <c r="P12" s="2"/>
      <c r="Q12" s="2"/>
    </row>
    <row r="13" spans="1:21" x14ac:dyDescent="0.25">
      <c r="F13" s="22"/>
      <c r="K13" s="1" t="s">
        <v>12</v>
      </c>
      <c r="P13" s="2"/>
      <c r="Q13" s="2"/>
    </row>
    <row r="14" spans="1:21" x14ac:dyDescent="0.25">
      <c r="J14" s="1">
        <v>2013</v>
      </c>
      <c r="K14" s="1" t="s">
        <v>9</v>
      </c>
      <c r="L14" s="2">
        <v>382679535</v>
      </c>
      <c r="M14" s="3">
        <f>L14/M2</f>
        <v>2446800.0959079284</v>
      </c>
      <c r="O14" s="1" t="s">
        <v>13</v>
      </c>
      <c r="P14" s="2">
        <v>1212683050.9100001</v>
      </c>
      <c r="Q14" s="2">
        <f>P14/M2</f>
        <v>7753727.9469948849</v>
      </c>
      <c r="R14" s="1">
        <v>19</v>
      </c>
      <c r="S14" s="2">
        <v>321249306.92000002</v>
      </c>
      <c r="T14" s="1">
        <v>20</v>
      </c>
      <c r="U14" s="3">
        <f>S14</f>
        <v>321249306.92000002</v>
      </c>
    </row>
    <row r="15" spans="1:21" x14ac:dyDescent="0.25">
      <c r="K15" s="1" t="s">
        <v>10</v>
      </c>
      <c r="L15" s="2">
        <v>609565.94999999995</v>
      </c>
      <c r="P15" s="2">
        <v>1593923</v>
      </c>
      <c r="Q15" s="2"/>
      <c r="S15" s="2"/>
    </row>
    <row r="16" spans="1:21" ht="15.75" thickBot="1" x14ac:dyDescent="0.3">
      <c r="L16" s="2">
        <f>L15+M14</f>
        <v>3056366.0459079286</v>
      </c>
      <c r="P16" s="2">
        <f>P15+Q14</f>
        <v>9347650.9469948858</v>
      </c>
      <c r="Q16" s="2"/>
      <c r="S16" s="2">
        <f>S14/M2</f>
        <v>2054023.7015345269</v>
      </c>
      <c r="U16" s="3">
        <f>S16</f>
        <v>2054023.7015345269</v>
      </c>
    </row>
    <row r="17" spans="1:7" ht="45.75" thickBot="1" x14ac:dyDescent="0.3">
      <c r="A17" s="12" t="s">
        <v>0</v>
      </c>
      <c r="B17" s="17" t="s">
        <v>1</v>
      </c>
      <c r="C17" s="32" t="s">
        <v>27</v>
      </c>
      <c r="D17" s="21" t="s">
        <v>28</v>
      </c>
      <c r="E17" s="5" t="s">
        <v>29</v>
      </c>
      <c r="F17" s="21" t="s">
        <v>30</v>
      </c>
      <c r="G17" s="6" t="s">
        <v>5</v>
      </c>
    </row>
    <row r="18" spans="1:7" ht="24.95" customHeight="1" thickTop="1" thickBot="1" x14ac:dyDescent="0.3">
      <c r="A18" s="13">
        <v>1</v>
      </c>
      <c r="B18" s="18">
        <v>2012</v>
      </c>
      <c r="C18" s="33">
        <v>2</v>
      </c>
      <c r="D18" s="18">
        <f>5*30</f>
        <v>150</v>
      </c>
      <c r="E18" s="27">
        <f>4*5</f>
        <v>20</v>
      </c>
      <c r="F18" s="18">
        <f>1*5</f>
        <v>5</v>
      </c>
      <c r="G18" s="34" t="s">
        <v>31</v>
      </c>
    </row>
    <row r="19" spans="1:7" ht="24.95" customHeight="1" x14ac:dyDescent="0.25">
      <c r="A19" s="13">
        <v>2</v>
      </c>
      <c r="B19" s="18">
        <v>2013</v>
      </c>
      <c r="C19" s="27">
        <v>3</v>
      </c>
      <c r="D19" s="18">
        <f>12*30</f>
        <v>360</v>
      </c>
      <c r="E19" s="27">
        <f>4*12</f>
        <v>48</v>
      </c>
      <c r="F19" s="18">
        <f>1*12</f>
        <v>12</v>
      </c>
      <c r="G19" s="35"/>
    </row>
    <row r="20" spans="1:7" ht="24.95" customHeight="1" x14ac:dyDescent="0.25">
      <c r="A20" s="13">
        <v>3</v>
      </c>
      <c r="B20" s="18">
        <v>2014</v>
      </c>
      <c r="C20" s="27">
        <v>3</v>
      </c>
      <c r="D20" s="18">
        <f t="shared" ref="D20:D25" si="2">12*30</f>
        <v>360</v>
      </c>
      <c r="E20" s="27">
        <f t="shared" ref="E20:E25" si="3">4*12</f>
        <v>48</v>
      </c>
      <c r="F20" s="18">
        <f t="shared" ref="F20:F25" si="4">1*12</f>
        <v>12</v>
      </c>
      <c r="G20" s="35"/>
    </row>
    <row r="21" spans="1:7" ht="24.95" customHeight="1" x14ac:dyDescent="0.25">
      <c r="A21" s="13">
        <v>4</v>
      </c>
      <c r="B21" s="18">
        <v>2015</v>
      </c>
      <c r="C21" s="27">
        <v>6</v>
      </c>
      <c r="D21" s="18">
        <f t="shared" si="2"/>
        <v>360</v>
      </c>
      <c r="E21" s="27">
        <f t="shared" si="3"/>
        <v>48</v>
      </c>
      <c r="F21" s="18">
        <f t="shared" si="4"/>
        <v>12</v>
      </c>
      <c r="G21" s="35"/>
    </row>
    <row r="22" spans="1:7" ht="24.95" customHeight="1" x14ac:dyDescent="0.25">
      <c r="A22" s="13">
        <v>5</v>
      </c>
      <c r="B22" s="18">
        <v>2016</v>
      </c>
      <c r="C22" s="27">
        <v>7</v>
      </c>
      <c r="D22" s="18">
        <f t="shared" si="2"/>
        <v>360</v>
      </c>
      <c r="E22" s="27">
        <f t="shared" si="3"/>
        <v>48</v>
      </c>
      <c r="F22" s="18">
        <f t="shared" si="4"/>
        <v>12</v>
      </c>
      <c r="G22" s="35"/>
    </row>
    <row r="23" spans="1:7" ht="24.95" customHeight="1" x14ac:dyDescent="0.25">
      <c r="A23" s="13">
        <v>6</v>
      </c>
      <c r="B23" s="18">
        <v>2017</v>
      </c>
      <c r="C23" s="27">
        <v>10</v>
      </c>
      <c r="D23" s="18">
        <f t="shared" si="2"/>
        <v>360</v>
      </c>
      <c r="E23" s="27">
        <f t="shared" si="3"/>
        <v>48</v>
      </c>
      <c r="F23" s="18">
        <f t="shared" si="4"/>
        <v>12</v>
      </c>
      <c r="G23" s="35"/>
    </row>
    <row r="24" spans="1:7" ht="24.95" customHeight="1" x14ac:dyDescent="0.25">
      <c r="A24" s="13">
        <v>7</v>
      </c>
      <c r="B24" s="18">
        <v>2018</v>
      </c>
      <c r="C24" s="27">
        <v>10</v>
      </c>
      <c r="D24" s="18">
        <f t="shared" si="2"/>
        <v>360</v>
      </c>
      <c r="E24" s="27">
        <f t="shared" si="3"/>
        <v>48</v>
      </c>
      <c r="F24" s="18">
        <f t="shared" si="4"/>
        <v>12</v>
      </c>
      <c r="G24" s="35"/>
    </row>
    <row r="25" spans="1:7" ht="24.95" customHeight="1" x14ac:dyDescent="0.25">
      <c r="A25" s="13">
        <v>8</v>
      </c>
      <c r="B25" s="18">
        <v>2019</v>
      </c>
      <c r="C25" s="27">
        <v>13</v>
      </c>
      <c r="D25" s="18">
        <f t="shared" si="2"/>
        <v>360</v>
      </c>
      <c r="E25" s="27">
        <f t="shared" si="3"/>
        <v>48</v>
      </c>
      <c r="F25" s="18">
        <f t="shared" si="4"/>
        <v>12</v>
      </c>
      <c r="G25" s="35"/>
    </row>
    <row r="26" spans="1:7" ht="24.95" customHeight="1" thickBot="1" x14ac:dyDescent="0.3">
      <c r="A26" s="14">
        <v>9</v>
      </c>
      <c r="B26" s="19">
        <v>2020</v>
      </c>
      <c r="C26" s="28">
        <v>13</v>
      </c>
      <c r="D26" s="19">
        <f>11*30</f>
        <v>330</v>
      </c>
      <c r="E26" s="27">
        <f>4*11</f>
        <v>44</v>
      </c>
      <c r="F26" s="19">
        <v>11</v>
      </c>
      <c r="G26" s="36"/>
    </row>
    <row r="27" spans="1:7" ht="24.95" customHeight="1" thickTop="1" thickBot="1" x14ac:dyDescent="0.3">
      <c r="A27" s="15"/>
      <c r="B27" s="20" t="s">
        <v>7</v>
      </c>
      <c r="C27" s="20">
        <v>13</v>
      </c>
      <c r="D27" s="30">
        <f>SUM(D18:D26)</f>
        <v>3000</v>
      </c>
      <c r="E27" s="29">
        <f>SUM(E18:E26)</f>
        <v>400</v>
      </c>
      <c r="F27" s="20">
        <f>SUM(F18:F26)</f>
        <v>100</v>
      </c>
      <c r="G27" s="31">
        <f>SUM(C27:F27)</f>
        <v>3513</v>
      </c>
    </row>
    <row r="30" spans="1:7" x14ac:dyDescent="0.25">
      <c r="C30" s="1" t="s">
        <v>32</v>
      </c>
    </row>
  </sheetData>
  <mergeCells count="1">
    <mergeCell ref="G18:G2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BB71-B26F-4B45-8A1B-8F7F8AAE88BF}">
  <dimension ref="A1:M10"/>
  <sheetViews>
    <sheetView workbookViewId="0">
      <selection activeCell="E4" sqref="E4"/>
    </sheetView>
  </sheetViews>
  <sheetFormatPr defaultColWidth="8.7109375" defaultRowHeight="15" x14ac:dyDescent="0.25"/>
  <cols>
    <col min="1" max="12" width="8.7109375" style="1"/>
    <col min="13" max="13" width="19.42578125" style="1" customWidth="1"/>
    <col min="14" max="16384" width="8.7109375" style="1"/>
  </cols>
  <sheetData>
    <row r="1" spans="1:13" ht="15.75" thickBot="1" x14ac:dyDescent="0.3">
      <c r="A1" s="1" t="s">
        <v>22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</row>
    <row r="2" spans="1:13" ht="45.75" thickBot="1" x14ac:dyDescent="0.3">
      <c r="A2" s="21" t="s">
        <v>3</v>
      </c>
      <c r="B2" s="18" t="s">
        <v>15</v>
      </c>
      <c r="C2" s="18" t="s">
        <v>16</v>
      </c>
      <c r="D2" s="18" t="s">
        <v>17</v>
      </c>
      <c r="E2" s="18" t="s">
        <v>17</v>
      </c>
      <c r="F2" s="18" t="s">
        <v>17</v>
      </c>
      <c r="G2" s="18" t="s">
        <v>17</v>
      </c>
      <c r="H2" s="18" t="s">
        <v>17</v>
      </c>
      <c r="I2" s="18" t="s">
        <v>17</v>
      </c>
      <c r="J2" s="19" t="s">
        <v>16</v>
      </c>
    </row>
    <row r="3" spans="1:13" ht="15.75" thickTop="1" x14ac:dyDescent="0.25">
      <c r="L3" s="1" t="s">
        <v>23</v>
      </c>
    </row>
    <row r="4" spans="1:13" ht="57" customHeight="1" x14ac:dyDescent="0.25">
      <c r="A4" s="1" t="s">
        <v>21</v>
      </c>
      <c r="B4" s="1">
        <v>1</v>
      </c>
      <c r="C4" s="1">
        <v>2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2</v>
      </c>
      <c r="L4" s="1" t="s">
        <v>15</v>
      </c>
      <c r="M4" s="24" t="s">
        <v>24</v>
      </c>
    </row>
    <row r="5" spans="1:13" ht="90" x14ac:dyDescent="0.25">
      <c r="L5" s="1" t="s">
        <v>16</v>
      </c>
      <c r="M5" s="24" t="s">
        <v>25</v>
      </c>
    </row>
    <row r="6" spans="1:13" ht="45" x14ac:dyDescent="0.25">
      <c r="A6" s="1" t="s">
        <v>18</v>
      </c>
      <c r="B6" s="1" t="s">
        <v>19</v>
      </c>
      <c r="C6" s="1" t="s">
        <v>20</v>
      </c>
      <c r="L6" s="1" t="s">
        <v>17</v>
      </c>
      <c r="M6" s="24" t="s">
        <v>26</v>
      </c>
    </row>
    <row r="7" spans="1:13" x14ac:dyDescent="0.25">
      <c r="A7" s="1" t="s">
        <v>15</v>
      </c>
      <c r="B7" s="1">
        <v>1</v>
      </c>
      <c r="C7" s="25">
        <f>B7/$B$10</f>
        <v>0.1111111111111111</v>
      </c>
    </row>
    <row r="8" spans="1:13" x14ac:dyDescent="0.25">
      <c r="A8" s="1" t="s">
        <v>16</v>
      </c>
      <c r="B8" s="1">
        <v>2</v>
      </c>
      <c r="C8" s="25">
        <f t="shared" ref="C8:C9" si="0">B8/$B$10</f>
        <v>0.22222222222222221</v>
      </c>
    </row>
    <row r="9" spans="1:13" x14ac:dyDescent="0.25">
      <c r="A9" s="1" t="s">
        <v>17</v>
      </c>
      <c r="B9" s="1">
        <v>6</v>
      </c>
      <c r="C9" s="25">
        <f t="shared" si="0"/>
        <v>0.66666666666666663</v>
      </c>
    </row>
    <row r="10" spans="1:13" x14ac:dyDescent="0.25">
      <c r="B10" s="1">
        <v>9</v>
      </c>
      <c r="C10" s="26">
        <f>SUM(C7:C9)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Sheet2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Adesina Adebara</cp:lastModifiedBy>
  <dcterms:created xsi:type="dcterms:W3CDTF">2020-12-05T13:03:10Z</dcterms:created>
  <dcterms:modified xsi:type="dcterms:W3CDTF">2024-10-23T21:05:24Z</dcterms:modified>
</cp:coreProperties>
</file>