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450" yWindow="-30" windowWidth="7455" windowHeight="4920" activeTab="3"/>
  </bookViews>
  <sheets>
    <sheet name="省分区" sheetId="7" r:id="rId1"/>
    <sheet name="市分区" sheetId="8" r:id="rId2"/>
    <sheet name="分月地闪次数统计" sheetId="6" r:id="rId3"/>
    <sheet name="分月地闪强度统计" sheetId="9" r:id="rId4"/>
    <sheet name="负闪强度分布" sheetId="5" r:id="rId5"/>
    <sheet name="正闪强度分布" sheetId="1" r:id="rId6"/>
    <sheet name="时段" sheetId="3" r:id="rId7"/>
  </sheets>
  <calcPr calcId="152511"/>
</workbook>
</file>

<file path=xl/calcChain.xml><?xml version="1.0" encoding="utf-8"?>
<calcChain xmlns="http://schemas.openxmlformats.org/spreadsheetml/2006/main">
  <c r="D26" i="3" l="1"/>
  <c r="A3" i="6" l="1"/>
  <c r="A4" i="6"/>
  <c r="A5" i="6"/>
  <c r="A6" i="6"/>
  <c r="A7" i="6"/>
  <c r="A8" i="6"/>
  <c r="A9" i="6"/>
  <c r="A10" i="6"/>
  <c r="A11" i="6"/>
  <c r="A12" i="6"/>
  <c r="A13" i="6"/>
  <c r="A2" i="6"/>
  <c r="B14" i="6" l="1"/>
  <c r="C14" i="6"/>
  <c r="A14" i="6"/>
  <c r="B15" i="8" l="1"/>
  <c r="B12" i="8"/>
  <c r="A27" i="5"/>
  <c r="D17" i="7" l="1"/>
  <c r="C17" i="7"/>
  <c r="A13" i="7" l="1"/>
  <c r="A27" i="1" l="1"/>
  <c r="D2" i="1" s="1"/>
  <c r="E2" i="1" s="1"/>
  <c r="D12" i="8"/>
  <c r="B23" i="8" s="1"/>
  <c r="B13" i="8"/>
  <c r="D13" i="8" s="1"/>
  <c r="C23" i="8" s="1"/>
  <c r="B22" i="8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5" i="5"/>
  <c r="D9" i="5"/>
  <c r="D13" i="5"/>
  <c r="D17" i="5"/>
  <c r="D21" i="5"/>
  <c r="D25" i="5"/>
  <c r="D6" i="5"/>
  <c r="C22" i="8"/>
  <c r="B17" i="8"/>
  <c r="B16" i="8"/>
  <c r="D16" i="8" s="1"/>
  <c r="F23" i="8" s="1"/>
  <c r="D15" i="8"/>
  <c r="E23" i="8" s="1"/>
  <c r="B14" i="8"/>
  <c r="D14" i="8" s="1"/>
  <c r="D23" i="8" s="1"/>
  <c r="E13" i="6" l="1"/>
  <c r="E9" i="6"/>
  <c r="E7" i="6"/>
  <c r="E11" i="6"/>
  <c r="E3" i="6"/>
  <c r="E12" i="6"/>
  <c r="E10" i="6"/>
  <c r="E6" i="6"/>
  <c r="D24" i="5"/>
  <c r="D20" i="5"/>
  <c r="D16" i="5"/>
  <c r="D12" i="5"/>
  <c r="D8" i="5"/>
  <c r="D4" i="5"/>
  <c r="E22" i="8"/>
  <c r="D2" i="5"/>
  <c r="D23" i="5"/>
  <c r="D19" i="5"/>
  <c r="D15" i="5"/>
  <c r="D11" i="5"/>
  <c r="D7" i="5"/>
  <c r="D3" i="5"/>
  <c r="F22" i="8"/>
  <c r="D26" i="5"/>
  <c r="D22" i="5"/>
  <c r="D18" i="5"/>
  <c r="D14" i="5"/>
  <c r="D10" i="5"/>
  <c r="D22" i="8"/>
  <c r="D17" i="8"/>
  <c r="G23" i="8" s="1"/>
  <c r="B18" i="8"/>
  <c r="G22" i="8"/>
  <c r="D2" i="7"/>
  <c r="C18" i="7" s="1"/>
  <c r="E2" i="6" l="1"/>
  <c r="F2" i="6" s="1"/>
  <c r="F3" i="6" s="1"/>
  <c r="E8" i="6"/>
  <c r="G7" i="6" s="1"/>
  <c r="E4" i="6"/>
  <c r="E5" i="6"/>
  <c r="E16" i="8"/>
  <c r="E13" i="8"/>
  <c r="E12" i="8"/>
  <c r="H22" i="8"/>
  <c r="E14" i="8"/>
  <c r="E15" i="8"/>
  <c r="E17" i="8"/>
  <c r="M17" i="7"/>
  <c r="L17" i="7"/>
  <c r="K17" i="7"/>
  <c r="J17" i="7"/>
  <c r="I17" i="7"/>
  <c r="H17" i="7"/>
  <c r="G17" i="7"/>
  <c r="F17" i="7"/>
  <c r="E17" i="7"/>
  <c r="D9" i="7"/>
  <c r="J18" i="7" s="1"/>
  <c r="E14" i="6" l="1"/>
  <c r="E18" i="8"/>
  <c r="D3" i="7"/>
  <c r="D18" i="7" s="1"/>
  <c r="D4" i="7"/>
  <c r="E18" i="7" s="1"/>
  <c r="D5" i="7"/>
  <c r="F18" i="7" s="1"/>
  <c r="D6" i="7"/>
  <c r="G18" i="7" s="1"/>
  <c r="D7" i="7"/>
  <c r="H18" i="7" s="1"/>
  <c r="D8" i="7"/>
  <c r="I18" i="7" s="1"/>
  <c r="D10" i="7"/>
  <c r="K18" i="7" s="1"/>
  <c r="D11" i="7"/>
  <c r="L18" i="7" s="1"/>
  <c r="D12" i="7"/>
  <c r="M18" i="7" s="1"/>
  <c r="N17" i="7" l="1"/>
  <c r="E12" i="7"/>
  <c r="E5" i="7"/>
  <c r="E9" i="7"/>
  <c r="E2" i="7"/>
  <c r="F2" i="7" s="1"/>
  <c r="E6" i="7"/>
  <c r="E10" i="7"/>
  <c r="E3" i="7"/>
  <c r="E7" i="7"/>
  <c r="E11" i="7"/>
  <c r="E4" i="7"/>
  <c r="E8" i="7"/>
  <c r="F3" i="7" l="1"/>
  <c r="E13" i="7"/>
  <c r="C18" i="8"/>
  <c r="D18" i="8" s="1"/>
  <c r="H23" i="8" s="1"/>
  <c r="B2" i="3" l="1"/>
  <c r="E2" i="3" s="1"/>
  <c r="F2" i="3" s="1"/>
  <c r="F4" i="7"/>
  <c r="F5" i="7" s="1"/>
  <c r="F6" i="7" s="1"/>
  <c r="F7" i="7" s="1"/>
  <c r="F8" i="7" s="1"/>
  <c r="F9" i="7" s="1"/>
  <c r="F10" i="7" s="1"/>
  <c r="F11" i="7" s="1"/>
  <c r="F12" i="7" s="1"/>
  <c r="C13" i="7"/>
  <c r="D13" i="7" l="1"/>
  <c r="B3" i="3"/>
  <c r="E3" i="3" s="1"/>
  <c r="B4" i="3"/>
  <c r="E4" i="3" s="1"/>
  <c r="B5" i="3"/>
  <c r="E5" i="3" s="1"/>
  <c r="B6" i="3"/>
  <c r="E6" i="3" s="1"/>
  <c r="B7" i="3"/>
  <c r="E7" i="3" s="1"/>
  <c r="B8" i="3"/>
  <c r="E8" i="3" s="1"/>
  <c r="B9" i="3"/>
  <c r="E9" i="3" s="1"/>
  <c r="B10" i="3"/>
  <c r="E10" i="3" s="1"/>
  <c r="B11" i="3"/>
  <c r="E11" i="3" s="1"/>
  <c r="B12" i="3"/>
  <c r="E12" i="3" s="1"/>
  <c r="B13" i="3"/>
  <c r="E13" i="3" s="1"/>
  <c r="B14" i="3"/>
  <c r="E14" i="3" s="1"/>
  <c r="B15" i="3"/>
  <c r="E15" i="3" s="1"/>
  <c r="B16" i="3"/>
  <c r="E16" i="3" s="1"/>
  <c r="B17" i="3"/>
  <c r="E17" i="3" s="1"/>
  <c r="B18" i="3"/>
  <c r="E18" i="3" s="1"/>
  <c r="B19" i="3"/>
  <c r="E19" i="3" s="1"/>
  <c r="B20" i="3"/>
  <c r="E20" i="3" s="1"/>
  <c r="B21" i="3"/>
  <c r="E21" i="3" s="1"/>
  <c r="B22" i="3"/>
  <c r="E22" i="3" s="1"/>
  <c r="B23" i="3"/>
  <c r="E23" i="3" s="1"/>
  <c r="B24" i="3"/>
  <c r="E24" i="3" s="1"/>
  <c r="B25" i="3"/>
  <c r="E25" i="3" s="1"/>
  <c r="E2" i="5"/>
  <c r="N18" i="7" l="1"/>
  <c r="G5" i="7"/>
  <c r="G12" i="7"/>
  <c r="G11" i="7"/>
  <c r="G2" i="7"/>
  <c r="G4" i="7"/>
  <c r="G8" i="7"/>
  <c r="G9" i="7"/>
  <c r="G6" i="7"/>
  <c r="G10" i="7"/>
  <c r="G3" i="7"/>
  <c r="G7" i="7"/>
  <c r="F3" i="3"/>
  <c r="F4" i="3" s="1"/>
  <c r="F4" i="6"/>
  <c r="F5" i="6" s="1"/>
  <c r="F6" i="6" s="1"/>
  <c r="F7" i="6" s="1"/>
  <c r="F8" i="6" s="1"/>
  <c r="F9" i="6" s="1"/>
  <c r="F10" i="6" s="1"/>
  <c r="E3" i="5"/>
  <c r="E4" i="5" s="1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F15" i="5" s="1"/>
  <c r="E3" i="1"/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16" i="5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F11" i="6"/>
  <c r="F12" i="6" s="1"/>
  <c r="F13" i="6" s="1"/>
  <c r="F5" i="3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</calcChain>
</file>

<file path=xl/sharedStrings.xml><?xml version="1.0" encoding="utf-8"?>
<sst xmlns="http://schemas.openxmlformats.org/spreadsheetml/2006/main" count="81" uniqueCount="62">
  <si>
    <t>总闪</t>
    <phoneticPr fontId="1" type="noConversion"/>
  </si>
  <si>
    <t>正闪</t>
    <phoneticPr fontId="1" type="noConversion"/>
  </si>
  <si>
    <t>负闪</t>
    <phoneticPr fontId="1" type="noConversion"/>
  </si>
  <si>
    <t>时段</t>
    <phoneticPr fontId="1" type="noConversion"/>
  </si>
  <si>
    <t>月份</t>
    <phoneticPr fontId="1" type="noConversion"/>
  </si>
  <si>
    <t>市</t>
  </si>
  <si>
    <t>密度</t>
    <phoneticPr fontId="1" type="noConversion"/>
  </si>
  <si>
    <t>丽水</t>
    <phoneticPr fontId="1" type="noConversion"/>
  </si>
  <si>
    <t>台州</t>
    <phoneticPr fontId="1" type="noConversion"/>
  </si>
  <si>
    <t>嘉兴</t>
    <phoneticPr fontId="1" type="noConversion"/>
  </si>
  <si>
    <t>宁波</t>
    <phoneticPr fontId="1" type="noConversion"/>
  </si>
  <si>
    <t>温州</t>
    <phoneticPr fontId="1" type="noConversion"/>
  </si>
  <si>
    <t>湖州</t>
    <phoneticPr fontId="1" type="noConversion"/>
  </si>
  <si>
    <t>绍兴</t>
    <phoneticPr fontId="1" type="noConversion"/>
  </si>
  <si>
    <t>舟山</t>
    <phoneticPr fontId="1" type="noConversion"/>
  </si>
  <si>
    <t>衢州</t>
    <phoneticPr fontId="1" type="noConversion"/>
  </si>
  <si>
    <t>金华</t>
    <phoneticPr fontId="1" type="noConversion"/>
  </si>
  <si>
    <t>平均密度</t>
    <phoneticPr fontId="1" type="noConversion"/>
  </si>
  <si>
    <t>面积（平方千米）</t>
    <phoneticPr fontId="1" type="noConversion"/>
  </si>
  <si>
    <t>总</t>
    <phoneticPr fontId="1" type="noConversion"/>
  </si>
  <si>
    <t>平均正闪强度</t>
    <phoneticPr fontId="6" type="noConversion"/>
  </si>
  <si>
    <t>平均负闪强度</t>
    <phoneticPr fontId="6" type="noConversion"/>
  </si>
  <si>
    <t>月份</t>
    <phoneticPr fontId="6" type="noConversion"/>
  </si>
  <si>
    <t>新昌县</t>
  </si>
  <si>
    <t>诸暨市</t>
  </si>
  <si>
    <t>NAME</t>
  </si>
  <si>
    <t>越城区</t>
  </si>
  <si>
    <t>柯桥区</t>
  </si>
  <si>
    <t>上虞区</t>
  </si>
  <si>
    <t>嵊州市</t>
  </si>
  <si>
    <t>FREQUENCY</t>
    <phoneticPr fontId="1" type="noConversion"/>
  </si>
  <si>
    <t>总</t>
    <phoneticPr fontId="1" type="noConversion"/>
  </si>
  <si>
    <t>总计</t>
    <phoneticPr fontId="1" type="noConversion"/>
  </si>
  <si>
    <t>县</t>
    <phoneticPr fontId="1" type="noConversion"/>
  </si>
  <si>
    <t>次数</t>
    <phoneticPr fontId="1" type="noConversion"/>
  </si>
  <si>
    <t>密度</t>
    <phoneticPr fontId="1" type="noConversion"/>
  </si>
  <si>
    <t>输入原始数据</t>
    <phoneticPr fontId="1" type="noConversion"/>
  </si>
  <si>
    <t>计算过程</t>
    <phoneticPr fontId="1" type="noConversion"/>
  </si>
  <si>
    <t>最终结果</t>
    <phoneticPr fontId="1" type="noConversion"/>
  </si>
  <si>
    <t>负闪次数</t>
  </si>
  <si>
    <t>正闪次数</t>
  </si>
  <si>
    <t>面积（Km2）</t>
    <phoneticPr fontId="1" type="noConversion"/>
  </si>
  <si>
    <t>密度(次/Km2)</t>
    <phoneticPr fontId="1" type="noConversion"/>
  </si>
  <si>
    <t>地闪次数</t>
    <phoneticPr fontId="1" type="noConversion"/>
  </si>
  <si>
    <t>平均密度</t>
    <phoneticPr fontId="1" type="noConversion"/>
  </si>
  <si>
    <t>注意：这里计算的平均密度并不可靠，因为地闪次数统计包括了水域、海域上的地闪，而面积只计算了陆地面积，对于舟山、台州、温州等沿海地区，计算结果尤不可靠</t>
  </si>
  <si>
    <t>杭州市</t>
    <phoneticPr fontId="1" type="noConversion"/>
  </si>
  <si>
    <t>宁波市</t>
    <phoneticPr fontId="1" type="noConversion"/>
  </si>
  <si>
    <t>温州市</t>
    <phoneticPr fontId="1" type="noConversion"/>
  </si>
  <si>
    <t>湖州市</t>
    <phoneticPr fontId="1" type="noConversion"/>
  </si>
  <si>
    <t>嘉兴市</t>
    <phoneticPr fontId="1" type="noConversion"/>
  </si>
  <si>
    <t>绍兴市</t>
    <phoneticPr fontId="1" type="noConversion"/>
  </si>
  <si>
    <t>金华市</t>
    <phoneticPr fontId="1" type="noConversion"/>
  </si>
  <si>
    <t>衢州市</t>
    <phoneticPr fontId="1" type="noConversion"/>
  </si>
  <si>
    <t>舟山市</t>
    <phoneticPr fontId="1" type="noConversion"/>
  </si>
  <si>
    <t>台州市</t>
    <phoneticPr fontId="1" type="noConversion"/>
  </si>
  <si>
    <t>丽水市</t>
    <phoneticPr fontId="1" type="noConversion"/>
  </si>
  <si>
    <t>地闪次数</t>
    <phoneticPr fontId="1" type="noConversion"/>
  </si>
  <si>
    <t>杭州</t>
    <phoneticPr fontId="1" type="noConversion"/>
  </si>
  <si>
    <t>左边界</t>
    <phoneticPr fontId="1" type="noConversion"/>
  </si>
  <si>
    <t>右边界</t>
    <phoneticPr fontId="1" type="noConversion"/>
  </si>
  <si>
    <t>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</si>
</sst>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_ "/>
    <numFmt numFmtId="177" formatCode="0.0_);[Red]\(0.0\)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0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8" fillId="0" borderId="0"/>
    <xf numFmtId="0" fontId="8" fillId="0" borderId="0"/>
  </cellStyleXfs>
  <cellXfs count="35">
    <xf numFmtId="0" fontId="0" fillId="0" borderId="0" xfId="0"/>
    <xf numFmtId="0" fontId="3" fillId="2" borderId="1" xfId="1" applyFont="1" applyFill="1" applyBorder="1" applyAlignment="1">
      <alignment horizontal="center"/>
    </xf>
    <xf numFmtId="0" fontId="3" fillId="0" borderId="2" xfId="1" applyFont="1" applyFill="1" applyBorder="1" applyAlignment="1">
      <alignment horizontal="right" wrapText="1"/>
    </xf>
    <xf numFmtId="0" fontId="3" fillId="2" borderId="1" xfId="2" applyFont="1" applyFill="1" applyBorder="1" applyAlignment="1">
      <alignment horizontal="center"/>
    </xf>
    <xf numFmtId="0" fontId="3" fillId="0" borderId="2" xfId="2" applyFont="1" applyFill="1" applyBorder="1" applyAlignment="1">
      <alignment horizontal="right" wrapText="1"/>
    </xf>
    <xf numFmtId="0" fontId="3" fillId="0" borderId="0" xfId="1" applyFont="1" applyFill="1" applyBorder="1" applyAlignment="1">
      <alignment horizontal="right" wrapText="1"/>
    </xf>
    <xf numFmtId="10" fontId="0" fillId="0" borderId="0" xfId="0" applyNumberFormat="1"/>
    <xf numFmtId="0" fontId="3" fillId="2" borderId="1" xfId="3" applyFont="1" applyFill="1" applyBorder="1" applyAlignment="1">
      <alignment horizontal="center"/>
    </xf>
    <xf numFmtId="0" fontId="3" fillId="0" borderId="2" xfId="3" applyFont="1" applyFill="1" applyBorder="1" applyAlignment="1">
      <alignment horizontal="right" wrapText="1"/>
    </xf>
    <xf numFmtId="0" fontId="0" fillId="0" borderId="0" xfId="0" applyAlignment="1">
      <alignment horizontal="center"/>
    </xf>
    <xf numFmtId="0" fontId="3" fillId="0" borderId="2" xfId="3" applyFont="1" applyFill="1" applyBorder="1" applyAlignment="1">
      <alignment horizontal="center" wrapText="1"/>
    </xf>
    <xf numFmtId="10" fontId="0" fillId="0" borderId="0" xfId="0" applyNumberFormat="1" applyAlignment="1">
      <alignment horizontal="center"/>
    </xf>
    <xf numFmtId="0" fontId="3" fillId="2" borderId="1" xfId="4" applyFont="1" applyFill="1" applyBorder="1" applyAlignment="1">
      <alignment horizontal="center"/>
    </xf>
    <xf numFmtId="0" fontId="3" fillId="0" borderId="2" xfId="4" applyFont="1" applyFill="1" applyBorder="1" applyAlignment="1">
      <alignment horizontal="right" wrapText="1"/>
    </xf>
    <xf numFmtId="0" fontId="3" fillId="2" borderId="1" xfId="5" applyFont="1" applyFill="1" applyBorder="1" applyAlignment="1">
      <alignment horizontal="center"/>
    </xf>
    <xf numFmtId="0" fontId="3" fillId="0" borderId="2" xfId="5" applyFont="1" applyFill="1" applyBorder="1" applyAlignment="1">
      <alignment horizontal="right" wrapText="1"/>
    </xf>
    <xf numFmtId="0" fontId="3" fillId="0" borderId="2" xfId="5" applyFont="1" applyFill="1" applyBorder="1" applyAlignment="1">
      <alignment wrapText="1"/>
    </xf>
    <xf numFmtId="10" fontId="3" fillId="0" borderId="2" xfId="4" applyNumberFormat="1" applyFont="1" applyFill="1" applyBorder="1" applyAlignment="1">
      <alignment horizontal="right" wrapText="1"/>
    </xf>
    <xf numFmtId="176" fontId="0" fillId="0" borderId="0" xfId="0" applyNumberFormat="1" applyAlignment="1">
      <alignment horizontal="center"/>
    </xf>
    <xf numFmtId="0" fontId="4" fillId="0" borderId="0" xfId="6"/>
    <xf numFmtId="0" fontId="5" fillId="0" borderId="0" xfId="6" applyFont="1"/>
    <xf numFmtId="176" fontId="0" fillId="0" borderId="0" xfId="0" applyNumberFormat="1"/>
    <xf numFmtId="0" fontId="7" fillId="2" borderId="1" xfId="8" applyFont="1" applyFill="1" applyBorder="1" applyAlignment="1">
      <alignment horizontal="center"/>
    </xf>
    <xf numFmtId="0" fontId="7" fillId="0" borderId="2" xfId="9" applyFont="1" applyFill="1" applyBorder="1" applyAlignment="1">
      <alignment wrapText="1"/>
    </xf>
    <xf numFmtId="0" fontId="3" fillId="0" borderId="2" xfId="7" applyFont="1" applyFill="1" applyBorder="1" applyAlignment="1">
      <alignment horizontal="right" wrapText="1"/>
    </xf>
    <xf numFmtId="0" fontId="9" fillId="3" borderId="0" xfId="0" applyFont="1" applyFill="1"/>
    <xf numFmtId="0" fontId="10" fillId="3" borderId="0" xfId="0" applyFont="1" applyFill="1"/>
    <xf numFmtId="0" fontId="0" fillId="3" borderId="0" xfId="0" applyFill="1"/>
    <xf numFmtId="0" fontId="0" fillId="3" borderId="0" xfId="0" applyFill="1" applyAlignment="1">
      <alignment wrapText="1"/>
    </xf>
    <xf numFmtId="0" fontId="0" fillId="0" borderId="0" xfId="0" applyAlignment="1">
      <alignment horizontal="left"/>
    </xf>
    <xf numFmtId="10" fontId="0" fillId="0" borderId="0" xfId="0" applyNumberFormat="1" applyAlignment="1">
      <alignment horizontal="left"/>
    </xf>
    <xf numFmtId="0" fontId="3" fillId="0" borderId="2" xfId="4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3" fillId="0" borderId="2" xfId="4" applyFont="1" applyFill="1" applyBorder="1" applyAlignment="1">
      <alignment horizontal="center" wrapText="1"/>
    </xf>
    <xf numFmtId="177" fontId="4" fillId="0" borderId="0" xfId="6" applyNumberFormat="1"/>
  </cellXfs>
  <cellStyles count="10">
    <cellStyle name="常规" xfId="0" builtinId="0"/>
    <cellStyle name="常规 2" xfId="6"/>
    <cellStyle name="常规_地区" xfId="5"/>
    <cellStyle name="常规_负" xfId="1"/>
    <cellStyle name="常规_省地区" xfId="8"/>
    <cellStyle name="常规_时段" xfId="3"/>
    <cellStyle name="常规_市分区" xfId="7"/>
    <cellStyle name="常规_市分区_1" xfId="9"/>
    <cellStyle name="常规_月份" xfId="4"/>
    <cellStyle name="常规_正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E46A6A"/>
      <color rgb="FFD94F4F"/>
      <color rgb="FFD58D8B"/>
      <color rgb="FFBE4D4A"/>
      <color rgb="FF4D37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altLang="zh-CN" sz="2400"/>
              <a:t>2015</a:t>
            </a:r>
            <a:r>
              <a:rPr lang="zh-CN" altLang="en-US" sz="2400"/>
              <a:t>年浙江省各地区地闪次数统计</a:t>
            </a:r>
          </a:p>
        </c:rich>
      </c:tx>
      <c:layout>
        <c:manualLayout>
          <c:xMode val="edge"/>
          <c:yMode val="edge"/>
          <c:x val="0.25467951099496178"/>
          <c:y val="2.1703884967148855E-3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023275226095058E-2"/>
          <c:y val="0.1530420915398647"/>
          <c:w val="0.90217186457515874"/>
          <c:h val="0.65267623314381051"/>
        </c:manualLayout>
      </c:layout>
      <c:bar3DChart>
        <c:barDir val="col"/>
        <c:grouping val="clustered"/>
        <c:varyColors val="0"/>
        <c:ser>
          <c:idx val="0"/>
          <c:order val="0"/>
          <c:tx>
            <c:v>地闪次数</c:v>
          </c:tx>
          <c:spPr>
            <a:gradFill flip="none" rotWithShape="1">
              <a:gsLst>
                <a:gs pos="0">
                  <a:schemeClr val="tx2">
                    <a:lumMod val="60000"/>
                    <a:lumOff val="40000"/>
                  </a:schemeClr>
                </a:gs>
                <a:gs pos="75000">
                  <a:schemeClr val="tx2">
                    <a:lumMod val="40000"/>
                    <a:lumOff val="60000"/>
                  </a:schemeClr>
                </a:gs>
                <a:gs pos="24600">
                  <a:schemeClr val="tx2">
                    <a:lumMod val="40000"/>
                    <a:lumOff val="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tx2">
                    <a:lumMod val="60000"/>
                    <a:lumOff val="40000"/>
                  </a:schemeClr>
                </a:gs>
              </a:gsLst>
              <a:path path="circle">
                <a:fillToRect l="100000" t="100000"/>
              </a:path>
              <a:tileRect r="-100000" b="-10000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省分区!$B$2:$B$12</c:f>
              <c:strCache>
                <c:ptCount val="11"/>
                <c:pt idx="0">
                  <c:v>杭州市</c:v>
                </c:pt>
                <c:pt idx="1">
                  <c:v>宁波市</c:v>
                </c:pt>
                <c:pt idx="2">
                  <c:v>温州市</c:v>
                </c:pt>
                <c:pt idx="3">
                  <c:v>湖州市</c:v>
                </c:pt>
                <c:pt idx="4">
                  <c:v>嘉兴市</c:v>
                </c:pt>
                <c:pt idx="5">
                  <c:v>绍兴市</c:v>
                </c:pt>
                <c:pt idx="6">
                  <c:v>金华市</c:v>
                </c:pt>
                <c:pt idx="7">
                  <c:v>衢州市</c:v>
                </c:pt>
                <c:pt idx="8">
                  <c:v>舟山市</c:v>
                </c:pt>
                <c:pt idx="9">
                  <c:v>台州市</c:v>
                </c:pt>
                <c:pt idx="10">
                  <c:v>丽水市</c:v>
                </c:pt>
              </c:strCache>
            </c:strRef>
          </c:cat>
          <c:val>
            <c:numRef>
              <c:f>省分区!$A$2:$A$12</c:f>
              <c:numCache>
                <c:formatCode>General</c:formatCode>
                <c:ptCount val="11"/>
                <c:pt idx="0">
                  <c:v>15616</c:v>
                </c:pt>
                <c:pt idx="1">
                  <c:v>19374</c:v>
                </c:pt>
                <c:pt idx="2">
                  <c:v>12942</c:v>
                </c:pt>
                <c:pt idx="3">
                  <c:v>3011</c:v>
                </c:pt>
                <c:pt idx="4">
                  <c:v>4161</c:v>
                </c:pt>
                <c:pt idx="5">
                  <c:v>9272</c:v>
                </c:pt>
                <c:pt idx="6">
                  <c:v>19839</c:v>
                </c:pt>
                <c:pt idx="7">
                  <c:v>17398</c:v>
                </c:pt>
                <c:pt idx="8">
                  <c:v>1598</c:v>
                </c:pt>
                <c:pt idx="9">
                  <c:v>25476</c:v>
                </c:pt>
                <c:pt idx="10">
                  <c:v>16926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620949264"/>
        <c:axId val="620950352"/>
        <c:axId val="0"/>
      </c:bar3DChart>
      <c:catAx>
        <c:axId val="62094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 sz="1800"/>
                  <a:t>地 区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sz="1200"/>
            </a:pPr>
            <a:endParaRPr lang="zh-CN"/>
          </a:p>
        </c:txPr>
        <c:crossAx val="620950352"/>
        <c:crosses val="autoZero"/>
        <c:auto val="1"/>
        <c:lblAlgn val="ctr"/>
        <c:lblOffset val="100"/>
        <c:noMultiLvlLbl val="0"/>
      </c:catAx>
      <c:valAx>
        <c:axId val="620950352"/>
        <c:scaling>
          <c:orientation val="minMax"/>
          <c:max val="6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zh-CN" altLang="en-US" sz="1800"/>
                  <a:t>地闪次数</a:t>
                </a:r>
              </a:p>
            </c:rich>
          </c:tx>
          <c:layout>
            <c:manualLayout>
              <c:xMode val="edge"/>
              <c:yMode val="edge"/>
              <c:x val="1.0440428238224667E-2"/>
              <c:y val="0.36892280623319751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sz="1200"/>
            </a:pPr>
            <a:endParaRPr lang="zh-CN"/>
          </a:p>
        </c:txPr>
        <c:crossAx val="620949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2359346110582972"/>
          <c:y val="0.88430585860766753"/>
          <c:w val="0.11180821202267011"/>
          <c:h val="7.9387893923392627E-2"/>
        </c:manualLayout>
      </c:layout>
      <c:overlay val="0"/>
      <c:spPr>
        <a:ln>
          <a:solidFill>
            <a:schemeClr val="bg1">
              <a:lumMod val="65000"/>
            </a:schemeClr>
          </a:solidFill>
        </a:ln>
      </c:spPr>
      <c:txPr>
        <a:bodyPr/>
        <a:lstStyle/>
        <a:p>
          <a:pPr>
            <a:defRPr sz="1100"/>
          </a:pPr>
          <a:endParaRPr lang="zh-CN"/>
        </a:p>
      </c:txPr>
    </c:legend>
    <c:plotVisOnly val="1"/>
    <c:dispBlanksAs val="gap"/>
    <c:showDLblsOverMax val="0"/>
  </c:chart>
  <c:spPr>
    <a:gradFill>
      <a:gsLst>
        <a:gs pos="0">
          <a:schemeClr val="tx2">
            <a:lumMod val="40000"/>
            <a:lumOff val="60000"/>
          </a:schemeClr>
        </a:gs>
        <a:gs pos="50000">
          <a:schemeClr val="tx2">
            <a:lumMod val="20000"/>
            <a:lumOff val="80000"/>
          </a:schemeClr>
        </a:gs>
        <a:gs pos="100000">
          <a:schemeClr val="accent1">
            <a:lumMod val="20000"/>
            <a:lumOff val="80000"/>
          </a:schemeClr>
        </a:gs>
      </a:gsLst>
      <a:lin ang="5400000" scaled="0"/>
    </a:gra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altLang="zh-CN" sz="2400"/>
              <a:t>2015</a:t>
            </a:r>
            <a:r>
              <a:rPr lang="zh-CN" altLang="en-US" sz="2400"/>
              <a:t>年浙江省各地区平均地闪密度统计</a:t>
            </a:r>
          </a:p>
        </c:rich>
      </c:tx>
      <c:layout>
        <c:manualLayout>
          <c:xMode val="edge"/>
          <c:yMode val="edge"/>
          <c:x val="0.20884142544445175"/>
          <c:y val="1.934703011662298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159680140675875"/>
          <c:y val="0.13970180691613163"/>
          <c:w val="0.78177344594278664"/>
          <c:h val="0.69181882141040862"/>
        </c:manualLayout>
      </c:layout>
      <c:barChart>
        <c:barDir val="col"/>
        <c:grouping val="clustered"/>
        <c:varyColors val="0"/>
        <c:ser>
          <c:idx val="1"/>
          <c:order val="0"/>
          <c:tx>
            <c:v>平均密度</c:v>
          </c:tx>
          <c:spPr>
            <a:gradFill flip="none" rotWithShape="1">
              <a:gsLst>
                <a:gs pos="75000">
                  <a:schemeClr val="tx2">
                    <a:lumMod val="40000"/>
                    <a:lumOff val="60000"/>
                  </a:schemeClr>
                </a:gs>
                <a:gs pos="25000">
                  <a:schemeClr val="tx2">
                    <a:lumMod val="40000"/>
                    <a:lumOff val="60000"/>
                  </a:schemeClr>
                </a:gs>
                <a:gs pos="0">
                  <a:schemeClr val="tx2">
                    <a:lumMod val="60000"/>
                    <a:lumOff val="40000"/>
                  </a:schemeClr>
                </a:gs>
                <a:gs pos="50000">
                  <a:schemeClr val="tx2">
                    <a:lumMod val="60000"/>
                    <a:lumOff val="40000"/>
                  </a:schemeClr>
                </a:gs>
                <a:gs pos="100000">
                  <a:schemeClr val="tx2">
                    <a:lumMod val="60000"/>
                    <a:lumOff val="40000"/>
                  </a:schemeClr>
                </a:gs>
              </a:gsLst>
              <a:path path="circle">
                <a:fillToRect l="100000" t="100000"/>
              </a:path>
              <a:tileRect r="-100000" b="-100000"/>
            </a:gradFill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省分区!$B$2:$B$12</c:f>
              <c:strCache>
                <c:ptCount val="11"/>
                <c:pt idx="0">
                  <c:v>杭州市</c:v>
                </c:pt>
                <c:pt idx="1">
                  <c:v>宁波市</c:v>
                </c:pt>
                <c:pt idx="2">
                  <c:v>温州市</c:v>
                </c:pt>
                <c:pt idx="3">
                  <c:v>湖州市</c:v>
                </c:pt>
                <c:pt idx="4">
                  <c:v>嘉兴市</c:v>
                </c:pt>
                <c:pt idx="5">
                  <c:v>绍兴市</c:v>
                </c:pt>
                <c:pt idx="6">
                  <c:v>金华市</c:v>
                </c:pt>
                <c:pt idx="7">
                  <c:v>衢州市</c:v>
                </c:pt>
                <c:pt idx="8">
                  <c:v>舟山市</c:v>
                </c:pt>
                <c:pt idx="9">
                  <c:v>台州市</c:v>
                </c:pt>
                <c:pt idx="10">
                  <c:v>丽水市</c:v>
                </c:pt>
              </c:strCache>
            </c:strRef>
          </c:cat>
          <c:val>
            <c:numRef>
              <c:f>省分区!$D$2:$D$12</c:f>
              <c:numCache>
                <c:formatCode>General</c:formatCode>
                <c:ptCount val="11"/>
                <c:pt idx="0">
                  <c:v>0.94094962641600388</c:v>
                </c:pt>
                <c:pt idx="1">
                  <c:v>2.0687666844634278</c:v>
                </c:pt>
                <c:pt idx="2">
                  <c:v>1.0982688391038697</c:v>
                </c:pt>
                <c:pt idx="3">
                  <c:v>0.51967552640662751</c:v>
                </c:pt>
                <c:pt idx="4">
                  <c:v>1.0628352490421455</c:v>
                </c:pt>
                <c:pt idx="5">
                  <c:v>1.123062015503876</c:v>
                </c:pt>
                <c:pt idx="6">
                  <c:v>1.8169246267973258</c:v>
                </c:pt>
                <c:pt idx="7">
                  <c:v>1.9687676813398212</c:v>
                </c:pt>
                <c:pt idx="8">
                  <c:v>1.1097222222222223</c:v>
                </c:pt>
                <c:pt idx="9">
                  <c:v>2.7064697758419207</c:v>
                </c:pt>
                <c:pt idx="10">
                  <c:v>0.978494623655914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20943280"/>
        <c:axId val="620944368"/>
      </c:barChart>
      <c:lineChart>
        <c:grouping val="standard"/>
        <c:varyColors val="0"/>
        <c:ser>
          <c:idx val="0"/>
          <c:order val="1"/>
          <c:tx>
            <c:v>全省平均密度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省分区!$B$2:$B$12</c:f>
              <c:strCache>
                <c:ptCount val="11"/>
                <c:pt idx="0">
                  <c:v>杭州市</c:v>
                </c:pt>
                <c:pt idx="1">
                  <c:v>宁波市</c:v>
                </c:pt>
                <c:pt idx="2">
                  <c:v>温州市</c:v>
                </c:pt>
                <c:pt idx="3">
                  <c:v>湖州市</c:v>
                </c:pt>
                <c:pt idx="4">
                  <c:v>嘉兴市</c:v>
                </c:pt>
                <c:pt idx="5">
                  <c:v>绍兴市</c:v>
                </c:pt>
                <c:pt idx="6">
                  <c:v>金华市</c:v>
                </c:pt>
                <c:pt idx="7">
                  <c:v>衢州市</c:v>
                </c:pt>
                <c:pt idx="8">
                  <c:v>舟山市</c:v>
                </c:pt>
                <c:pt idx="9">
                  <c:v>台州市</c:v>
                </c:pt>
                <c:pt idx="10">
                  <c:v>丽水市</c:v>
                </c:pt>
              </c:strCache>
            </c:strRef>
          </c:cat>
          <c:val>
            <c:numRef>
              <c:f>省分区!$G$2:$G$12</c:f>
              <c:numCache>
                <c:formatCode>General</c:formatCode>
                <c:ptCount val="11"/>
                <c:pt idx="0">
                  <c:v>1.4053002885626875</c:v>
                </c:pt>
                <c:pt idx="1">
                  <c:v>1.4053002885626875</c:v>
                </c:pt>
                <c:pt idx="2">
                  <c:v>1.4053002885626875</c:v>
                </c:pt>
                <c:pt idx="3">
                  <c:v>1.4053002885626875</c:v>
                </c:pt>
                <c:pt idx="4">
                  <c:v>1.4053002885626875</c:v>
                </c:pt>
                <c:pt idx="5">
                  <c:v>1.4053002885626875</c:v>
                </c:pt>
                <c:pt idx="6">
                  <c:v>1.4053002885626875</c:v>
                </c:pt>
                <c:pt idx="7">
                  <c:v>1.4053002885626875</c:v>
                </c:pt>
                <c:pt idx="8">
                  <c:v>1.4053002885626875</c:v>
                </c:pt>
                <c:pt idx="9">
                  <c:v>1.4053002885626875</c:v>
                </c:pt>
                <c:pt idx="10">
                  <c:v>1.4053002885626875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950896"/>
        <c:axId val="620938928"/>
      </c:lineChart>
      <c:catAx>
        <c:axId val="620943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 sz="1800"/>
                  <a:t>地 区</a:t>
                </a:r>
              </a:p>
            </c:rich>
          </c:tx>
          <c:layout>
            <c:manualLayout>
              <c:xMode val="edge"/>
              <c:yMode val="edge"/>
              <c:x val="0.46690946568775044"/>
              <c:y val="0.90493219779977041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sz="1200"/>
            </a:pPr>
            <a:endParaRPr lang="zh-CN"/>
          </a:p>
        </c:txPr>
        <c:crossAx val="620944368"/>
        <c:crosses val="autoZero"/>
        <c:auto val="1"/>
        <c:lblAlgn val="ctr"/>
        <c:lblOffset val="100"/>
        <c:noMultiLvlLbl val="0"/>
      </c:catAx>
      <c:valAx>
        <c:axId val="620944368"/>
        <c:scaling>
          <c:orientation val="minMax"/>
          <c:max val="6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zh-CN" altLang="en-US" sz="1800"/>
                  <a:t>地闪密度（次</a:t>
                </a:r>
                <a:r>
                  <a:rPr lang="en-US" altLang="zh-CN" sz="1800"/>
                  <a:t>/</a:t>
                </a:r>
                <a:r>
                  <a:rPr lang="en-US" altLang="zh-CN" sz="1800" b="1" i="0" u="none" strike="noStrike" baseline="0">
                    <a:effectLst/>
                  </a:rPr>
                  <a:t>km</a:t>
                </a:r>
                <a:r>
                  <a:rPr lang="en-US" altLang="zh-CN" sz="1800" b="1" i="0" u="none" strike="noStrike" baseline="30000">
                    <a:effectLst/>
                  </a:rPr>
                  <a:t>2</a:t>
                </a:r>
                <a:r>
                  <a:rPr lang="zh-CN" altLang="en-US" sz="1800"/>
                  <a:t>）</a:t>
                </a:r>
              </a:p>
            </c:rich>
          </c:tx>
          <c:layout>
            <c:manualLayout>
              <c:xMode val="edge"/>
              <c:yMode val="edge"/>
              <c:x val="4.5059695042040646E-2"/>
              <c:y val="0.21010341520783204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sz="1200"/>
            </a:pPr>
            <a:endParaRPr lang="zh-CN"/>
          </a:p>
        </c:txPr>
        <c:crossAx val="620943280"/>
        <c:crosses val="autoZero"/>
        <c:crossBetween val="between"/>
        <c:majorUnit val="1"/>
        <c:minorUnit val="0.2"/>
      </c:valAx>
      <c:valAx>
        <c:axId val="620938928"/>
        <c:scaling>
          <c:orientation val="minMax"/>
          <c:max val="6"/>
          <c:min val="0"/>
        </c:scaling>
        <c:delete val="0"/>
        <c:axPos val="r"/>
        <c:numFmt formatCode="0%" sourceLinked="0"/>
        <c:majorTickMark val="none"/>
        <c:minorTickMark val="none"/>
        <c:tickLblPos val="none"/>
        <c:txPr>
          <a:bodyPr/>
          <a:lstStyle/>
          <a:p>
            <a:pPr>
              <a:defRPr sz="1200"/>
            </a:pPr>
            <a:endParaRPr lang="zh-CN"/>
          </a:p>
        </c:txPr>
        <c:crossAx val="620950896"/>
        <c:crosses val="max"/>
        <c:crossBetween val="between"/>
        <c:majorUnit val="1"/>
        <c:minorUnit val="0.2"/>
      </c:valAx>
      <c:catAx>
        <c:axId val="620950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938928"/>
        <c:crosses val="autoZero"/>
        <c:auto val="1"/>
        <c:lblAlgn val="ctr"/>
        <c:lblOffset val="100"/>
        <c:noMultiLvlLbl val="0"/>
      </c:catAx>
      <c:spPr>
        <a:gradFill>
          <a:gsLst>
            <a:gs pos="0">
              <a:schemeClr val="tx2">
                <a:lumMod val="40000"/>
                <a:lumOff val="60000"/>
              </a:schemeClr>
            </a:gs>
            <a:gs pos="50000">
              <a:schemeClr val="tx2">
                <a:lumMod val="20000"/>
                <a:lumOff val="80000"/>
              </a:schemeClr>
            </a:gs>
            <a:gs pos="100000">
              <a:schemeClr val="accent1">
                <a:lumMod val="20000"/>
                <a:lumOff val="80000"/>
              </a:scheme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11350655769297156"/>
          <c:y val="0.90478950710520956"/>
          <c:w val="0.22925236225960624"/>
          <c:h val="7.8770595256321491E-2"/>
        </c:manualLayout>
      </c:layout>
      <c:overlay val="0"/>
      <c:spPr>
        <a:ln>
          <a:solidFill>
            <a:schemeClr val="bg1">
              <a:lumMod val="65000"/>
            </a:schemeClr>
          </a:solidFill>
        </a:ln>
      </c:spPr>
      <c:txPr>
        <a:bodyPr/>
        <a:lstStyle/>
        <a:p>
          <a:pPr>
            <a:defRPr sz="1100"/>
          </a:pPr>
          <a:endParaRPr lang="zh-CN"/>
        </a:p>
      </c:txPr>
    </c:legend>
    <c:plotVisOnly val="1"/>
    <c:dispBlanksAs val="gap"/>
    <c:showDLblsOverMax val="0"/>
  </c:chart>
  <c:spPr>
    <a:gradFill>
      <a:gsLst>
        <a:gs pos="0">
          <a:schemeClr val="tx2">
            <a:lumMod val="40000"/>
            <a:lumOff val="60000"/>
          </a:schemeClr>
        </a:gs>
        <a:gs pos="50000">
          <a:schemeClr val="tx2">
            <a:lumMod val="20000"/>
            <a:lumOff val="80000"/>
          </a:schemeClr>
        </a:gs>
        <a:gs pos="100000">
          <a:schemeClr val="accent1">
            <a:lumMod val="20000"/>
            <a:lumOff val="80000"/>
          </a:schemeClr>
        </a:gs>
      </a:gsLst>
      <a:lin ang="5400000" scaled="0"/>
    </a:gra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2015</a:t>
            </a:r>
            <a:r>
              <a:rPr lang="zh-CN" altLang="en-US"/>
              <a:t>年</a:t>
            </a:r>
            <a:endParaRPr lang="en-US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市分区!$B$21:$H$21</c:f>
              <c:strCache>
                <c:ptCount val="7"/>
                <c:pt idx="0">
                  <c:v>越城区</c:v>
                </c:pt>
                <c:pt idx="1">
                  <c:v>柯桥区</c:v>
                </c:pt>
                <c:pt idx="2">
                  <c:v>上虞区</c:v>
                </c:pt>
                <c:pt idx="3">
                  <c:v>诸暨市</c:v>
                </c:pt>
                <c:pt idx="4">
                  <c:v>嵊州市</c:v>
                </c:pt>
                <c:pt idx="5">
                  <c:v>新昌县</c:v>
                </c:pt>
                <c:pt idx="6">
                  <c:v>总计</c:v>
                </c:pt>
              </c:strCache>
            </c:strRef>
          </c:cat>
          <c:val>
            <c:numRef>
              <c:f>市分区!$B$22:$H$22</c:f>
              <c:numCache>
                <c:formatCode>General</c:formatCode>
                <c:ptCount val="7"/>
                <c:pt idx="0">
                  <c:v>106</c:v>
                </c:pt>
                <c:pt idx="1">
                  <c:v>487</c:v>
                </c:pt>
                <c:pt idx="2">
                  <c:v>561</c:v>
                </c:pt>
                <c:pt idx="3">
                  <c:v>4788</c:v>
                </c:pt>
                <c:pt idx="4">
                  <c:v>1970</c:v>
                </c:pt>
                <c:pt idx="5">
                  <c:v>1360</c:v>
                </c:pt>
                <c:pt idx="6">
                  <c:v>9272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939472"/>
        <c:axId val="620946544"/>
      </c:lineChart>
      <c:catAx>
        <c:axId val="620939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0946544"/>
        <c:crosses val="autoZero"/>
        <c:auto val="1"/>
        <c:lblAlgn val="ctr"/>
        <c:lblOffset val="100"/>
        <c:noMultiLvlLbl val="0"/>
      </c:catAx>
      <c:valAx>
        <c:axId val="620946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0939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altLang="zh-CN" sz="2000"/>
              <a:t>2015</a:t>
            </a:r>
            <a:r>
              <a:rPr lang="zh-CN" altLang="en-US" sz="2000"/>
              <a:t>年绍兴市地闪月分布</a:t>
            </a:r>
          </a:p>
        </c:rich>
      </c:tx>
      <c:layout>
        <c:manualLayout>
          <c:xMode val="edge"/>
          <c:yMode val="edge"/>
          <c:x val="0.28857776876434676"/>
          <c:y val="5.7593767361768097E-3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023275226095058E-2"/>
          <c:y val="0.1530420915398647"/>
          <c:w val="0.90217186457515874"/>
          <c:h val="0.62329325631553645"/>
        </c:manualLayout>
      </c:layout>
      <c:bar3DChart>
        <c:barDir val="col"/>
        <c:grouping val="clustered"/>
        <c:varyColors val="0"/>
        <c:ser>
          <c:idx val="0"/>
          <c:order val="0"/>
          <c:tx>
            <c:v>总地闪</c:v>
          </c:tx>
          <c:spPr>
            <a:solidFill>
              <a:srgbClr val="92D050"/>
            </a:solidFill>
          </c:spPr>
          <c:invertIfNegative val="0"/>
          <c:cat>
            <c:numRef>
              <c:f>分月地闪次数统计!$D$2:$D$13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分月地闪次数统计!$A$2:$A$13</c:f>
              <c:numCache>
                <c:formatCode>General</c:formatCode>
                <c:ptCount val="12"/>
                <c:pt idx="0">
                  <c:v>0</c:v>
                </c:pt>
                <c:pt idx="1">
                  <c:v>30</c:v>
                </c:pt>
                <c:pt idx="2">
                  <c:v>39</c:v>
                </c:pt>
                <c:pt idx="3">
                  <c:v>755</c:v>
                </c:pt>
                <c:pt idx="4">
                  <c:v>1037</c:v>
                </c:pt>
                <c:pt idx="5">
                  <c:v>1833</c:v>
                </c:pt>
                <c:pt idx="6">
                  <c:v>1745</c:v>
                </c:pt>
                <c:pt idx="7">
                  <c:v>2877</c:v>
                </c:pt>
                <c:pt idx="8">
                  <c:v>465</c:v>
                </c:pt>
                <c:pt idx="9">
                  <c:v>16</c:v>
                </c:pt>
                <c:pt idx="10">
                  <c:v>475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正地闪</c:v>
          </c:tx>
          <c:spPr>
            <a:solidFill>
              <a:srgbClr val="E46A6A"/>
            </a:solidFill>
          </c:spPr>
          <c:invertIfNegative val="0"/>
          <c:cat>
            <c:numRef>
              <c:f>分月地闪次数统计!$D$2:$D$13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分月地闪次数统计!$B$2:$B$13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127</c:v>
                </c:pt>
                <c:pt idx="4">
                  <c:v>97</c:v>
                </c:pt>
                <c:pt idx="5">
                  <c:v>86</c:v>
                </c:pt>
                <c:pt idx="6">
                  <c:v>82</c:v>
                </c:pt>
                <c:pt idx="7">
                  <c:v>54</c:v>
                </c:pt>
                <c:pt idx="8">
                  <c:v>20</c:v>
                </c:pt>
                <c:pt idx="9">
                  <c:v>9</c:v>
                </c:pt>
                <c:pt idx="10">
                  <c:v>21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负地闪</c:v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分月地闪次数统计!$D$2:$D$13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分月地闪次数统计!$C$2:$C$13</c:f>
              <c:numCache>
                <c:formatCode>General</c:formatCode>
                <c:ptCount val="12"/>
                <c:pt idx="0">
                  <c:v>0</c:v>
                </c:pt>
                <c:pt idx="1">
                  <c:v>29</c:v>
                </c:pt>
                <c:pt idx="2">
                  <c:v>36</c:v>
                </c:pt>
                <c:pt idx="3">
                  <c:v>628</c:v>
                </c:pt>
                <c:pt idx="4">
                  <c:v>940</c:v>
                </c:pt>
                <c:pt idx="5">
                  <c:v>1747</c:v>
                </c:pt>
                <c:pt idx="6">
                  <c:v>1663</c:v>
                </c:pt>
                <c:pt idx="7">
                  <c:v>2823</c:v>
                </c:pt>
                <c:pt idx="8">
                  <c:v>445</c:v>
                </c:pt>
                <c:pt idx="9">
                  <c:v>7</c:v>
                </c:pt>
                <c:pt idx="10">
                  <c:v>454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685634800"/>
        <c:axId val="685640240"/>
        <c:axId val="0"/>
      </c:bar3DChart>
      <c:catAx>
        <c:axId val="685634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 sz="1800"/>
                  <a:t>月 份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sz="1200"/>
            </a:pPr>
            <a:endParaRPr lang="zh-CN"/>
          </a:p>
        </c:txPr>
        <c:crossAx val="685640240"/>
        <c:crosses val="autoZero"/>
        <c:auto val="1"/>
        <c:lblAlgn val="ctr"/>
        <c:lblOffset val="100"/>
        <c:noMultiLvlLbl val="0"/>
      </c:catAx>
      <c:valAx>
        <c:axId val="685640240"/>
        <c:scaling>
          <c:orientation val="minMax"/>
          <c:max val="3000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zh-CN" altLang="en-US" sz="1800"/>
                  <a:t>地闪次数</a:t>
                </a:r>
              </a:p>
            </c:rich>
          </c:tx>
          <c:layout>
            <c:manualLayout>
              <c:xMode val="edge"/>
              <c:yMode val="edge"/>
              <c:x val="7.4541858079610144E-3"/>
              <c:y val="0.35815564455027599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sz="1200"/>
            </a:pPr>
            <a:endParaRPr lang="zh-CN"/>
          </a:p>
        </c:txPr>
        <c:crossAx val="685634800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11029882732548339"/>
          <c:y val="0.86439289359153304"/>
          <c:w val="0.30099513657990867"/>
          <c:h val="0.11928308424756452"/>
        </c:manualLayout>
      </c:layout>
      <c:overlay val="0"/>
      <c:spPr>
        <a:ln>
          <a:solidFill>
            <a:schemeClr val="bg1">
              <a:lumMod val="65000"/>
            </a:schemeClr>
          </a:solidFill>
        </a:ln>
      </c:spPr>
      <c:txPr>
        <a:bodyPr/>
        <a:lstStyle/>
        <a:p>
          <a:pPr>
            <a:defRPr sz="1100"/>
          </a:pPr>
          <a:endParaRPr lang="zh-CN"/>
        </a:p>
      </c:txPr>
    </c:legend>
    <c:plotVisOnly val="1"/>
    <c:dispBlanksAs val="gap"/>
    <c:showDLblsOverMax val="0"/>
  </c:chart>
  <c:spPr>
    <a:ln w="9525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1"/>
          <a:lstStyle/>
          <a:p>
            <a:pPr algn="ctr">
              <a:defRPr sz="1800" b="1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en-US" altLang="zh-CN" sz="1800"/>
              <a:t>2015</a:t>
            </a:r>
            <a:r>
              <a:rPr lang="zh-CN" altLang="en-US" sz="1800"/>
              <a:t>年绍兴市地闪强度月统计</a:t>
            </a:r>
          </a:p>
        </c:rich>
      </c:tx>
      <c:layout>
        <c:manualLayout>
          <c:xMode val="edge"/>
          <c:yMode val="edge"/>
          <c:x val="0.28250502240417541"/>
          <c:y val="3.33333333333333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44835159203962"/>
          <c:y val="0.13392618576706347"/>
          <c:w val="0.86057034512798181"/>
          <c:h val="0.6648951425450516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分月地闪强度统计!$B$1</c:f>
              <c:strCache>
                <c:ptCount val="1"/>
                <c:pt idx="0">
                  <c:v>平均负闪强度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6.9965017491254375E-3"/>
                  <c:y val="-3.7456309696825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6.9965017491254375E-3"/>
                  <c:y val="-1.90908367858976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5.297351324337831E-2"/>
                  <c:y val="-8.071553039341157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分月地闪强度统计!$A$2:$A$13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分月地闪强度统计!$B$2:$B$13</c:f>
              <c:numCache>
                <c:formatCode>0.0_);[Red]\(0.0\)</c:formatCode>
                <c:ptCount val="12"/>
                <c:pt idx="0">
                  <c:v>0</c:v>
                </c:pt>
                <c:pt idx="1">
                  <c:v>82.193103448275849</c:v>
                </c:pt>
                <c:pt idx="2">
                  <c:v>33.594444444444441</c:v>
                </c:pt>
                <c:pt idx="3">
                  <c:v>24.423726114649703</c:v>
                </c:pt>
                <c:pt idx="4">
                  <c:v>33.874574468085086</c:v>
                </c:pt>
                <c:pt idx="5">
                  <c:v>30.676016027475626</c:v>
                </c:pt>
                <c:pt idx="6">
                  <c:v>34.334515935057127</c:v>
                </c:pt>
                <c:pt idx="7">
                  <c:v>31.336733970952888</c:v>
                </c:pt>
                <c:pt idx="8">
                  <c:v>34.91370786516854</c:v>
                </c:pt>
                <c:pt idx="9">
                  <c:v>32.199999999999996</c:v>
                </c:pt>
                <c:pt idx="10">
                  <c:v>30.480176211453752</c:v>
                </c:pt>
                <c:pt idx="11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分月地闪强度统计!$C$1</c:f>
              <c:strCache>
                <c:ptCount val="1"/>
                <c:pt idx="0">
                  <c:v>平均正闪强度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8985507246376812E-2"/>
                  <c:y val="-3.96786765290702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2.8985507246376812E-2"/>
                  <c:y val="-3.2332487364699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FF00FF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分月地闪强度统计!$A$2:$A$13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分月地闪强度统计!$C$2:$C$13</c:f>
              <c:numCache>
                <c:formatCode>0.0_);[Red]\(0.0\)</c:formatCode>
                <c:ptCount val="12"/>
                <c:pt idx="0">
                  <c:v>0</c:v>
                </c:pt>
                <c:pt idx="1">
                  <c:v>40.299999999999997</c:v>
                </c:pt>
                <c:pt idx="2">
                  <c:v>126.60000000000001</c:v>
                </c:pt>
                <c:pt idx="3">
                  <c:v>39.337795275590544</c:v>
                </c:pt>
                <c:pt idx="4">
                  <c:v>44.401030927835045</c:v>
                </c:pt>
                <c:pt idx="5">
                  <c:v>24.269767441860463</c:v>
                </c:pt>
                <c:pt idx="6">
                  <c:v>36.94146341463415</c:v>
                </c:pt>
                <c:pt idx="7">
                  <c:v>25.581481481481479</c:v>
                </c:pt>
                <c:pt idx="8">
                  <c:v>40.054999999999993</c:v>
                </c:pt>
                <c:pt idx="9">
                  <c:v>33.377777777777773</c:v>
                </c:pt>
                <c:pt idx="10">
                  <c:v>30.728571428571428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639696"/>
        <c:axId val="685644592"/>
      </c:scatterChart>
      <c:valAx>
        <c:axId val="685639696"/>
        <c:scaling>
          <c:orientation val="minMax"/>
          <c:max val="12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en-US"/>
                  <a:t>月份</a:t>
                </a:r>
              </a:p>
            </c:rich>
          </c:tx>
          <c:layout>
            <c:manualLayout>
              <c:xMode val="edge"/>
              <c:yMode val="edge"/>
              <c:x val="0.50374849470906247"/>
              <c:y val="0.836113379213810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969696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685644592"/>
        <c:crosses val="autoZero"/>
        <c:crossBetween val="midCat"/>
        <c:majorUnit val="1"/>
      </c:valAx>
      <c:valAx>
        <c:axId val="685644592"/>
        <c:scaling>
          <c:orientation val="minMax"/>
          <c:min val="0"/>
        </c:scaling>
        <c:delete val="0"/>
        <c:axPos val="l"/>
        <c:majorGridlines>
          <c:spPr>
            <a:ln w="9525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en-US"/>
                  <a:t>地闪强度（</a:t>
                </a:r>
                <a:r>
                  <a:rPr lang="en-US" altLang="en-US"/>
                  <a:t>kA）</a:t>
                </a:r>
              </a:p>
            </c:rich>
          </c:tx>
          <c:layout>
            <c:manualLayout>
              <c:xMode val="edge"/>
              <c:yMode val="edge"/>
              <c:x val="1.5403572879426642E-2"/>
              <c:y val="0.275000758974528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[Red]\(#,##0\)" sourceLinked="0"/>
        <c:majorTickMark val="in"/>
        <c:minorTickMark val="none"/>
        <c:tickLblPos val="nextTo"/>
        <c:spPr>
          <a:ln w="3175">
            <a:solidFill>
              <a:srgbClr val="969696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685639696"/>
        <c:crosses val="autoZero"/>
        <c:crossBetween val="midCat"/>
      </c:valAx>
      <c:spPr>
        <a:ln w="3175">
          <a:solidFill>
            <a:srgbClr val="969696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6.3564179513408259E-2"/>
          <c:y val="0.87047658243902959"/>
          <c:w val="0.39838530364375518"/>
          <c:h val="8.7916673137751269E-2"/>
        </c:manualLayout>
      </c:layout>
      <c:overlay val="0"/>
      <c:spPr>
        <a:noFill/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altLang="zh-CN" sz="2000"/>
              <a:t>2015</a:t>
            </a:r>
            <a:r>
              <a:rPr lang="zh-CN" altLang="en-US" sz="2000"/>
              <a:t>年绍兴市负地闪强度分布</a:t>
            </a:r>
          </a:p>
        </c:rich>
      </c:tx>
      <c:layout>
        <c:manualLayout>
          <c:xMode val="edge"/>
          <c:yMode val="edge"/>
          <c:x val="0.28098850235166262"/>
          <c:y val="1.61225250971858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159680140675875"/>
          <c:y val="0.13970180691613163"/>
          <c:w val="0.78177344594278664"/>
          <c:h val="0.69181882141040862"/>
        </c:manualLayout>
      </c:layout>
      <c:barChart>
        <c:barDir val="col"/>
        <c:grouping val="clustered"/>
        <c:varyColors val="0"/>
        <c:ser>
          <c:idx val="1"/>
          <c:order val="1"/>
          <c:tx>
            <c:v>地闪次数</c:v>
          </c:tx>
          <c:spPr>
            <a:gradFill>
              <a:gsLst>
                <a:gs pos="0">
                  <a:schemeClr val="tx2">
                    <a:lumMod val="60000"/>
                    <a:lumOff val="40000"/>
                  </a:schemeClr>
                </a:gs>
                <a:gs pos="50000">
                  <a:schemeClr val="tx2">
                    <a:lumMod val="60000"/>
                    <a:lumOff val="40000"/>
                  </a:schemeClr>
                </a:gs>
                <a:gs pos="100000">
                  <a:schemeClr val="tx2">
                    <a:lumMod val="60000"/>
                    <a:lumOff val="40000"/>
                  </a:schemeClr>
                </a:gs>
              </a:gsLst>
              <a:lin ang="5400000" scaled="0"/>
            </a:gradFill>
          </c:spPr>
          <c:invertIfNegative val="0"/>
          <c:cat>
            <c:numRef>
              <c:f>负闪强度分布!$B$2:$B$26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150</c:v>
                </c:pt>
                <c:pt idx="22">
                  <c:v>200</c:v>
                </c:pt>
                <c:pt idx="23">
                  <c:v>250</c:v>
                </c:pt>
                <c:pt idx="24">
                  <c:v>300</c:v>
                </c:pt>
              </c:numCache>
            </c:numRef>
          </c:cat>
          <c:val>
            <c:numRef>
              <c:f>负闪强度分布!$A$2:$A$26</c:f>
              <c:numCache>
                <c:formatCode>General</c:formatCode>
                <c:ptCount val="25"/>
                <c:pt idx="0">
                  <c:v>5</c:v>
                </c:pt>
                <c:pt idx="1">
                  <c:v>88</c:v>
                </c:pt>
                <c:pt idx="2">
                  <c:v>994</c:v>
                </c:pt>
                <c:pt idx="3">
                  <c:v>1623</c:v>
                </c:pt>
                <c:pt idx="4">
                  <c:v>1556</c:v>
                </c:pt>
                <c:pt idx="5">
                  <c:v>1179</c:v>
                </c:pt>
                <c:pt idx="6">
                  <c:v>873</c:v>
                </c:pt>
                <c:pt idx="7">
                  <c:v>600</c:v>
                </c:pt>
                <c:pt idx="8">
                  <c:v>394</c:v>
                </c:pt>
                <c:pt idx="9">
                  <c:v>298</c:v>
                </c:pt>
                <c:pt idx="10">
                  <c:v>229</c:v>
                </c:pt>
                <c:pt idx="11">
                  <c:v>189</c:v>
                </c:pt>
                <c:pt idx="12">
                  <c:v>146</c:v>
                </c:pt>
                <c:pt idx="13">
                  <c:v>101</c:v>
                </c:pt>
                <c:pt idx="14">
                  <c:v>88</c:v>
                </c:pt>
                <c:pt idx="15">
                  <c:v>57</c:v>
                </c:pt>
                <c:pt idx="16">
                  <c:v>51</c:v>
                </c:pt>
                <c:pt idx="17">
                  <c:v>39</c:v>
                </c:pt>
                <c:pt idx="18">
                  <c:v>45</c:v>
                </c:pt>
                <c:pt idx="19">
                  <c:v>26</c:v>
                </c:pt>
                <c:pt idx="20">
                  <c:v>160</c:v>
                </c:pt>
                <c:pt idx="21">
                  <c:v>16</c:v>
                </c:pt>
                <c:pt idx="22">
                  <c:v>9</c:v>
                </c:pt>
                <c:pt idx="23">
                  <c:v>6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85646768"/>
        <c:axId val="685641872"/>
      </c:barChart>
      <c:lineChart>
        <c:grouping val="standard"/>
        <c:varyColors val="0"/>
        <c:ser>
          <c:idx val="0"/>
          <c:order val="0"/>
          <c:tx>
            <c:v>累计比例</c:v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6"/>
            <c:spPr>
              <a:gradFill flip="none" rotWithShape="1">
                <a:gsLst>
                  <a:gs pos="0">
                    <a:srgbClr val="FF0000"/>
                  </a:gs>
                  <a:gs pos="75000">
                    <a:srgbClr val="C00000"/>
                  </a:gs>
                  <a:gs pos="25000">
                    <a:srgbClr val="C00000"/>
                  </a:gs>
                  <a:gs pos="50000">
                    <a:schemeClr val="accent2">
                      <a:lumMod val="60000"/>
                      <a:lumOff val="40000"/>
                    </a:schemeClr>
                  </a:gs>
                  <a:gs pos="100000">
                    <a:srgbClr val="FF0000"/>
                  </a:gs>
                </a:gsLst>
                <a:path path="shape">
                  <a:fillToRect l="50000" t="50000" r="50000" b="50000"/>
                </a:path>
                <a:tileRect/>
              </a:gradFill>
              <a:ln w="12700">
                <a:solidFill>
                  <a:srgbClr val="E46A6A"/>
                </a:solidFill>
              </a:ln>
            </c:spPr>
          </c:marker>
          <c:val>
            <c:numRef>
              <c:f>负闪强度分布!$E$2:$E$26</c:f>
              <c:numCache>
                <c:formatCode>0.00%</c:formatCode>
                <c:ptCount val="25"/>
                <c:pt idx="0">
                  <c:v>5.699954400364797E-4</c:v>
                </c:pt>
                <c:pt idx="1">
                  <c:v>1.0601915184678522E-2</c:v>
                </c:pt>
                <c:pt idx="2">
                  <c:v>0.1239170086639307</c:v>
                </c:pt>
                <c:pt idx="3">
                  <c:v>0.30893752849977202</c:v>
                </c:pt>
                <c:pt idx="4">
                  <c:v>0.48632010943912451</c:v>
                </c:pt>
                <c:pt idx="5">
                  <c:v>0.62072503419972647</c:v>
                </c:pt>
                <c:pt idx="6">
                  <c:v>0.7202462380300958</c:v>
                </c:pt>
                <c:pt idx="7">
                  <c:v>0.78864569083447333</c:v>
                </c:pt>
                <c:pt idx="8">
                  <c:v>0.83356133150934797</c:v>
                </c:pt>
                <c:pt idx="9">
                  <c:v>0.86753305973552219</c:v>
                </c:pt>
                <c:pt idx="10">
                  <c:v>0.89363885088919293</c:v>
                </c:pt>
                <c:pt idx="11">
                  <c:v>0.9151846785225719</c:v>
                </c:pt>
                <c:pt idx="12">
                  <c:v>0.93182854537163706</c:v>
                </c:pt>
                <c:pt idx="13">
                  <c:v>0.94334245326037391</c:v>
                </c:pt>
                <c:pt idx="14">
                  <c:v>0.95337437300501593</c:v>
                </c:pt>
                <c:pt idx="15">
                  <c:v>0.95987232102143183</c:v>
                </c:pt>
                <c:pt idx="16">
                  <c:v>0.96568627450980393</c:v>
                </c:pt>
                <c:pt idx="17">
                  <c:v>0.97013223894208844</c:v>
                </c:pt>
                <c:pt idx="18">
                  <c:v>0.97526219790241675</c:v>
                </c:pt>
                <c:pt idx="19">
                  <c:v>0.97822617419060642</c:v>
                </c:pt>
                <c:pt idx="20">
                  <c:v>0.99646602827177377</c:v>
                </c:pt>
                <c:pt idx="21">
                  <c:v>0.99829001367989045</c:v>
                </c:pt>
                <c:pt idx="22">
                  <c:v>0.99931600547195609</c:v>
                </c:pt>
                <c:pt idx="23">
                  <c:v>0.99999999999999989</c:v>
                </c:pt>
                <c:pt idx="24">
                  <c:v>0.99999999999999989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645136"/>
        <c:axId val="685648944"/>
      </c:lineChart>
      <c:catAx>
        <c:axId val="68564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 sz="1800">
                    <a:latin typeface="宋体" pitchFamily="2" charset="-122"/>
                    <a:ea typeface="宋体" pitchFamily="2" charset="-122"/>
                  </a:rPr>
                  <a:t>强度</a:t>
                </a:r>
                <a:r>
                  <a:rPr lang="zh-CN" altLang="en-US" sz="1800"/>
                  <a:t>（</a:t>
                </a:r>
                <a:r>
                  <a:rPr lang="en-US" altLang="zh-CN" sz="1800">
                    <a:latin typeface="Times New Roman" pitchFamily="18" charset="0"/>
                    <a:cs typeface="Times New Roman" pitchFamily="18" charset="0"/>
                  </a:rPr>
                  <a:t>KA</a:t>
                </a:r>
                <a:r>
                  <a:rPr lang="zh-CN" altLang="en-US" sz="1800"/>
                  <a:t>）</a:t>
                </a:r>
              </a:p>
            </c:rich>
          </c:tx>
          <c:layout>
            <c:manualLayout>
              <c:xMode val="edge"/>
              <c:yMode val="edge"/>
              <c:x val="0.42806103966079079"/>
              <c:y val="0.89848318776089608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sz="1200"/>
            </a:pPr>
            <a:endParaRPr lang="zh-CN"/>
          </a:p>
        </c:txPr>
        <c:crossAx val="685641872"/>
        <c:crosses val="autoZero"/>
        <c:auto val="1"/>
        <c:lblAlgn val="ctr"/>
        <c:lblOffset val="100"/>
        <c:noMultiLvlLbl val="0"/>
      </c:catAx>
      <c:valAx>
        <c:axId val="685641872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zh-CN" altLang="en-US" sz="1800"/>
                  <a:t>地闪次数</a:t>
                </a:r>
              </a:p>
            </c:rich>
          </c:tx>
          <c:layout>
            <c:manualLayout>
              <c:xMode val="edge"/>
              <c:yMode val="edge"/>
              <c:x val="1.7310819308498017E-2"/>
              <c:y val="0.33908361598531861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sz="1200"/>
            </a:pPr>
            <a:endParaRPr lang="zh-CN"/>
          </a:p>
        </c:txPr>
        <c:crossAx val="685646768"/>
        <c:crosses val="autoZero"/>
        <c:crossBetween val="between"/>
      </c:valAx>
      <c:valAx>
        <c:axId val="685648944"/>
        <c:scaling>
          <c:orientation val="minMax"/>
          <c:max val="1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 sz="1800"/>
                  <a:t>累计比例</a:t>
                </a:r>
              </a:p>
            </c:rich>
          </c:tx>
          <c:layout>
            <c:manualLayout>
              <c:xMode val="edge"/>
              <c:yMode val="edge"/>
              <c:x val="0.94317707584532473"/>
              <c:y val="0.32957665803667252"/>
            </c:manualLayout>
          </c:layout>
          <c:overlay val="0"/>
        </c:title>
        <c:numFmt formatCode="0%" sourceLinked="0"/>
        <c:majorTickMark val="in"/>
        <c:minorTickMark val="none"/>
        <c:tickLblPos val="nextTo"/>
        <c:txPr>
          <a:bodyPr/>
          <a:lstStyle/>
          <a:p>
            <a:pPr>
              <a:defRPr sz="1200"/>
            </a:pPr>
            <a:endParaRPr lang="zh-CN"/>
          </a:p>
        </c:txPr>
        <c:crossAx val="685645136"/>
        <c:crosses val="max"/>
        <c:crossBetween val="between"/>
        <c:majorUnit val="0.2"/>
      </c:valAx>
      <c:catAx>
        <c:axId val="685645136"/>
        <c:scaling>
          <c:orientation val="minMax"/>
        </c:scaling>
        <c:delete val="1"/>
        <c:axPos val="b"/>
        <c:majorTickMark val="out"/>
        <c:minorTickMark val="none"/>
        <c:tickLblPos val="nextTo"/>
        <c:crossAx val="68564894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1350655769297156"/>
          <c:y val="0.90478950710520956"/>
          <c:w val="0.22925236225960624"/>
          <c:h val="7.8770595256321491E-2"/>
        </c:manualLayout>
      </c:layout>
      <c:overlay val="0"/>
      <c:spPr>
        <a:ln>
          <a:solidFill>
            <a:schemeClr val="bg1">
              <a:lumMod val="65000"/>
            </a:schemeClr>
          </a:solidFill>
        </a:ln>
      </c:spPr>
      <c:txPr>
        <a:bodyPr/>
        <a:lstStyle/>
        <a:p>
          <a:pPr>
            <a:defRPr sz="1100"/>
          </a:pPr>
          <a:endParaRPr lang="zh-CN"/>
        </a:p>
      </c:txPr>
    </c:legend>
    <c:plotVisOnly val="1"/>
    <c:dispBlanksAs val="gap"/>
    <c:showDLblsOverMax val="0"/>
  </c:chart>
  <c:spPr>
    <a:ln w="9525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altLang="zh-CN" sz="2000"/>
              <a:t>2015</a:t>
            </a:r>
            <a:r>
              <a:rPr lang="zh-CN" altLang="en-US" sz="2000"/>
              <a:t>年绍兴市正地闪强度分布</a:t>
            </a:r>
          </a:p>
        </c:rich>
      </c:tx>
      <c:layout>
        <c:manualLayout>
          <c:xMode val="edge"/>
          <c:yMode val="edge"/>
          <c:x val="0.28098850235166262"/>
          <c:y val="1.61225250971858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9589232836604402E-2"/>
          <c:y val="0.13970180691613163"/>
          <c:w val="0.80671540611379533"/>
          <c:h val="0.69181882141040862"/>
        </c:manualLayout>
      </c:layout>
      <c:barChart>
        <c:barDir val="col"/>
        <c:grouping val="clustered"/>
        <c:varyColors val="0"/>
        <c:ser>
          <c:idx val="1"/>
          <c:order val="1"/>
          <c:tx>
            <c:v>地闪次数</c:v>
          </c:tx>
          <c:spPr>
            <a:gradFill>
              <a:gsLst>
                <a:gs pos="0">
                  <a:schemeClr val="tx2">
                    <a:lumMod val="60000"/>
                    <a:lumOff val="40000"/>
                  </a:schemeClr>
                </a:gs>
                <a:gs pos="50000">
                  <a:schemeClr val="tx2">
                    <a:lumMod val="60000"/>
                    <a:lumOff val="40000"/>
                  </a:schemeClr>
                </a:gs>
                <a:gs pos="100000">
                  <a:schemeClr val="tx2">
                    <a:lumMod val="60000"/>
                    <a:lumOff val="40000"/>
                  </a:schemeClr>
                </a:gs>
              </a:gsLst>
              <a:lin ang="5400000" scaled="0"/>
            </a:gradFill>
          </c:spPr>
          <c:invertIfNegative val="0"/>
          <c:cat>
            <c:numRef>
              <c:f>正闪强度分布!$B$2:$B$26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150</c:v>
                </c:pt>
                <c:pt idx="22">
                  <c:v>200</c:v>
                </c:pt>
                <c:pt idx="23">
                  <c:v>250</c:v>
                </c:pt>
                <c:pt idx="24">
                  <c:v>300</c:v>
                </c:pt>
              </c:numCache>
            </c:numRef>
          </c:cat>
          <c:val>
            <c:numRef>
              <c:f>正闪强度分布!$A$2:$A$26</c:f>
              <c:numCache>
                <c:formatCode>General</c:formatCode>
                <c:ptCount val="25"/>
                <c:pt idx="0">
                  <c:v>3</c:v>
                </c:pt>
                <c:pt idx="1">
                  <c:v>50</c:v>
                </c:pt>
                <c:pt idx="2">
                  <c:v>62</c:v>
                </c:pt>
                <c:pt idx="3">
                  <c:v>56</c:v>
                </c:pt>
                <c:pt idx="4">
                  <c:v>63</c:v>
                </c:pt>
                <c:pt idx="5">
                  <c:v>60</c:v>
                </c:pt>
                <c:pt idx="6">
                  <c:v>33</c:v>
                </c:pt>
                <c:pt idx="7">
                  <c:v>25</c:v>
                </c:pt>
                <c:pt idx="8">
                  <c:v>27</c:v>
                </c:pt>
                <c:pt idx="9">
                  <c:v>28</c:v>
                </c:pt>
                <c:pt idx="10">
                  <c:v>19</c:v>
                </c:pt>
                <c:pt idx="11">
                  <c:v>13</c:v>
                </c:pt>
                <c:pt idx="12">
                  <c:v>4</c:v>
                </c:pt>
                <c:pt idx="13">
                  <c:v>12</c:v>
                </c:pt>
                <c:pt idx="14">
                  <c:v>2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18</c:v>
                </c:pt>
                <c:pt idx="21">
                  <c:v>3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85638608"/>
        <c:axId val="685648400"/>
      </c:barChart>
      <c:lineChart>
        <c:grouping val="standard"/>
        <c:varyColors val="0"/>
        <c:ser>
          <c:idx val="0"/>
          <c:order val="0"/>
          <c:tx>
            <c:v>累计比例</c:v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6"/>
            <c:spPr>
              <a:gradFill flip="none" rotWithShape="1">
                <a:gsLst>
                  <a:gs pos="0">
                    <a:srgbClr val="FF0000"/>
                  </a:gs>
                  <a:gs pos="75000">
                    <a:srgbClr val="C00000"/>
                  </a:gs>
                  <a:gs pos="25000">
                    <a:srgbClr val="C00000"/>
                  </a:gs>
                  <a:gs pos="50000">
                    <a:schemeClr val="accent2">
                      <a:lumMod val="60000"/>
                      <a:lumOff val="40000"/>
                    </a:schemeClr>
                  </a:gs>
                  <a:gs pos="100000">
                    <a:srgbClr val="FF0000"/>
                  </a:gs>
                </a:gsLst>
                <a:path path="shape">
                  <a:fillToRect l="50000" t="50000" r="50000" b="50000"/>
                </a:path>
                <a:tileRect/>
              </a:gradFill>
              <a:ln w="12700">
                <a:solidFill>
                  <a:srgbClr val="E46A6A"/>
                </a:solidFill>
              </a:ln>
            </c:spPr>
          </c:marker>
          <c:val>
            <c:numRef>
              <c:f>正闪强度分布!$E$2:$E$26</c:f>
              <c:numCache>
                <c:formatCode>0.00%</c:formatCode>
                <c:ptCount val="25"/>
                <c:pt idx="0">
                  <c:v>6.0000000000000001E-3</c:v>
                </c:pt>
                <c:pt idx="1">
                  <c:v>0.10600000000000001</c:v>
                </c:pt>
                <c:pt idx="2">
                  <c:v>0.23</c:v>
                </c:pt>
                <c:pt idx="3">
                  <c:v>0.34200000000000003</c:v>
                </c:pt>
                <c:pt idx="4">
                  <c:v>0.46800000000000003</c:v>
                </c:pt>
                <c:pt idx="5">
                  <c:v>0.58800000000000008</c:v>
                </c:pt>
                <c:pt idx="6">
                  <c:v>0.65400000000000014</c:v>
                </c:pt>
                <c:pt idx="7">
                  <c:v>0.70400000000000018</c:v>
                </c:pt>
                <c:pt idx="8">
                  <c:v>0.75800000000000023</c:v>
                </c:pt>
                <c:pt idx="9">
                  <c:v>0.81400000000000028</c:v>
                </c:pt>
                <c:pt idx="10">
                  <c:v>0.85200000000000031</c:v>
                </c:pt>
                <c:pt idx="11">
                  <c:v>0.87800000000000034</c:v>
                </c:pt>
                <c:pt idx="12">
                  <c:v>0.88600000000000034</c:v>
                </c:pt>
                <c:pt idx="13">
                  <c:v>0.91000000000000036</c:v>
                </c:pt>
                <c:pt idx="14">
                  <c:v>0.91400000000000037</c:v>
                </c:pt>
                <c:pt idx="15">
                  <c:v>0.92400000000000038</c:v>
                </c:pt>
                <c:pt idx="16">
                  <c:v>0.93200000000000038</c:v>
                </c:pt>
                <c:pt idx="17">
                  <c:v>0.94000000000000039</c:v>
                </c:pt>
                <c:pt idx="18">
                  <c:v>0.9460000000000004</c:v>
                </c:pt>
                <c:pt idx="19">
                  <c:v>0.9500000000000004</c:v>
                </c:pt>
                <c:pt idx="20">
                  <c:v>0.98600000000000043</c:v>
                </c:pt>
                <c:pt idx="21">
                  <c:v>0.99200000000000044</c:v>
                </c:pt>
                <c:pt idx="22">
                  <c:v>0.99400000000000044</c:v>
                </c:pt>
                <c:pt idx="23">
                  <c:v>0.99800000000000044</c:v>
                </c:pt>
                <c:pt idx="24">
                  <c:v>1.0000000000000004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637520"/>
        <c:axId val="685640784"/>
      </c:lineChart>
      <c:catAx>
        <c:axId val="685638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 sz="1800">
                    <a:latin typeface="宋体" pitchFamily="2" charset="-122"/>
                    <a:ea typeface="宋体" pitchFamily="2" charset="-122"/>
                  </a:rPr>
                  <a:t>强度</a:t>
                </a:r>
                <a:r>
                  <a:rPr lang="zh-CN" altLang="en-US" sz="1800"/>
                  <a:t>（</a:t>
                </a:r>
                <a:r>
                  <a:rPr lang="en-US" altLang="zh-CN" sz="1800">
                    <a:latin typeface="Times New Roman" pitchFamily="18" charset="0"/>
                    <a:cs typeface="Times New Roman" pitchFamily="18" charset="0"/>
                  </a:rPr>
                  <a:t>KA</a:t>
                </a:r>
                <a:r>
                  <a:rPr lang="zh-CN" altLang="en-US" sz="1800"/>
                  <a:t>）</a:t>
                </a:r>
              </a:p>
            </c:rich>
          </c:tx>
          <c:layout>
            <c:manualLayout>
              <c:xMode val="edge"/>
              <c:yMode val="edge"/>
              <c:x val="0.42806103966079079"/>
              <c:y val="0.89848318776089608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sz="1200"/>
            </a:pPr>
            <a:endParaRPr lang="zh-CN"/>
          </a:p>
        </c:txPr>
        <c:crossAx val="685648400"/>
        <c:crosses val="autoZero"/>
        <c:auto val="1"/>
        <c:lblAlgn val="ctr"/>
        <c:lblOffset val="100"/>
        <c:noMultiLvlLbl val="0"/>
      </c:catAx>
      <c:valAx>
        <c:axId val="685648400"/>
        <c:scaling>
          <c:orientation val="minMax"/>
          <c:max val="8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zh-CN" altLang="en-US" sz="1800"/>
                  <a:t>地闪次数</a:t>
                </a:r>
              </a:p>
            </c:rich>
          </c:tx>
          <c:layout>
            <c:manualLayout>
              <c:xMode val="edge"/>
              <c:yMode val="edge"/>
              <c:x val="1.0373600375112361E-2"/>
              <c:y val="0.31651208084925847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sz="1200"/>
            </a:pPr>
            <a:endParaRPr lang="zh-CN"/>
          </a:p>
        </c:txPr>
        <c:crossAx val="685638608"/>
        <c:crosses val="autoZero"/>
        <c:crossBetween val="between"/>
        <c:majorUnit val="20"/>
      </c:valAx>
      <c:valAx>
        <c:axId val="685640784"/>
        <c:scaling>
          <c:orientation val="minMax"/>
          <c:max val="1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 sz="1800"/>
                  <a:t>累计比例</a:t>
                </a:r>
              </a:p>
            </c:rich>
          </c:tx>
          <c:layout>
            <c:manualLayout>
              <c:xMode val="edge"/>
              <c:yMode val="edge"/>
              <c:x val="0.94317707584532473"/>
              <c:y val="0.31667863795892387"/>
            </c:manualLayout>
          </c:layout>
          <c:overlay val="0"/>
        </c:title>
        <c:numFmt formatCode="0%" sourceLinked="0"/>
        <c:majorTickMark val="in"/>
        <c:minorTickMark val="none"/>
        <c:tickLblPos val="nextTo"/>
        <c:txPr>
          <a:bodyPr/>
          <a:lstStyle/>
          <a:p>
            <a:pPr>
              <a:defRPr sz="1200"/>
            </a:pPr>
            <a:endParaRPr lang="zh-CN"/>
          </a:p>
        </c:txPr>
        <c:crossAx val="685637520"/>
        <c:crosses val="max"/>
        <c:crossBetween val="between"/>
        <c:majorUnit val="0.2"/>
      </c:valAx>
      <c:catAx>
        <c:axId val="685637520"/>
        <c:scaling>
          <c:orientation val="minMax"/>
        </c:scaling>
        <c:delete val="1"/>
        <c:axPos val="b"/>
        <c:majorTickMark val="out"/>
        <c:minorTickMark val="none"/>
        <c:tickLblPos val="nextTo"/>
        <c:crossAx val="68564078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1489400147964872"/>
          <c:y val="0.90478950710520956"/>
          <c:w val="0.22925236225960624"/>
          <c:h val="7.8770595256321491E-2"/>
        </c:manualLayout>
      </c:layout>
      <c:overlay val="0"/>
      <c:spPr>
        <a:ln>
          <a:solidFill>
            <a:schemeClr val="bg1">
              <a:lumMod val="65000"/>
            </a:schemeClr>
          </a:solidFill>
        </a:ln>
      </c:spPr>
      <c:txPr>
        <a:bodyPr/>
        <a:lstStyle/>
        <a:p>
          <a:pPr>
            <a:defRPr sz="1100"/>
          </a:pPr>
          <a:endParaRPr lang="zh-CN"/>
        </a:p>
      </c:txPr>
    </c:legend>
    <c:plotVisOnly val="1"/>
    <c:dispBlanksAs val="gap"/>
    <c:showDLblsOverMax val="0"/>
  </c:chart>
  <c:spPr>
    <a:ln w="9525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altLang="zh-CN" sz="2400"/>
              <a:t>2014</a:t>
            </a:r>
            <a:r>
              <a:rPr lang="zh-CN" altLang="en-US" sz="2400"/>
              <a:t>年绍兴市地闪时段分布</a:t>
            </a:r>
          </a:p>
        </c:rich>
      </c:tx>
      <c:layout>
        <c:manualLayout>
          <c:xMode val="edge"/>
          <c:yMode val="edge"/>
          <c:x val="0.28857776876434676"/>
          <c:y val="5.7593767361768097E-3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023275226095058E-2"/>
          <c:y val="0.1530420915398647"/>
          <c:w val="0.90217186457515874"/>
          <c:h val="0.65267623314381051"/>
        </c:manualLayout>
      </c:layout>
      <c:bar3DChart>
        <c:barDir val="col"/>
        <c:grouping val="clustered"/>
        <c:varyColors val="0"/>
        <c:ser>
          <c:idx val="0"/>
          <c:order val="0"/>
          <c:tx>
            <c:v>总地闪</c:v>
          </c:tx>
          <c:spPr>
            <a:solidFill>
              <a:srgbClr val="92D050"/>
            </a:solidFill>
          </c:spPr>
          <c:invertIfNegative val="0"/>
          <c:cat>
            <c:numRef>
              <c:f>时段!$A$2:$A$25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时段!$B$2:$B$25</c:f>
              <c:numCache>
                <c:formatCode>General</c:formatCode>
                <c:ptCount val="24"/>
                <c:pt idx="0">
                  <c:v>175</c:v>
                </c:pt>
                <c:pt idx="1">
                  <c:v>68</c:v>
                </c:pt>
                <c:pt idx="2">
                  <c:v>84</c:v>
                </c:pt>
                <c:pt idx="3">
                  <c:v>67</c:v>
                </c:pt>
                <c:pt idx="4">
                  <c:v>126</c:v>
                </c:pt>
                <c:pt idx="5">
                  <c:v>178</c:v>
                </c:pt>
                <c:pt idx="6">
                  <c:v>147</c:v>
                </c:pt>
                <c:pt idx="7">
                  <c:v>147</c:v>
                </c:pt>
                <c:pt idx="8">
                  <c:v>147</c:v>
                </c:pt>
                <c:pt idx="9">
                  <c:v>77</c:v>
                </c:pt>
                <c:pt idx="10">
                  <c:v>45</c:v>
                </c:pt>
                <c:pt idx="11">
                  <c:v>71</c:v>
                </c:pt>
                <c:pt idx="12">
                  <c:v>201</c:v>
                </c:pt>
                <c:pt idx="13">
                  <c:v>395</c:v>
                </c:pt>
                <c:pt idx="14">
                  <c:v>772</c:v>
                </c:pt>
                <c:pt idx="15">
                  <c:v>903</c:v>
                </c:pt>
                <c:pt idx="16">
                  <c:v>1253</c:v>
                </c:pt>
                <c:pt idx="17">
                  <c:v>1689</c:v>
                </c:pt>
                <c:pt idx="18">
                  <c:v>1133</c:v>
                </c:pt>
                <c:pt idx="19">
                  <c:v>697</c:v>
                </c:pt>
                <c:pt idx="20">
                  <c:v>543</c:v>
                </c:pt>
                <c:pt idx="21">
                  <c:v>203</c:v>
                </c:pt>
                <c:pt idx="22">
                  <c:v>98</c:v>
                </c:pt>
                <c:pt idx="23">
                  <c:v>227</c:v>
                </c:pt>
              </c:numCache>
            </c:numRef>
          </c:val>
        </c:ser>
        <c:ser>
          <c:idx val="1"/>
          <c:order val="1"/>
          <c:tx>
            <c:v>正地闪</c:v>
          </c:tx>
          <c:spPr>
            <a:solidFill>
              <a:srgbClr val="D94F4F"/>
            </a:solidFill>
          </c:spPr>
          <c:invertIfNegative val="0"/>
          <c:cat>
            <c:numRef>
              <c:f>时段!$A$2:$A$25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时段!$C$2:$C$25</c:f>
              <c:numCache>
                <c:formatCode>General</c:formatCode>
                <c:ptCount val="24"/>
                <c:pt idx="0">
                  <c:v>18</c:v>
                </c:pt>
                <c:pt idx="1">
                  <c:v>37</c:v>
                </c:pt>
                <c:pt idx="2">
                  <c:v>9</c:v>
                </c:pt>
                <c:pt idx="3">
                  <c:v>9</c:v>
                </c:pt>
                <c:pt idx="4">
                  <c:v>41</c:v>
                </c:pt>
                <c:pt idx="5">
                  <c:v>18</c:v>
                </c:pt>
                <c:pt idx="6">
                  <c:v>12</c:v>
                </c:pt>
                <c:pt idx="7">
                  <c:v>20</c:v>
                </c:pt>
                <c:pt idx="8">
                  <c:v>5</c:v>
                </c:pt>
                <c:pt idx="9">
                  <c:v>11</c:v>
                </c:pt>
                <c:pt idx="10">
                  <c:v>2</c:v>
                </c:pt>
                <c:pt idx="11">
                  <c:v>1</c:v>
                </c:pt>
                <c:pt idx="12">
                  <c:v>26</c:v>
                </c:pt>
                <c:pt idx="13">
                  <c:v>13</c:v>
                </c:pt>
                <c:pt idx="14">
                  <c:v>36</c:v>
                </c:pt>
                <c:pt idx="15">
                  <c:v>86</c:v>
                </c:pt>
                <c:pt idx="16">
                  <c:v>82</c:v>
                </c:pt>
                <c:pt idx="17">
                  <c:v>58</c:v>
                </c:pt>
                <c:pt idx="18">
                  <c:v>59</c:v>
                </c:pt>
                <c:pt idx="19">
                  <c:v>35</c:v>
                </c:pt>
                <c:pt idx="20">
                  <c:v>19</c:v>
                </c:pt>
                <c:pt idx="21">
                  <c:v>19</c:v>
                </c:pt>
                <c:pt idx="22">
                  <c:v>24</c:v>
                </c:pt>
                <c:pt idx="23">
                  <c:v>34</c:v>
                </c:pt>
              </c:numCache>
            </c:numRef>
          </c:val>
        </c:ser>
        <c:ser>
          <c:idx val="2"/>
          <c:order val="2"/>
          <c:tx>
            <c:v>负地闪</c:v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时段!$A$2:$A$25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时段!$D$2:$D$25</c:f>
              <c:numCache>
                <c:formatCode>General</c:formatCode>
                <c:ptCount val="24"/>
                <c:pt idx="0">
                  <c:v>157</c:v>
                </c:pt>
                <c:pt idx="1">
                  <c:v>31</c:v>
                </c:pt>
                <c:pt idx="2">
                  <c:v>75</c:v>
                </c:pt>
                <c:pt idx="3">
                  <c:v>58</c:v>
                </c:pt>
                <c:pt idx="4">
                  <c:v>85</c:v>
                </c:pt>
                <c:pt idx="5">
                  <c:v>160</c:v>
                </c:pt>
                <c:pt idx="6">
                  <c:v>135</c:v>
                </c:pt>
                <c:pt idx="7">
                  <c:v>127</c:v>
                </c:pt>
                <c:pt idx="8">
                  <c:v>142</c:v>
                </c:pt>
                <c:pt idx="9">
                  <c:v>66</c:v>
                </c:pt>
                <c:pt idx="10">
                  <c:v>43</c:v>
                </c:pt>
                <c:pt idx="11">
                  <c:v>70</c:v>
                </c:pt>
                <c:pt idx="12">
                  <c:v>175</c:v>
                </c:pt>
                <c:pt idx="13">
                  <c:v>382</c:v>
                </c:pt>
                <c:pt idx="14">
                  <c:v>736</c:v>
                </c:pt>
                <c:pt idx="15">
                  <c:v>817</c:v>
                </c:pt>
                <c:pt idx="16">
                  <c:v>1171</c:v>
                </c:pt>
                <c:pt idx="17">
                  <c:v>1631</c:v>
                </c:pt>
                <c:pt idx="18">
                  <c:v>1074</c:v>
                </c:pt>
                <c:pt idx="19">
                  <c:v>662</c:v>
                </c:pt>
                <c:pt idx="20">
                  <c:v>524</c:v>
                </c:pt>
                <c:pt idx="21">
                  <c:v>184</c:v>
                </c:pt>
                <c:pt idx="22">
                  <c:v>74</c:v>
                </c:pt>
                <c:pt idx="23">
                  <c:v>193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685643504"/>
        <c:axId val="685644048"/>
        <c:axId val="0"/>
      </c:bar3DChart>
      <c:catAx>
        <c:axId val="685643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 sz="1800"/>
                  <a:t>时 段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sz="1200"/>
            </a:pPr>
            <a:endParaRPr lang="zh-CN"/>
          </a:p>
        </c:txPr>
        <c:crossAx val="685644048"/>
        <c:crosses val="autoZero"/>
        <c:auto val="1"/>
        <c:lblAlgn val="ctr"/>
        <c:lblOffset val="100"/>
        <c:noMultiLvlLbl val="0"/>
      </c:catAx>
      <c:valAx>
        <c:axId val="685644048"/>
        <c:scaling>
          <c:orientation val="minMax"/>
          <c:max val="45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zh-CN" altLang="en-US" sz="1800"/>
                  <a:t>地闪次数</a:t>
                </a:r>
              </a:p>
            </c:rich>
          </c:tx>
          <c:layout>
            <c:manualLayout>
              <c:xMode val="edge"/>
              <c:yMode val="edge"/>
              <c:x val="5.9610913697377968E-3"/>
              <c:y val="0.30431983613566849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sz="1200"/>
            </a:pPr>
            <a:endParaRPr lang="zh-CN"/>
          </a:p>
        </c:txPr>
        <c:crossAx val="6856435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0864578097950524"/>
          <c:y val="0.88071680471336034"/>
          <c:w val="0.24633742170806477"/>
          <c:h val="9.3744167395742206E-2"/>
        </c:manualLayout>
      </c:layout>
      <c:overlay val="0"/>
      <c:spPr>
        <a:ln>
          <a:solidFill>
            <a:schemeClr val="bg1">
              <a:lumMod val="65000"/>
            </a:schemeClr>
          </a:solidFill>
        </a:ln>
      </c:spPr>
      <c:txPr>
        <a:bodyPr/>
        <a:lstStyle/>
        <a:p>
          <a:pPr>
            <a:defRPr sz="1100"/>
          </a:pPr>
          <a:endParaRPr lang="zh-CN"/>
        </a:p>
      </c:txPr>
    </c:legend>
    <c:plotVisOnly val="1"/>
    <c:dispBlanksAs val="gap"/>
    <c:showDLblsOverMax val="0"/>
  </c:chart>
  <c:spPr>
    <a:gradFill>
      <a:gsLst>
        <a:gs pos="0">
          <a:schemeClr val="tx2">
            <a:lumMod val="40000"/>
            <a:lumOff val="60000"/>
          </a:schemeClr>
        </a:gs>
        <a:gs pos="50000">
          <a:schemeClr val="tx2">
            <a:lumMod val="20000"/>
            <a:lumOff val="80000"/>
          </a:schemeClr>
        </a:gs>
        <a:gs pos="100000">
          <a:schemeClr val="accent1">
            <a:lumMod val="20000"/>
            <a:lumOff val="80000"/>
          </a:schemeClr>
        </a:gs>
      </a:gsLst>
      <a:lin ang="5400000" scaled="0"/>
    </a:gra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294714</xdr:colOff>
      <xdr:row>29</xdr:row>
      <xdr:rowOff>43142</xdr:rowOff>
    </xdr:from>
    <xdr:to>
      <xdr:col>12</xdr:col>
      <xdr:colOff>551888</xdr:colOff>
      <xdr:row>49</xdr:row>
      <xdr:rowOff>160524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224117</xdr:colOff>
      <xdr:row>28</xdr:row>
      <xdr:rowOff>168087</xdr:rowOff>
    </xdr:from>
    <xdr:to>
      <xdr:col>26</xdr:col>
      <xdr:colOff>462241</xdr:colOff>
      <xdr:row>51</xdr:row>
      <xdr:rowOff>163327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6</xdr:row>
      <xdr:rowOff>26670</xdr:rowOff>
    </xdr:from>
    <xdr:to>
      <xdr:col>16</xdr:col>
      <xdr:colOff>533400</xdr:colOff>
      <xdr:row>21</xdr:row>
      <xdr:rowOff>26670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118109</xdr:colOff>
      <xdr:row>5</xdr:row>
      <xdr:rowOff>148590</xdr:rowOff>
    </xdr:from>
    <xdr:to>
      <xdr:col>21</xdr:col>
      <xdr:colOff>394334</xdr:colOff>
      <xdr:row>27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373380</xdr:colOff>
      <xdr:row>2</xdr:row>
      <xdr:rowOff>36195</xdr:rowOff>
    </xdr:from>
    <xdr:to>
      <xdr:col>16</xdr:col>
      <xdr:colOff>226695</xdr:colOff>
      <xdr:row>23</xdr:row>
      <xdr:rowOff>59055</xdr:rowOff>
    </xdr:to>
    <xdr:graphicFrame macro="">
      <xdr:nvGraphicFramePr>
        <xdr:cNvPr id="2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19051</xdr:colOff>
      <xdr:row>4</xdr:row>
      <xdr:rowOff>80961</xdr:rowOff>
    </xdr:from>
    <xdr:to>
      <xdr:col>21</xdr:col>
      <xdr:colOff>257175</xdr:colOff>
      <xdr:row>27</xdr:row>
      <xdr:rowOff>76200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519953</xdr:colOff>
      <xdr:row>7</xdr:row>
      <xdr:rowOff>76479</xdr:rowOff>
    </xdr:from>
    <xdr:to>
      <xdr:col>24</xdr:col>
      <xdr:colOff>32049</xdr:colOff>
      <xdr:row>30</xdr:row>
      <xdr:rowOff>71718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466724</xdr:colOff>
      <xdr:row>30</xdr:row>
      <xdr:rowOff>95250</xdr:rowOff>
    </xdr:from>
    <xdr:to>
      <xdr:col>17</xdr:col>
      <xdr:colOff>57149</xdr:colOff>
      <xdr:row>51</xdr:row>
      <xdr:rowOff>33337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Z20"/>
  <sheetViews>
    <sheetView topLeftCell="A25" zoomScaleNormal="100" workbookViewId="0">
      <selection activeCell="B54" sqref="B54"/>
    </sheetView>
  </sheetViews>
  <sheetFormatPr defaultColWidth="9" defaultRowHeight="13.5"/>
  <cols>
    <col min="1" max="1" width="12" style="9" customWidth="1"/>
    <col min="2" max="2" width="11.625" style="9" customWidth="1"/>
    <col min="3" max="3" width="16.375" style="9" customWidth="1"/>
    <col min="4" max="4" width="12.75" style="9" bestFit="1" customWidth="1"/>
    <col min="5" max="5" width="9" style="11"/>
    <col min="6" max="6" width="9" style="9"/>
    <col min="7" max="7" width="12.625" style="9" customWidth="1"/>
    <col min="8" max="16384" width="9" style="9"/>
  </cols>
  <sheetData>
    <row r="1" spans="1:26">
      <c r="A1" s="14" t="s">
        <v>57</v>
      </c>
      <c r="B1" s="14" t="s">
        <v>5</v>
      </c>
      <c r="C1" s="9" t="s">
        <v>18</v>
      </c>
      <c r="D1" s="9" t="s">
        <v>6</v>
      </c>
      <c r="G1" s="9" t="s">
        <v>17</v>
      </c>
      <c r="H1" s="14"/>
      <c r="I1" s="14"/>
    </row>
    <row r="2" spans="1:26">
      <c r="A2" s="32">
        <v>15616</v>
      </c>
      <c r="B2" s="16" t="s">
        <v>46</v>
      </c>
      <c r="C2" s="10">
        <v>16596</v>
      </c>
      <c r="D2" s="10">
        <f>A2/C2</f>
        <v>0.94094962641600388</v>
      </c>
      <c r="E2" s="11">
        <f>A2/$A$13</f>
        <v>0.10724317196953569</v>
      </c>
      <c r="F2" s="11">
        <f>F1+E2</f>
        <v>0.10724317196953569</v>
      </c>
      <c r="G2" s="9">
        <f>$D$13</f>
        <v>1.4053002885626875</v>
      </c>
      <c r="H2" s="15"/>
      <c r="I2" s="16"/>
      <c r="Y2" s="22"/>
      <c r="Z2" s="22"/>
    </row>
    <row r="3" spans="1:26">
      <c r="A3" s="32">
        <v>19374</v>
      </c>
      <c r="B3" s="16" t="s">
        <v>47</v>
      </c>
      <c r="C3" s="10">
        <v>9365</v>
      </c>
      <c r="D3" s="10">
        <f t="shared" ref="D3:D13" si="0">A3/C3</f>
        <v>2.0687666844634278</v>
      </c>
      <c r="E3" s="11">
        <f t="shared" ref="E3:E11" si="1">A3/$A$13</f>
        <v>0.13305130723218395</v>
      </c>
      <c r="F3" s="11">
        <f>F2+E3</f>
        <v>0.24029447920171965</v>
      </c>
      <c r="G3" s="9">
        <f t="shared" ref="G3:G10" si="2">$D$13</f>
        <v>1.4053002885626875</v>
      </c>
      <c r="H3" s="15"/>
      <c r="I3" s="16"/>
    </row>
    <row r="4" spans="1:26">
      <c r="A4" s="32">
        <v>12942</v>
      </c>
      <c r="B4" s="16" t="s">
        <v>48</v>
      </c>
      <c r="C4" s="10">
        <v>11784</v>
      </c>
      <c r="D4" s="10">
        <f t="shared" si="0"/>
        <v>1.0982688391038697</v>
      </c>
      <c r="E4" s="11">
        <f t="shared" si="1"/>
        <v>8.8879426974239936E-2</v>
      </c>
      <c r="F4" s="11">
        <f t="shared" ref="F4:F11" si="3">F3+E4</f>
        <v>0.3291739061759596</v>
      </c>
      <c r="G4" s="9">
        <f t="shared" si="2"/>
        <v>1.4053002885626875</v>
      </c>
      <c r="H4" s="15"/>
      <c r="I4" s="16"/>
    </row>
    <row r="5" spans="1:26">
      <c r="A5" s="32">
        <v>3011</v>
      </c>
      <c r="B5" s="16" t="s">
        <v>49</v>
      </c>
      <c r="C5" s="10">
        <v>5794</v>
      </c>
      <c r="D5" s="10">
        <f t="shared" si="0"/>
        <v>0.51967552640662751</v>
      </c>
      <c r="E5" s="11">
        <f t="shared" si="1"/>
        <v>2.0678098796123971E-2</v>
      </c>
      <c r="F5" s="11">
        <f t="shared" si="3"/>
        <v>0.34985200497208357</v>
      </c>
      <c r="G5" s="9">
        <f>$D$13</f>
        <v>1.4053002885626875</v>
      </c>
      <c r="H5" s="15"/>
      <c r="I5" s="16"/>
    </row>
    <row r="6" spans="1:26">
      <c r="A6" s="32">
        <v>4161</v>
      </c>
      <c r="B6" s="16" t="s">
        <v>50</v>
      </c>
      <c r="C6" s="10">
        <v>3915</v>
      </c>
      <c r="D6" s="10">
        <f t="shared" si="0"/>
        <v>1.0628352490421455</v>
      </c>
      <c r="E6" s="11">
        <f t="shared" si="1"/>
        <v>2.8575745297466572E-2</v>
      </c>
      <c r="F6" s="11">
        <f t="shared" si="3"/>
        <v>0.37842775026955017</v>
      </c>
      <c r="G6" s="9">
        <f t="shared" si="2"/>
        <v>1.4053002885626875</v>
      </c>
      <c r="H6" s="15"/>
      <c r="I6" s="16"/>
    </row>
    <row r="7" spans="1:26">
      <c r="A7" s="32">
        <v>9272</v>
      </c>
      <c r="B7" s="16" t="s">
        <v>51</v>
      </c>
      <c r="C7" s="10">
        <v>8256</v>
      </c>
      <c r="D7" s="10">
        <f t="shared" si="0"/>
        <v>1.123062015503876</v>
      </c>
      <c r="E7" s="11">
        <f t="shared" si="1"/>
        <v>6.3675633356911815E-2</v>
      </c>
      <c r="F7" s="11">
        <f t="shared" si="3"/>
        <v>0.44210338362646195</v>
      </c>
      <c r="G7" s="9">
        <f t="shared" si="2"/>
        <v>1.4053002885626875</v>
      </c>
      <c r="H7" s="15"/>
      <c r="I7" s="16"/>
    </row>
    <row r="8" spans="1:26">
      <c r="A8" s="32">
        <v>19839</v>
      </c>
      <c r="B8" s="16" t="s">
        <v>52</v>
      </c>
      <c r="C8" s="10">
        <v>10919</v>
      </c>
      <c r="D8" s="10">
        <f t="shared" si="0"/>
        <v>1.8169246267973258</v>
      </c>
      <c r="E8" s="11">
        <f t="shared" si="1"/>
        <v>0.13624470342620507</v>
      </c>
      <c r="F8" s="11">
        <f t="shared" si="3"/>
        <v>0.57834808705266705</v>
      </c>
      <c r="G8" s="9">
        <f t="shared" si="2"/>
        <v>1.4053002885626875</v>
      </c>
      <c r="H8" s="15"/>
      <c r="I8" s="16"/>
    </row>
    <row r="9" spans="1:26">
      <c r="A9" s="32">
        <v>17398</v>
      </c>
      <c r="B9" s="16" t="s">
        <v>53</v>
      </c>
      <c r="C9" s="10">
        <v>8837</v>
      </c>
      <c r="D9" s="10">
        <f t="shared" si="0"/>
        <v>1.9687676813398212</v>
      </c>
      <c r="E9" s="11">
        <f t="shared" si="1"/>
        <v>0.1194810902872683</v>
      </c>
      <c r="F9" s="11">
        <f t="shared" si="3"/>
        <v>0.69782917733993532</v>
      </c>
      <c r="G9" s="9">
        <f t="shared" si="2"/>
        <v>1.4053002885626875</v>
      </c>
      <c r="H9" s="15"/>
      <c r="I9" s="16"/>
    </row>
    <row r="10" spans="1:26">
      <c r="A10" s="32">
        <v>1598</v>
      </c>
      <c r="B10" s="16" t="s">
        <v>54</v>
      </c>
      <c r="C10" s="10">
        <v>1440</v>
      </c>
      <c r="D10" s="10">
        <f t="shared" si="0"/>
        <v>1.1097222222222223</v>
      </c>
      <c r="E10" s="11">
        <f t="shared" si="1"/>
        <v>1.0974294877517804E-2</v>
      </c>
      <c r="F10" s="11">
        <f t="shared" si="3"/>
        <v>0.7088034722174531</v>
      </c>
      <c r="G10" s="9">
        <f t="shared" si="2"/>
        <v>1.4053002885626875</v>
      </c>
      <c r="H10" s="15"/>
      <c r="I10" s="16"/>
    </row>
    <row r="11" spans="1:26">
      <c r="A11" s="32">
        <v>25476</v>
      </c>
      <c r="B11" s="16" t="s">
        <v>55</v>
      </c>
      <c r="C11" s="10">
        <v>9413</v>
      </c>
      <c r="D11" s="10">
        <f t="shared" si="0"/>
        <v>2.7064697758419207</v>
      </c>
      <c r="E11" s="11">
        <f t="shared" si="1"/>
        <v>0.17495690632017746</v>
      </c>
      <c r="F11" s="11">
        <f t="shared" si="3"/>
        <v>0.88376037853763056</v>
      </c>
      <c r="G11" s="9">
        <f>$D$13</f>
        <v>1.4053002885626875</v>
      </c>
      <c r="H11" s="15"/>
      <c r="I11" s="16"/>
    </row>
    <row r="12" spans="1:26">
      <c r="A12" s="32">
        <v>16926</v>
      </c>
      <c r="B12" s="16" t="s">
        <v>56</v>
      </c>
      <c r="C12" s="10">
        <v>17298</v>
      </c>
      <c r="D12" s="10">
        <f t="shared" si="0"/>
        <v>0.978494623655914</v>
      </c>
      <c r="E12" s="11">
        <f>A12/$A$13</f>
        <v>0.11623962146236944</v>
      </c>
      <c r="F12" s="11">
        <f>F11+E12</f>
        <v>1</v>
      </c>
      <c r="G12" s="9">
        <f>$D$13</f>
        <v>1.4053002885626875</v>
      </c>
      <c r="H12" s="15"/>
      <c r="I12" s="16"/>
    </row>
    <row r="13" spans="1:26">
      <c r="A13" s="32">
        <f>SUM(A2:A12)</f>
        <v>145613</v>
      </c>
      <c r="B13" s="31" t="s">
        <v>19</v>
      </c>
      <c r="C13" s="33">
        <f>SUM(C2:C12)</f>
        <v>103617</v>
      </c>
      <c r="D13" s="10">
        <f t="shared" si="0"/>
        <v>1.4053002885626875</v>
      </c>
      <c r="E13" s="11">
        <f>SUM(E2:E12)</f>
        <v>1</v>
      </c>
      <c r="F13" s="11"/>
    </row>
    <row r="16" spans="1:26">
      <c r="C16" s="16" t="s">
        <v>58</v>
      </c>
      <c r="D16" s="16" t="s">
        <v>10</v>
      </c>
      <c r="E16" s="16" t="s">
        <v>11</v>
      </c>
      <c r="F16" s="16" t="s">
        <v>12</v>
      </c>
      <c r="G16" s="16" t="s">
        <v>9</v>
      </c>
      <c r="H16" s="16" t="s">
        <v>13</v>
      </c>
      <c r="I16" s="16" t="s">
        <v>16</v>
      </c>
      <c r="J16" s="16" t="s">
        <v>15</v>
      </c>
      <c r="K16" s="16" t="s">
        <v>14</v>
      </c>
      <c r="L16" s="16" t="s">
        <v>8</v>
      </c>
      <c r="M16" s="16" t="s">
        <v>7</v>
      </c>
      <c r="N16" s="9" t="s">
        <v>31</v>
      </c>
    </row>
    <row r="17" spans="1:14">
      <c r="B17" s="9" t="s">
        <v>43</v>
      </c>
      <c r="C17">
        <f>A2</f>
        <v>15616</v>
      </c>
      <c r="D17">
        <f>A3</f>
        <v>19374</v>
      </c>
      <c r="E17">
        <f>A4</f>
        <v>12942</v>
      </c>
      <c r="F17">
        <f>A5</f>
        <v>3011</v>
      </c>
      <c r="G17">
        <f>A6</f>
        <v>4161</v>
      </c>
      <c r="H17">
        <f>A7</f>
        <v>9272</v>
      </c>
      <c r="I17">
        <f>A8</f>
        <v>19839</v>
      </c>
      <c r="J17">
        <f>A9</f>
        <v>17398</v>
      </c>
      <c r="K17">
        <f>A10</f>
        <v>1598</v>
      </c>
      <c r="L17">
        <f>A11</f>
        <v>25476</v>
      </c>
      <c r="M17">
        <f>A12</f>
        <v>16926</v>
      </c>
      <c r="N17" s="9">
        <f>A13</f>
        <v>145613</v>
      </c>
    </row>
    <row r="18" spans="1:14">
      <c r="B18" s="9" t="s">
        <v>44</v>
      </c>
      <c r="C18" s="18">
        <f>D2</f>
        <v>0.94094962641600388</v>
      </c>
      <c r="D18" s="18">
        <f>D3</f>
        <v>2.0687666844634278</v>
      </c>
      <c r="E18" s="18">
        <f>D4</f>
        <v>1.0982688391038697</v>
      </c>
      <c r="F18" s="18">
        <f>D5</f>
        <v>0.51967552640662751</v>
      </c>
      <c r="G18" s="18">
        <f>D6</f>
        <v>1.0628352490421455</v>
      </c>
      <c r="H18" s="18">
        <f>D7</f>
        <v>1.123062015503876</v>
      </c>
      <c r="I18" s="18">
        <f>D8</f>
        <v>1.8169246267973258</v>
      </c>
      <c r="J18" s="18">
        <f>D9</f>
        <v>1.9687676813398212</v>
      </c>
      <c r="K18" s="18">
        <f>D10</f>
        <v>1.1097222222222223</v>
      </c>
      <c r="L18" s="18">
        <f>D11</f>
        <v>2.7064697758419207</v>
      </c>
      <c r="M18" s="18">
        <f>D12</f>
        <v>0.978494623655914</v>
      </c>
      <c r="N18" s="18">
        <f>D13</f>
        <v>1.4053002885626875</v>
      </c>
    </row>
    <row r="19" spans="1:14">
      <c r="A19" s="29" t="s">
        <v>45</v>
      </c>
    </row>
    <row r="20" spans="1:14" s="29" customFormat="1">
      <c r="E20" s="30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23"/>
  <sheetViews>
    <sheetView workbookViewId="0">
      <selection activeCell="E27" sqref="E27"/>
    </sheetView>
  </sheetViews>
  <sheetFormatPr defaultRowHeight="13.5"/>
  <cols>
    <col min="2" max="2" width="10.75" customWidth="1"/>
    <col min="3" max="3" width="10.625" customWidth="1"/>
    <col min="4" max="4" width="12" customWidth="1"/>
    <col min="7" max="7" width="15.125" customWidth="1"/>
  </cols>
  <sheetData>
    <row r="1" spans="1:6" ht="27">
      <c r="A1" s="28" t="s">
        <v>36</v>
      </c>
    </row>
    <row r="2" spans="1:6">
      <c r="B2" t="s">
        <v>33</v>
      </c>
      <c r="C2" t="s">
        <v>34</v>
      </c>
    </row>
    <row r="3" spans="1:6" ht="15.75" customHeight="1">
      <c r="B3" s="23" t="s">
        <v>27</v>
      </c>
      <c r="C3" s="24">
        <v>487</v>
      </c>
    </row>
    <row r="4" spans="1:6">
      <c r="B4" s="23" t="s">
        <v>28</v>
      </c>
      <c r="C4" s="24">
        <v>561</v>
      </c>
    </row>
    <row r="5" spans="1:6">
      <c r="B5" s="23" t="s">
        <v>29</v>
      </c>
      <c r="C5" s="24">
        <v>1970</v>
      </c>
    </row>
    <row r="6" spans="1:6">
      <c r="B6" s="23" t="s">
        <v>23</v>
      </c>
      <c r="C6" s="24">
        <v>1360</v>
      </c>
    </row>
    <row r="7" spans="1:6">
      <c r="B7" s="23" t="s">
        <v>26</v>
      </c>
      <c r="C7" s="24">
        <v>106</v>
      </c>
    </row>
    <row r="8" spans="1:6">
      <c r="B8" s="23" t="s">
        <v>24</v>
      </c>
      <c r="C8" s="24">
        <v>4788</v>
      </c>
    </row>
    <row r="9" spans="1:6">
      <c r="C9" s="24"/>
    </row>
    <row r="10" spans="1:6">
      <c r="A10" s="27" t="s">
        <v>37</v>
      </c>
    </row>
    <row r="11" spans="1:6">
      <c r="A11" t="s">
        <v>25</v>
      </c>
      <c r="B11" t="s">
        <v>30</v>
      </c>
      <c r="C11" t="s">
        <v>41</v>
      </c>
      <c r="D11" t="s">
        <v>42</v>
      </c>
    </row>
    <row r="12" spans="1:6">
      <c r="A12" t="s">
        <v>26</v>
      </c>
      <c r="B12">
        <f>C7</f>
        <v>106</v>
      </c>
      <c r="C12">
        <v>498</v>
      </c>
      <c r="D12">
        <f>B12/C12</f>
        <v>0.21285140562248997</v>
      </c>
      <c r="E12" s="6">
        <f t="shared" ref="E12:E17" si="0">B12/$B$18</f>
        <v>1.1432269197584125E-2</v>
      </c>
      <c r="F12" s="6"/>
    </row>
    <row r="13" spans="1:6">
      <c r="A13" t="s">
        <v>27</v>
      </c>
      <c r="B13">
        <f>C3</f>
        <v>487</v>
      </c>
      <c r="C13">
        <v>1041</v>
      </c>
      <c r="D13">
        <f t="shared" ref="D13:D18" si="1">B13/C13</f>
        <v>0.46781940441882808</v>
      </c>
      <c r="E13" s="6">
        <f t="shared" si="0"/>
        <v>5.2523727351164798E-2</v>
      </c>
      <c r="F13" s="6"/>
    </row>
    <row r="14" spans="1:6">
      <c r="A14" t="s">
        <v>28</v>
      </c>
      <c r="B14">
        <f>C4</f>
        <v>561</v>
      </c>
      <c r="C14">
        <v>1403</v>
      </c>
      <c r="D14">
        <f t="shared" si="1"/>
        <v>0.39985744832501779</v>
      </c>
      <c r="E14" s="6">
        <f t="shared" si="0"/>
        <v>6.0504745470232962E-2</v>
      </c>
      <c r="F14" s="6"/>
    </row>
    <row r="15" spans="1:6">
      <c r="A15" t="s">
        <v>24</v>
      </c>
      <c r="B15">
        <f>C8</f>
        <v>4788</v>
      </c>
      <c r="C15">
        <v>2311</v>
      </c>
      <c r="D15">
        <f t="shared" si="1"/>
        <v>2.0718303764604067</v>
      </c>
      <c r="E15" s="6">
        <f t="shared" si="0"/>
        <v>0.51639344262295084</v>
      </c>
      <c r="F15" s="6"/>
    </row>
    <row r="16" spans="1:6">
      <c r="A16" t="s">
        <v>29</v>
      </c>
      <c r="B16">
        <f>C5</f>
        <v>1970</v>
      </c>
      <c r="C16">
        <v>1790</v>
      </c>
      <c r="D16">
        <f t="shared" si="1"/>
        <v>1.1005586592178771</v>
      </c>
      <c r="E16" s="6">
        <f t="shared" si="0"/>
        <v>0.21246764452113892</v>
      </c>
      <c r="F16" s="6"/>
    </row>
    <row r="17" spans="1:8">
      <c r="A17" t="s">
        <v>23</v>
      </c>
      <c r="B17">
        <f>C6</f>
        <v>1360</v>
      </c>
      <c r="C17">
        <v>1213</v>
      </c>
      <c r="D17">
        <f t="shared" si="1"/>
        <v>1.1211871393239901</v>
      </c>
      <c r="E17" s="6">
        <f t="shared" si="0"/>
        <v>0.14667817083692838</v>
      </c>
      <c r="F17" s="6"/>
    </row>
    <row r="18" spans="1:8">
      <c r="A18" t="s">
        <v>32</v>
      </c>
      <c r="B18">
        <f>SUM(B12:B17)</f>
        <v>9272</v>
      </c>
      <c r="C18">
        <f>SUM(C12:C17)</f>
        <v>8256</v>
      </c>
      <c r="D18">
        <f t="shared" si="1"/>
        <v>1.123062015503876</v>
      </c>
      <c r="E18" s="6">
        <f>SUM(E12:E17)</f>
        <v>0.99999999999999989</v>
      </c>
      <c r="F18" s="6"/>
    </row>
    <row r="20" spans="1:8">
      <c r="A20" s="27" t="s">
        <v>38</v>
      </c>
    </row>
    <row r="21" spans="1:8">
      <c r="A21" s="25"/>
      <c r="B21" s="25" t="s">
        <v>26</v>
      </c>
      <c r="C21" s="26" t="s">
        <v>27</v>
      </c>
      <c r="D21" s="26" t="s">
        <v>28</v>
      </c>
      <c r="E21" s="26" t="s">
        <v>24</v>
      </c>
      <c r="F21" s="26" t="s">
        <v>29</v>
      </c>
      <c r="G21" s="26" t="s">
        <v>23</v>
      </c>
      <c r="H21" s="26" t="s">
        <v>32</v>
      </c>
    </row>
    <row r="22" spans="1:8">
      <c r="A22" s="27" t="s">
        <v>34</v>
      </c>
      <c r="B22">
        <f>B12</f>
        <v>106</v>
      </c>
      <c r="C22">
        <f>B13</f>
        <v>487</v>
      </c>
      <c r="D22">
        <f>B14</f>
        <v>561</v>
      </c>
      <c r="E22">
        <f>B15</f>
        <v>4788</v>
      </c>
      <c r="F22">
        <f>B16</f>
        <v>1970</v>
      </c>
      <c r="G22">
        <f>B17</f>
        <v>1360</v>
      </c>
      <c r="H22">
        <f>B18</f>
        <v>9272</v>
      </c>
    </row>
    <row r="23" spans="1:8">
      <c r="A23" s="27" t="s">
        <v>35</v>
      </c>
      <c r="B23" s="21">
        <f>D12</f>
        <v>0.21285140562248997</v>
      </c>
      <c r="C23" s="21">
        <f>D13</f>
        <v>0.46781940441882808</v>
      </c>
      <c r="D23" s="21">
        <f>D14</f>
        <v>0.39985744832501779</v>
      </c>
      <c r="E23" s="21">
        <f>D15</f>
        <v>2.0718303764604067</v>
      </c>
      <c r="F23" s="21">
        <f>D16</f>
        <v>1.1005586592178771</v>
      </c>
      <c r="G23" s="21">
        <f>D17</f>
        <v>1.1211871393239901</v>
      </c>
      <c r="H23" s="21">
        <f>D18</f>
        <v>1.123062015503876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ignoredErrors>
    <ignoredError sqref="D18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25"/>
  <sheetViews>
    <sheetView zoomScale="85" zoomScaleNormal="85" workbookViewId="0">
      <selection activeCell="D21" sqref="D21"/>
    </sheetView>
  </sheetViews>
  <sheetFormatPr defaultColWidth="9" defaultRowHeight="13.5"/>
  <cols>
    <col min="1" max="4" width="9" style="9"/>
    <col min="5" max="5" width="9" style="11"/>
    <col min="6" max="16384" width="9" style="9"/>
  </cols>
  <sheetData>
    <row r="1" spans="1:11">
      <c r="A1" s="9" t="s">
        <v>0</v>
      </c>
      <c r="B1" s="9" t="s">
        <v>1</v>
      </c>
      <c r="C1" s="9" t="s">
        <v>2</v>
      </c>
      <c r="D1" s="9" t="s">
        <v>4</v>
      </c>
      <c r="H1" s="12"/>
      <c r="I1" s="12"/>
      <c r="J1" s="12"/>
      <c r="K1" s="12"/>
    </row>
    <row r="2" spans="1:11">
      <c r="A2" s="9">
        <f>B2+C2</f>
        <v>0</v>
      </c>
      <c r="B2" s="13">
        <v>0</v>
      </c>
      <c r="C2" s="8">
        <v>0</v>
      </c>
      <c r="D2" s="10">
        <v>1</v>
      </c>
      <c r="E2" s="11">
        <f>A2/$A$14</f>
        <v>0</v>
      </c>
      <c r="F2" s="11">
        <f>E2</f>
        <v>0</v>
      </c>
      <c r="H2" s="13"/>
      <c r="I2" s="13"/>
      <c r="J2" s="13"/>
      <c r="K2" s="13"/>
    </row>
    <row r="3" spans="1:11">
      <c r="A3" s="9">
        <f t="shared" ref="A3:A13" si="0">B3+C3</f>
        <v>30</v>
      </c>
      <c r="B3" s="13">
        <v>1</v>
      </c>
      <c r="C3" s="8">
        <v>29</v>
      </c>
      <c r="D3" s="10">
        <v>2</v>
      </c>
      <c r="E3" s="11">
        <f t="shared" ref="E3:E13" si="1">A3/$A$14</f>
        <v>3.2355478861087143E-3</v>
      </c>
      <c r="F3" s="11">
        <f>F2+E3</f>
        <v>3.2355478861087143E-3</v>
      </c>
      <c r="H3" s="13"/>
      <c r="I3" s="13"/>
      <c r="J3" s="13"/>
      <c r="K3" s="13"/>
    </row>
    <row r="4" spans="1:11">
      <c r="A4" s="9">
        <f t="shared" si="0"/>
        <v>39</v>
      </c>
      <c r="B4" s="13">
        <v>3</v>
      </c>
      <c r="C4" s="8">
        <v>36</v>
      </c>
      <c r="D4" s="10">
        <v>3</v>
      </c>
      <c r="E4" s="11">
        <f>A4/$A$14</f>
        <v>4.2062122519413289E-3</v>
      </c>
      <c r="F4" s="11">
        <f t="shared" ref="F4:F12" si="2">F3+E4</f>
        <v>7.4417601380500431E-3</v>
      </c>
      <c r="H4" s="13"/>
      <c r="I4" s="13"/>
      <c r="J4" s="13"/>
      <c r="K4" s="13"/>
    </row>
    <row r="5" spans="1:11">
      <c r="A5" s="9">
        <f t="shared" si="0"/>
        <v>755</v>
      </c>
      <c r="B5" s="13">
        <v>127</v>
      </c>
      <c r="C5" s="8">
        <v>628</v>
      </c>
      <c r="D5" s="10">
        <v>4</v>
      </c>
      <c r="E5" s="11">
        <f t="shared" si="1"/>
        <v>8.1427955133735977E-2</v>
      </c>
      <c r="F5" s="11">
        <f t="shared" si="2"/>
        <v>8.8869715271786026E-2</v>
      </c>
      <c r="H5" s="13"/>
      <c r="I5" s="13"/>
      <c r="J5" s="13"/>
      <c r="K5" s="13"/>
    </row>
    <row r="6" spans="1:11">
      <c r="A6" s="9">
        <f t="shared" si="0"/>
        <v>1037</v>
      </c>
      <c r="B6" s="13">
        <v>97</v>
      </c>
      <c r="C6" s="8">
        <v>940</v>
      </c>
      <c r="D6" s="10">
        <v>5</v>
      </c>
      <c r="E6" s="11">
        <f t="shared" si="1"/>
        <v>0.1118421052631579</v>
      </c>
      <c r="F6" s="11">
        <f t="shared" si="2"/>
        <v>0.20071182053494391</v>
      </c>
      <c r="H6" s="13"/>
      <c r="I6" s="13"/>
      <c r="J6" s="13"/>
      <c r="K6" s="13"/>
    </row>
    <row r="7" spans="1:11">
      <c r="A7" s="9">
        <f t="shared" si="0"/>
        <v>1833</v>
      </c>
      <c r="B7" s="13">
        <v>86</v>
      </c>
      <c r="C7" s="8">
        <v>1747</v>
      </c>
      <c r="D7" s="10">
        <v>6</v>
      </c>
      <c r="E7" s="11">
        <f t="shared" si="1"/>
        <v>0.19769197584124246</v>
      </c>
      <c r="F7" s="11">
        <f t="shared" si="2"/>
        <v>0.39840379637618639</v>
      </c>
      <c r="G7" s="11">
        <f>E7+E8+E9</f>
        <v>0.69618205349439177</v>
      </c>
      <c r="H7" s="17"/>
      <c r="I7" s="13"/>
      <c r="J7" s="13"/>
      <c r="K7" s="13"/>
    </row>
    <row r="8" spans="1:11">
      <c r="A8" s="9">
        <f t="shared" si="0"/>
        <v>1745</v>
      </c>
      <c r="B8" s="13">
        <v>82</v>
      </c>
      <c r="C8" s="8">
        <v>1663</v>
      </c>
      <c r="D8" s="10">
        <v>7</v>
      </c>
      <c r="E8" s="11">
        <f t="shared" si="1"/>
        <v>0.18820103537532357</v>
      </c>
      <c r="F8" s="11">
        <f t="shared" si="2"/>
        <v>0.58660483175151001</v>
      </c>
      <c r="H8" s="13"/>
      <c r="I8" s="13"/>
      <c r="J8" s="13"/>
      <c r="K8" s="13"/>
    </row>
    <row r="9" spans="1:11">
      <c r="A9" s="9">
        <f t="shared" si="0"/>
        <v>2877</v>
      </c>
      <c r="B9" s="13">
        <v>54</v>
      </c>
      <c r="C9" s="8">
        <v>2823</v>
      </c>
      <c r="D9" s="10">
        <v>8</v>
      </c>
      <c r="E9" s="11">
        <f t="shared" si="1"/>
        <v>0.31028904227782572</v>
      </c>
      <c r="F9" s="11">
        <f t="shared" si="2"/>
        <v>0.89689387402933574</v>
      </c>
      <c r="H9" s="13"/>
      <c r="I9" s="13"/>
      <c r="J9" s="13"/>
      <c r="K9" s="13"/>
    </row>
    <row r="10" spans="1:11">
      <c r="A10" s="9">
        <f t="shared" si="0"/>
        <v>465</v>
      </c>
      <c r="B10" s="13">
        <v>20</v>
      </c>
      <c r="C10" s="8">
        <v>445</v>
      </c>
      <c r="D10" s="10">
        <v>9</v>
      </c>
      <c r="E10" s="11">
        <f t="shared" si="1"/>
        <v>5.0150992234685075E-2</v>
      </c>
      <c r="F10" s="11">
        <f t="shared" si="2"/>
        <v>0.94704486626402085</v>
      </c>
      <c r="H10" s="13"/>
      <c r="I10" s="13"/>
      <c r="J10" s="13"/>
      <c r="K10" s="13"/>
    </row>
    <row r="11" spans="1:11">
      <c r="A11" s="9">
        <f t="shared" si="0"/>
        <v>16</v>
      </c>
      <c r="B11" s="13">
        <v>9</v>
      </c>
      <c r="C11" s="8">
        <v>7</v>
      </c>
      <c r="D11" s="10">
        <v>10</v>
      </c>
      <c r="E11" s="11">
        <f t="shared" si="1"/>
        <v>1.7256255392579811E-3</v>
      </c>
      <c r="F11" s="11">
        <f>F10+E11</f>
        <v>0.94877049180327888</v>
      </c>
      <c r="H11" s="13"/>
      <c r="I11" s="13"/>
      <c r="J11" s="13"/>
      <c r="K11" s="13"/>
    </row>
    <row r="12" spans="1:11">
      <c r="A12" s="9">
        <f t="shared" si="0"/>
        <v>475</v>
      </c>
      <c r="B12" s="13">
        <v>21</v>
      </c>
      <c r="C12" s="8">
        <v>454</v>
      </c>
      <c r="D12" s="10">
        <v>11</v>
      </c>
      <c r="E12" s="11">
        <f t="shared" si="1"/>
        <v>5.1229508196721313E-2</v>
      </c>
      <c r="F12" s="11">
        <f t="shared" si="2"/>
        <v>1.0000000000000002</v>
      </c>
      <c r="H12" s="13"/>
      <c r="I12" s="13"/>
      <c r="J12" s="13"/>
      <c r="K12" s="13"/>
    </row>
    <row r="13" spans="1:11">
      <c r="A13" s="9">
        <f t="shared" si="0"/>
        <v>0</v>
      </c>
      <c r="B13" s="13">
        <v>0</v>
      </c>
      <c r="C13" s="8">
        <v>0</v>
      </c>
      <c r="D13" s="10">
        <v>12</v>
      </c>
      <c r="E13" s="11">
        <f t="shared" si="1"/>
        <v>0</v>
      </c>
      <c r="F13" s="11">
        <f>F12+E13</f>
        <v>1.0000000000000002</v>
      </c>
      <c r="H13" s="13"/>
      <c r="I13" s="13"/>
      <c r="J13" s="10"/>
      <c r="K13" s="10"/>
    </row>
    <row r="14" spans="1:11">
      <c r="A14" s="9">
        <f>SUM(A2:A13)</f>
        <v>9272</v>
      </c>
      <c r="B14" s="9">
        <f t="shared" ref="B14:C14" si="3">SUM(B2:B13)</f>
        <v>500</v>
      </c>
      <c r="C14" s="9">
        <f t="shared" si="3"/>
        <v>8772</v>
      </c>
      <c r="D14" s="9" t="s">
        <v>61</v>
      </c>
      <c r="E14" s="11">
        <f>SUM(E2:E13)</f>
        <v>1.0000000000000002</v>
      </c>
      <c r="H14" s="8"/>
      <c r="I14" s="8"/>
      <c r="J14" s="10"/>
      <c r="K14" s="10"/>
    </row>
    <row r="15" spans="1:11">
      <c r="H15" s="8"/>
      <c r="I15" s="8"/>
      <c r="J15" s="10"/>
      <c r="K15" s="10"/>
    </row>
    <row r="16" spans="1:11">
      <c r="H16" s="8"/>
      <c r="I16" s="8"/>
      <c r="J16" s="10"/>
      <c r="K16" s="10"/>
    </row>
    <row r="17" spans="8:11">
      <c r="H17" s="8"/>
      <c r="I17" s="8"/>
      <c r="J17" s="10"/>
      <c r="K17" s="10"/>
    </row>
    <row r="18" spans="8:11">
      <c r="H18" s="8"/>
      <c r="I18" s="8"/>
      <c r="J18" s="10"/>
      <c r="K18" s="10"/>
    </row>
    <row r="19" spans="8:11">
      <c r="H19" s="8"/>
      <c r="I19" s="8"/>
      <c r="J19" s="10"/>
      <c r="K19" s="10"/>
    </row>
    <row r="20" spans="8:11">
      <c r="H20" s="8"/>
      <c r="I20" s="8"/>
      <c r="J20" s="10"/>
      <c r="K20" s="10"/>
    </row>
    <row r="21" spans="8:11">
      <c r="H21" s="8"/>
      <c r="I21" s="8"/>
      <c r="J21" s="10"/>
      <c r="K21" s="10"/>
    </row>
    <row r="22" spans="8:11">
      <c r="H22" s="8"/>
      <c r="I22" s="8"/>
      <c r="J22" s="10"/>
      <c r="K22" s="10"/>
    </row>
    <row r="23" spans="8:11">
      <c r="H23" s="8"/>
      <c r="I23" s="8"/>
      <c r="J23" s="10"/>
      <c r="K23" s="10"/>
    </row>
    <row r="24" spans="8:11">
      <c r="H24" s="8"/>
      <c r="I24" s="8"/>
      <c r="J24" s="10"/>
      <c r="K24" s="10"/>
    </row>
    <row r="25" spans="8:11">
      <c r="H25" s="8"/>
      <c r="I25" s="8"/>
      <c r="J25" s="10"/>
      <c r="K25" s="10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13"/>
  <sheetViews>
    <sheetView tabSelected="1" workbookViewId="0">
      <selection activeCell="D23" sqref="D23"/>
    </sheetView>
  </sheetViews>
  <sheetFormatPr defaultColWidth="9" defaultRowHeight="13.5"/>
  <cols>
    <col min="1" max="1" width="9" style="19"/>
    <col min="2" max="2" width="9.875" style="19" customWidth="1"/>
    <col min="3" max="16384" width="9" style="19"/>
  </cols>
  <sheetData>
    <row r="1" spans="1:3">
      <c r="A1" s="19" t="s">
        <v>22</v>
      </c>
      <c r="B1" s="20" t="s">
        <v>21</v>
      </c>
      <c r="C1" s="20" t="s">
        <v>20</v>
      </c>
    </row>
    <row r="2" spans="1:3">
      <c r="A2" s="19">
        <v>1</v>
      </c>
      <c r="B2" s="34">
        <v>0</v>
      </c>
      <c r="C2" s="34">
        <v>0</v>
      </c>
    </row>
    <row r="3" spans="1:3">
      <c r="A3" s="19">
        <v>2</v>
      </c>
      <c r="B3" s="34">
        <v>82.193103448275849</v>
      </c>
      <c r="C3" s="34">
        <v>40.299999999999997</v>
      </c>
    </row>
    <row r="4" spans="1:3">
      <c r="A4" s="19">
        <v>3</v>
      </c>
      <c r="B4" s="34">
        <v>33.594444444444441</v>
      </c>
      <c r="C4" s="34">
        <v>126.60000000000001</v>
      </c>
    </row>
    <row r="5" spans="1:3">
      <c r="A5" s="19">
        <v>4</v>
      </c>
      <c r="B5" s="34">
        <v>24.423726114649703</v>
      </c>
      <c r="C5" s="34">
        <v>39.337795275590544</v>
      </c>
    </row>
    <row r="6" spans="1:3">
      <c r="A6" s="19">
        <v>5</v>
      </c>
      <c r="B6" s="34">
        <v>33.874574468085086</v>
      </c>
      <c r="C6" s="34">
        <v>44.401030927835045</v>
      </c>
    </row>
    <row r="7" spans="1:3">
      <c r="A7" s="19">
        <v>6</v>
      </c>
      <c r="B7" s="34">
        <v>30.676016027475626</v>
      </c>
      <c r="C7" s="34">
        <v>24.269767441860463</v>
      </c>
    </row>
    <row r="8" spans="1:3">
      <c r="A8" s="19">
        <v>7</v>
      </c>
      <c r="B8" s="34">
        <v>34.334515935057127</v>
      </c>
      <c r="C8" s="34">
        <v>36.94146341463415</v>
      </c>
    </row>
    <row r="9" spans="1:3">
      <c r="A9" s="19">
        <v>8</v>
      </c>
      <c r="B9" s="34">
        <v>31.336733970952888</v>
      </c>
      <c r="C9" s="34">
        <v>25.581481481481479</v>
      </c>
    </row>
    <row r="10" spans="1:3">
      <c r="A10" s="19">
        <v>9</v>
      </c>
      <c r="B10" s="34">
        <v>34.91370786516854</v>
      </c>
      <c r="C10" s="34">
        <v>40.054999999999993</v>
      </c>
    </row>
    <row r="11" spans="1:3">
      <c r="A11" s="19">
        <v>10</v>
      </c>
      <c r="B11" s="34">
        <v>32.199999999999996</v>
      </c>
      <c r="C11" s="34">
        <v>33.377777777777773</v>
      </c>
    </row>
    <row r="12" spans="1:3">
      <c r="A12" s="19">
        <v>11</v>
      </c>
      <c r="B12" s="34">
        <v>30.480176211453752</v>
      </c>
      <c r="C12" s="34">
        <v>30.728571428571428</v>
      </c>
    </row>
    <row r="13" spans="1:3">
      <c r="A13" s="19">
        <v>12</v>
      </c>
      <c r="B13" s="34">
        <v>0</v>
      </c>
      <c r="C13" s="34">
        <v>0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28"/>
  <sheetViews>
    <sheetView topLeftCell="A10" zoomScaleNormal="100" workbookViewId="0">
      <selection activeCell="A2" sqref="A2:A26"/>
    </sheetView>
  </sheetViews>
  <sheetFormatPr defaultRowHeight="13.5"/>
  <cols>
    <col min="4" max="4" width="9" style="6"/>
  </cols>
  <sheetData>
    <row r="1" spans="1:6">
      <c r="A1" s="1" t="s">
        <v>39</v>
      </c>
      <c r="B1" s="1" t="s">
        <v>59</v>
      </c>
      <c r="C1" s="1" t="s">
        <v>60</v>
      </c>
    </row>
    <row r="2" spans="1:6">
      <c r="A2" s="2">
        <v>5</v>
      </c>
      <c r="B2" s="2">
        <v>0</v>
      </c>
      <c r="C2" s="2">
        <v>5</v>
      </c>
      <c r="D2" s="6">
        <f>A2/$A$27</f>
        <v>5.699954400364797E-4</v>
      </c>
      <c r="E2" s="6">
        <f>D2</f>
        <v>5.699954400364797E-4</v>
      </c>
    </row>
    <row r="3" spans="1:6">
      <c r="A3" s="2">
        <v>88</v>
      </c>
      <c r="B3" s="2">
        <v>5</v>
      </c>
      <c r="C3" s="2">
        <v>10</v>
      </c>
      <c r="D3" s="6">
        <f t="shared" ref="D3:D26" si="0">A3/$A$27</f>
        <v>1.0031919744642043E-2</v>
      </c>
      <c r="E3" s="6">
        <f>E2+D3</f>
        <v>1.0601915184678522E-2</v>
      </c>
    </row>
    <row r="4" spans="1:6">
      <c r="A4" s="2">
        <v>994</v>
      </c>
      <c r="B4" s="2">
        <v>10</v>
      </c>
      <c r="C4" s="2">
        <v>15</v>
      </c>
      <c r="D4" s="6">
        <f t="shared" si="0"/>
        <v>0.11331509347925217</v>
      </c>
      <c r="E4" s="6">
        <f t="shared" ref="E4:E26" si="1">E3+D4</f>
        <v>0.1239170086639307</v>
      </c>
    </row>
    <row r="5" spans="1:6">
      <c r="A5" s="2">
        <v>1623</v>
      </c>
      <c r="B5" s="2">
        <v>15</v>
      </c>
      <c r="C5" s="2">
        <v>20</v>
      </c>
      <c r="D5" s="6">
        <f t="shared" si="0"/>
        <v>0.18502051983584131</v>
      </c>
      <c r="E5" s="6">
        <f t="shared" si="1"/>
        <v>0.30893752849977202</v>
      </c>
    </row>
    <row r="6" spans="1:6">
      <c r="A6" s="2">
        <v>1556</v>
      </c>
      <c r="B6" s="2">
        <v>20</v>
      </c>
      <c r="C6" s="2">
        <v>25</v>
      </c>
      <c r="D6" s="6">
        <f t="shared" si="0"/>
        <v>0.1773825809393525</v>
      </c>
      <c r="E6" s="6">
        <f t="shared" si="1"/>
        <v>0.48632010943912451</v>
      </c>
    </row>
    <row r="7" spans="1:6">
      <c r="A7" s="2">
        <v>1179</v>
      </c>
      <c r="B7" s="2">
        <v>25</v>
      </c>
      <c r="C7" s="2">
        <v>30</v>
      </c>
      <c r="D7" s="6">
        <f t="shared" si="0"/>
        <v>0.13440492476060192</v>
      </c>
      <c r="E7" s="6">
        <f t="shared" si="1"/>
        <v>0.62072503419972647</v>
      </c>
    </row>
    <row r="8" spans="1:6">
      <c r="A8" s="2">
        <v>873</v>
      </c>
      <c r="B8" s="2">
        <v>30</v>
      </c>
      <c r="C8" s="2">
        <v>35</v>
      </c>
      <c r="D8" s="6">
        <f t="shared" si="0"/>
        <v>9.9521203830369359E-2</v>
      </c>
      <c r="E8" s="6">
        <f t="shared" si="1"/>
        <v>0.7202462380300958</v>
      </c>
    </row>
    <row r="9" spans="1:6">
      <c r="A9" s="2">
        <v>600</v>
      </c>
      <c r="B9" s="2">
        <v>35</v>
      </c>
      <c r="C9" s="2">
        <v>40</v>
      </c>
      <c r="D9" s="6">
        <f t="shared" si="0"/>
        <v>6.8399452804377564E-2</v>
      </c>
      <c r="E9" s="6">
        <f t="shared" si="1"/>
        <v>0.78864569083447333</v>
      </c>
    </row>
    <row r="10" spans="1:6">
      <c r="A10" s="2">
        <v>394</v>
      </c>
      <c r="B10" s="2">
        <v>40</v>
      </c>
      <c r="C10" s="2">
        <v>45</v>
      </c>
      <c r="D10" s="6">
        <f t="shared" si="0"/>
        <v>4.49156406748746E-2</v>
      </c>
      <c r="E10" s="6">
        <f t="shared" si="1"/>
        <v>0.83356133150934797</v>
      </c>
    </row>
    <row r="11" spans="1:6">
      <c r="A11" s="2">
        <v>298</v>
      </c>
      <c r="B11" s="2">
        <v>45</v>
      </c>
      <c r="C11" s="2">
        <v>50</v>
      </c>
      <c r="D11" s="6">
        <f t="shared" si="0"/>
        <v>3.397172822617419E-2</v>
      </c>
      <c r="E11" s="6">
        <f t="shared" si="1"/>
        <v>0.86753305973552219</v>
      </c>
    </row>
    <row r="12" spans="1:6">
      <c r="A12" s="2">
        <v>229</v>
      </c>
      <c r="B12" s="2">
        <v>50</v>
      </c>
      <c r="C12" s="2">
        <v>55</v>
      </c>
      <c r="D12" s="6">
        <f t="shared" si="0"/>
        <v>2.610579115367077E-2</v>
      </c>
      <c r="E12" s="6">
        <f t="shared" si="1"/>
        <v>0.89363885088919293</v>
      </c>
    </row>
    <row r="13" spans="1:6">
      <c r="A13" s="2">
        <v>189</v>
      </c>
      <c r="B13" s="2">
        <v>55</v>
      </c>
      <c r="C13" s="2">
        <v>60</v>
      </c>
      <c r="D13" s="6">
        <f t="shared" si="0"/>
        <v>2.1545827633378933E-2</v>
      </c>
      <c r="E13" s="6">
        <f t="shared" si="1"/>
        <v>0.9151846785225719</v>
      </c>
    </row>
    <row r="14" spans="1:6">
      <c r="A14" s="2">
        <v>146</v>
      </c>
      <c r="B14" s="2">
        <v>60</v>
      </c>
      <c r="C14" s="2">
        <v>65</v>
      </c>
      <c r="D14" s="6">
        <f t="shared" si="0"/>
        <v>1.6643866849065207E-2</v>
      </c>
      <c r="E14" s="6">
        <f t="shared" si="1"/>
        <v>0.93182854537163706</v>
      </c>
    </row>
    <row r="15" spans="1:6">
      <c r="A15" s="2">
        <v>101</v>
      </c>
      <c r="B15" s="2">
        <v>65</v>
      </c>
      <c r="C15" s="2">
        <v>70</v>
      </c>
      <c r="D15" s="6">
        <f t="shared" si="0"/>
        <v>1.151390788873689E-2</v>
      </c>
      <c r="E15" s="6">
        <f t="shared" si="1"/>
        <v>0.94334245326037391</v>
      </c>
      <c r="F15" s="6">
        <f>E15-E3</f>
        <v>0.93274053807569535</v>
      </c>
    </row>
    <row r="16" spans="1:6">
      <c r="A16" s="2">
        <v>88</v>
      </c>
      <c r="B16" s="2">
        <v>70</v>
      </c>
      <c r="C16" s="2">
        <v>75</v>
      </c>
      <c r="D16" s="6">
        <f t="shared" si="0"/>
        <v>1.0031919744642043E-2</v>
      </c>
      <c r="E16" s="6">
        <f t="shared" si="1"/>
        <v>0.95337437300501593</v>
      </c>
      <c r="F16" s="9"/>
    </row>
    <row r="17" spans="1:5">
      <c r="A17" s="2">
        <v>57</v>
      </c>
      <c r="B17" s="2">
        <v>75</v>
      </c>
      <c r="C17" s="2">
        <v>80</v>
      </c>
      <c r="D17" s="6">
        <f t="shared" si="0"/>
        <v>6.4979480164158686E-3</v>
      </c>
      <c r="E17" s="6">
        <f t="shared" si="1"/>
        <v>0.95987232102143183</v>
      </c>
    </row>
    <row r="18" spans="1:5">
      <c r="A18" s="2">
        <v>51</v>
      </c>
      <c r="B18" s="2">
        <v>80</v>
      </c>
      <c r="C18" s="2">
        <v>85</v>
      </c>
      <c r="D18" s="6">
        <f t="shared" si="0"/>
        <v>5.8139534883720929E-3</v>
      </c>
      <c r="E18" s="6">
        <f t="shared" si="1"/>
        <v>0.96568627450980393</v>
      </c>
    </row>
    <row r="19" spans="1:5">
      <c r="A19" s="2">
        <v>39</v>
      </c>
      <c r="B19" s="2">
        <v>85</v>
      </c>
      <c r="C19" s="2">
        <v>90</v>
      </c>
      <c r="D19" s="6">
        <f t="shared" si="0"/>
        <v>4.4459644322845417E-3</v>
      </c>
      <c r="E19" s="6">
        <f t="shared" si="1"/>
        <v>0.97013223894208844</v>
      </c>
    </row>
    <row r="20" spans="1:5">
      <c r="A20" s="2">
        <v>45</v>
      </c>
      <c r="B20" s="2">
        <v>90</v>
      </c>
      <c r="C20" s="2">
        <v>95</v>
      </c>
      <c r="D20" s="6">
        <f t="shared" si="0"/>
        <v>5.1299589603283173E-3</v>
      </c>
      <c r="E20" s="6">
        <f t="shared" si="1"/>
        <v>0.97526219790241675</v>
      </c>
    </row>
    <row r="21" spans="1:5">
      <c r="A21" s="2">
        <v>26</v>
      </c>
      <c r="B21" s="2">
        <v>95</v>
      </c>
      <c r="C21" s="2">
        <v>100</v>
      </c>
      <c r="D21" s="6">
        <f t="shared" si="0"/>
        <v>2.9639762881896944E-3</v>
      </c>
      <c r="E21" s="6">
        <f t="shared" si="1"/>
        <v>0.97822617419060642</v>
      </c>
    </row>
    <row r="22" spans="1:5">
      <c r="A22" s="2">
        <v>160</v>
      </c>
      <c r="B22" s="2">
        <v>100</v>
      </c>
      <c r="C22" s="2">
        <v>150</v>
      </c>
      <c r="D22" s="6">
        <f t="shared" si="0"/>
        <v>1.823985408116735E-2</v>
      </c>
      <c r="E22" s="6">
        <f t="shared" si="1"/>
        <v>0.99646602827177377</v>
      </c>
    </row>
    <row r="23" spans="1:5">
      <c r="A23" s="2">
        <v>16</v>
      </c>
      <c r="B23" s="2">
        <v>150</v>
      </c>
      <c r="C23" s="2">
        <v>200</v>
      </c>
      <c r="D23" s="6">
        <f t="shared" si="0"/>
        <v>1.823985408116735E-3</v>
      </c>
      <c r="E23" s="6">
        <f t="shared" si="1"/>
        <v>0.99829001367989045</v>
      </c>
    </row>
    <row r="24" spans="1:5">
      <c r="A24" s="2">
        <v>9</v>
      </c>
      <c r="B24" s="2">
        <v>200</v>
      </c>
      <c r="C24" s="2">
        <v>250</v>
      </c>
      <c r="D24" s="6">
        <f t="shared" si="0"/>
        <v>1.0259917920656635E-3</v>
      </c>
      <c r="E24" s="6">
        <f t="shared" si="1"/>
        <v>0.99931600547195609</v>
      </c>
    </row>
    <row r="25" spans="1:5">
      <c r="A25" s="2">
        <v>6</v>
      </c>
      <c r="B25" s="2">
        <v>250</v>
      </c>
      <c r="C25" s="2">
        <v>300</v>
      </c>
      <c r="D25" s="6">
        <f t="shared" si="0"/>
        <v>6.8399452804377564E-4</v>
      </c>
      <c r="E25" s="6">
        <f t="shared" si="1"/>
        <v>0.99999999999999989</v>
      </c>
    </row>
    <row r="26" spans="1:5">
      <c r="A26" s="2">
        <v>0</v>
      </c>
      <c r="B26" s="2">
        <v>300</v>
      </c>
      <c r="C26" s="2">
        <v>1000</v>
      </c>
      <c r="D26" s="6">
        <f t="shared" si="0"/>
        <v>0</v>
      </c>
      <c r="E26" s="6">
        <f t="shared" si="1"/>
        <v>0.99999999999999989</v>
      </c>
    </row>
    <row r="27" spans="1:5">
      <c r="A27">
        <f>SUM(A2:A26)</f>
        <v>8772</v>
      </c>
    </row>
    <row r="28" spans="1:5">
      <c r="A28" s="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8"/>
  <sheetViews>
    <sheetView zoomScaleNormal="100" workbookViewId="0">
      <selection activeCell="F28" sqref="F28"/>
    </sheetView>
  </sheetViews>
  <sheetFormatPr defaultRowHeight="13.5"/>
  <cols>
    <col min="2" max="2" width="11.375" customWidth="1"/>
    <col min="4" max="4" width="9" style="6"/>
  </cols>
  <sheetData>
    <row r="1" spans="1:10">
      <c r="A1" s="3" t="s">
        <v>40</v>
      </c>
      <c r="B1" s="1" t="s">
        <v>59</v>
      </c>
      <c r="C1" s="1" t="s">
        <v>60</v>
      </c>
      <c r="H1" s="3"/>
      <c r="I1" s="3"/>
      <c r="J1" s="3"/>
    </row>
    <row r="2" spans="1:10">
      <c r="A2" s="4">
        <v>3</v>
      </c>
      <c r="B2" s="4">
        <v>0</v>
      </c>
      <c r="C2" s="4">
        <v>5</v>
      </c>
      <c r="D2" s="6">
        <f>A2/$A$27</f>
        <v>6.0000000000000001E-3</v>
      </c>
      <c r="E2" s="6">
        <f>D2</f>
        <v>6.0000000000000001E-3</v>
      </c>
      <c r="H2" s="4"/>
      <c r="I2" s="4"/>
      <c r="J2" s="4"/>
    </row>
    <row r="3" spans="1:10">
      <c r="A3" s="4">
        <v>50</v>
      </c>
      <c r="B3" s="4">
        <v>5</v>
      </c>
      <c r="C3" s="4">
        <v>10</v>
      </c>
      <c r="D3" s="6">
        <f t="shared" ref="D3:D26" si="0">A3/$A$27</f>
        <v>0.1</v>
      </c>
      <c r="E3" s="6">
        <f>E2+D3</f>
        <v>0.10600000000000001</v>
      </c>
      <c r="H3" s="4"/>
      <c r="I3" s="4"/>
      <c r="J3" s="4"/>
    </row>
    <row r="4" spans="1:10">
      <c r="A4" s="4">
        <v>62</v>
      </c>
      <c r="B4" s="4">
        <v>10</v>
      </c>
      <c r="C4" s="4">
        <v>15</v>
      </c>
      <c r="D4" s="6">
        <f t="shared" si="0"/>
        <v>0.124</v>
      </c>
      <c r="E4" s="6">
        <f>E3+D4</f>
        <v>0.23</v>
      </c>
      <c r="H4" s="4"/>
      <c r="I4" s="4"/>
      <c r="J4" s="4"/>
    </row>
    <row r="5" spans="1:10">
      <c r="A5" s="4">
        <v>56</v>
      </c>
      <c r="B5" s="4">
        <v>15</v>
      </c>
      <c r="C5" s="4">
        <v>20</v>
      </c>
      <c r="D5" s="6">
        <f t="shared" si="0"/>
        <v>0.112</v>
      </c>
      <c r="E5" s="6">
        <f t="shared" ref="E5:E25" si="1">E4+D5</f>
        <v>0.34200000000000003</v>
      </c>
      <c r="H5" s="4"/>
      <c r="I5" s="4"/>
      <c r="J5" s="4"/>
    </row>
    <row r="6" spans="1:10">
      <c r="A6" s="4">
        <v>63</v>
      </c>
      <c r="B6" s="4">
        <v>20</v>
      </c>
      <c r="C6" s="4">
        <v>25</v>
      </c>
      <c r="D6" s="6">
        <f t="shared" si="0"/>
        <v>0.126</v>
      </c>
      <c r="E6" s="6">
        <f t="shared" si="1"/>
        <v>0.46800000000000003</v>
      </c>
      <c r="H6" s="4"/>
      <c r="I6" s="4"/>
      <c r="J6" s="4"/>
    </row>
    <row r="7" spans="1:10">
      <c r="A7" s="4">
        <v>60</v>
      </c>
      <c r="B7" s="4">
        <v>25</v>
      </c>
      <c r="C7" s="4">
        <v>30</v>
      </c>
      <c r="D7" s="6">
        <f t="shared" si="0"/>
        <v>0.12</v>
      </c>
      <c r="E7" s="6">
        <f t="shared" si="1"/>
        <v>0.58800000000000008</v>
      </c>
      <c r="H7" s="4"/>
      <c r="I7" s="4"/>
      <c r="J7" s="4"/>
    </row>
    <row r="8" spans="1:10">
      <c r="A8" s="4">
        <v>33</v>
      </c>
      <c r="B8" s="4">
        <v>30</v>
      </c>
      <c r="C8" s="4">
        <v>35</v>
      </c>
      <c r="D8" s="6">
        <f t="shared" si="0"/>
        <v>6.6000000000000003E-2</v>
      </c>
      <c r="E8" s="6">
        <f t="shared" si="1"/>
        <v>0.65400000000000014</v>
      </c>
      <c r="H8" s="4"/>
      <c r="I8" s="4"/>
      <c r="J8" s="4"/>
    </row>
    <row r="9" spans="1:10">
      <c r="A9" s="4">
        <v>25</v>
      </c>
      <c r="B9" s="4">
        <v>35</v>
      </c>
      <c r="C9" s="4">
        <v>40</v>
      </c>
      <c r="D9" s="6">
        <f t="shared" si="0"/>
        <v>0.05</v>
      </c>
      <c r="E9" s="6">
        <f t="shared" si="1"/>
        <v>0.70400000000000018</v>
      </c>
      <c r="H9" s="4"/>
      <c r="I9" s="4"/>
      <c r="J9" s="4"/>
    </row>
    <row r="10" spans="1:10">
      <c r="A10" s="4">
        <v>27</v>
      </c>
      <c r="B10" s="4">
        <v>40</v>
      </c>
      <c r="C10" s="4">
        <v>45</v>
      </c>
      <c r="D10" s="6">
        <f t="shared" si="0"/>
        <v>5.3999999999999999E-2</v>
      </c>
      <c r="E10" s="6">
        <f t="shared" si="1"/>
        <v>0.75800000000000023</v>
      </c>
      <c r="H10" s="4"/>
      <c r="I10" s="4"/>
      <c r="J10" s="4"/>
    </row>
    <row r="11" spans="1:10">
      <c r="A11" s="4">
        <v>28</v>
      </c>
      <c r="B11" s="4">
        <v>45</v>
      </c>
      <c r="C11" s="4">
        <v>50</v>
      </c>
      <c r="D11" s="6">
        <f t="shared" si="0"/>
        <v>5.6000000000000001E-2</v>
      </c>
      <c r="E11" s="6">
        <f t="shared" si="1"/>
        <v>0.81400000000000028</v>
      </c>
      <c r="H11" s="4"/>
      <c r="I11" s="4"/>
      <c r="J11" s="4"/>
    </row>
    <row r="12" spans="1:10">
      <c r="A12" s="4">
        <v>19</v>
      </c>
      <c r="B12" s="4">
        <v>50</v>
      </c>
      <c r="C12" s="4">
        <v>55</v>
      </c>
      <c r="D12" s="6">
        <f t="shared" si="0"/>
        <v>3.7999999999999999E-2</v>
      </c>
      <c r="E12" s="6">
        <f t="shared" si="1"/>
        <v>0.85200000000000031</v>
      </c>
      <c r="H12" s="4"/>
      <c r="I12" s="4"/>
      <c r="J12" s="4"/>
    </row>
    <row r="13" spans="1:10">
      <c r="A13" s="4">
        <v>13</v>
      </c>
      <c r="B13" s="4">
        <v>55</v>
      </c>
      <c r="C13" s="4">
        <v>60</v>
      </c>
      <c r="D13" s="6">
        <f t="shared" si="0"/>
        <v>2.5999999999999999E-2</v>
      </c>
      <c r="E13" s="6">
        <f t="shared" si="1"/>
        <v>0.87800000000000034</v>
      </c>
      <c r="H13" s="4"/>
      <c r="I13" s="4"/>
      <c r="J13" s="4"/>
    </row>
    <row r="14" spans="1:10">
      <c r="A14" s="4">
        <v>4</v>
      </c>
      <c r="B14" s="4">
        <v>60</v>
      </c>
      <c r="C14" s="4">
        <v>65</v>
      </c>
      <c r="D14" s="6">
        <f t="shared" si="0"/>
        <v>8.0000000000000002E-3</v>
      </c>
      <c r="E14" s="6">
        <f t="shared" si="1"/>
        <v>0.88600000000000034</v>
      </c>
      <c r="H14" s="4"/>
      <c r="I14" s="4"/>
      <c r="J14" s="4"/>
    </row>
    <row r="15" spans="1:10">
      <c r="A15" s="4">
        <v>12</v>
      </c>
      <c r="B15" s="4">
        <v>65</v>
      </c>
      <c r="C15" s="4">
        <v>70</v>
      </c>
      <c r="D15" s="6">
        <f t="shared" si="0"/>
        <v>2.4E-2</v>
      </c>
      <c r="E15" s="6">
        <f t="shared" si="1"/>
        <v>0.91000000000000036</v>
      </c>
      <c r="H15" s="4"/>
      <c r="I15" s="4"/>
      <c r="J15" s="4"/>
    </row>
    <row r="16" spans="1:10">
      <c r="A16" s="4">
        <v>2</v>
      </c>
      <c r="B16" s="4">
        <v>70</v>
      </c>
      <c r="C16" s="4">
        <v>75</v>
      </c>
      <c r="D16" s="6">
        <f t="shared" si="0"/>
        <v>4.0000000000000001E-3</v>
      </c>
      <c r="E16" s="6">
        <f t="shared" si="1"/>
        <v>0.91400000000000037</v>
      </c>
      <c r="H16" s="4"/>
      <c r="I16" s="4"/>
      <c r="J16" s="4"/>
    </row>
    <row r="17" spans="1:10">
      <c r="A17" s="4">
        <v>5</v>
      </c>
      <c r="B17" s="4">
        <v>75</v>
      </c>
      <c r="C17" s="4">
        <v>80</v>
      </c>
      <c r="D17" s="6">
        <f t="shared" si="0"/>
        <v>0.01</v>
      </c>
      <c r="E17" s="6">
        <f t="shared" si="1"/>
        <v>0.92400000000000038</v>
      </c>
      <c r="H17" s="4"/>
      <c r="I17" s="4"/>
      <c r="J17" s="4"/>
    </row>
    <row r="18" spans="1:10">
      <c r="A18" s="4">
        <v>4</v>
      </c>
      <c r="B18" s="4">
        <v>80</v>
      </c>
      <c r="C18" s="4">
        <v>85</v>
      </c>
      <c r="D18" s="6">
        <f t="shared" si="0"/>
        <v>8.0000000000000002E-3</v>
      </c>
      <c r="E18" s="6">
        <f t="shared" si="1"/>
        <v>0.93200000000000038</v>
      </c>
      <c r="H18" s="4"/>
      <c r="I18" s="4"/>
      <c r="J18" s="4"/>
    </row>
    <row r="19" spans="1:10">
      <c r="A19" s="4">
        <v>4</v>
      </c>
      <c r="B19" s="4">
        <v>85</v>
      </c>
      <c r="C19" s="4">
        <v>90</v>
      </c>
      <c r="D19" s="6">
        <f t="shared" si="0"/>
        <v>8.0000000000000002E-3</v>
      </c>
      <c r="E19" s="6">
        <f t="shared" si="1"/>
        <v>0.94000000000000039</v>
      </c>
      <c r="H19" s="4"/>
      <c r="I19" s="4"/>
      <c r="J19" s="4"/>
    </row>
    <row r="20" spans="1:10">
      <c r="A20" s="4">
        <v>3</v>
      </c>
      <c r="B20" s="4">
        <v>90</v>
      </c>
      <c r="C20" s="4">
        <v>95</v>
      </c>
      <c r="D20" s="6">
        <f t="shared" si="0"/>
        <v>6.0000000000000001E-3</v>
      </c>
      <c r="E20" s="6">
        <f t="shared" si="1"/>
        <v>0.9460000000000004</v>
      </c>
      <c r="H20" s="4"/>
      <c r="I20" s="4"/>
      <c r="J20" s="4"/>
    </row>
    <row r="21" spans="1:10">
      <c r="A21" s="4">
        <v>2</v>
      </c>
      <c r="B21" s="4">
        <v>95</v>
      </c>
      <c r="C21" s="4">
        <v>100</v>
      </c>
      <c r="D21" s="6">
        <f t="shared" si="0"/>
        <v>4.0000000000000001E-3</v>
      </c>
      <c r="E21" s="6">
        <f t="shared" si="1"/>
        <v>0.9500000000000004</v>
      </c>
      <c r="H21" s="4"/>
      <c r="I21" s="4"/>
      <c r="J21" s="4"/>
    </row>
    <row r="22" spans="1:10">
      <c r="A22" s="4">
        <v>18</v>
      </c>
      <c r="B22" s="4">
        <v>100</v>
      </c>
      <c r="C22" s="4">
        <v>150</v>
      </c>
      <c r="D22" s="6">
        <f t="shared" si="0"/>
        <v>3.5999999999999997E-2</v>
      </c>
      <c r="E22" s="6">
        <f t="shared" si="1"/>
        <v>0.98600000000000043</v>
      </c>
      <c r="H22" s="4"/>
      <c r="I22" s="4"/>
      <c r="J22" s="4"/>
    </row>
    <row r="23" spans="1:10">
      <c r="A23" s="4">
        <v>3</v>
      </c>
      <c r="B23" s="4">
        <v>150</v>
      </c>
      <c r="C23" s="4">
        <v>200</v>
      </c>
      <c r="D23" s="6">
        <f t="shared" si="0"/>
        <v>6.0000000000000001E-3</v>
      </c>
      <c r="E23" s="6">
        <f t="shared" si="1"/>
        <v>0.99200000000000044</v>
      </c>
      <c r="H23" s="4"/>
      <c r="I23" s="4"/>
      <c r="J23" s="4"/>
    </row>
    <row r="24" spans="1:10">
      <c r="A24" s="4">
        <v>1</v>
      </c>
      <c r="B24" s="4">
        <v>200</v>
      </c>
      <c r="C24" s="4">
        <v>250</v>
      </c>
      <c r="D24" s="6">
        <f t="shared" si="0"/>
        <v>2E-3</v>
      </c>
      <c r="E24" s="6">
        <f t="shared" si="1"/>
        <v>0.99400000000000044</v>
      </c>
      <c r="H24" s="4"/>
      <c r="I24" s="4"/>
      <c r="J24" s="4"/>
    </row>
    <row r="25" spans="1:10">
      <c r="A25" s="4">
        <v>2</v>
      </c>
      <c r="B25" s="4">
        <v>250</v>
      </c>
      <c r="C25" s="4">
        <v>300</v>
      </c>
      <c r="D25" s="6">
        <f t="shared" si="0"/>
        <v>4.0000000000000001E-3</v>
      </c>
      <c r="E25" s="6">
        <f t="shared" si="1"/>
        <v>0.99800000000000044</v>
      </c>
      <c r="H25" s="4"/>
      <c r="I25" s="4"/>
      <c r="J25" s="4"/>
    </row>
    <row r="26" spans="1:10">
      <c r="A26" s="4">
        <v>1</v>
      </c>
      <c r="B26" s="4">
        <v>300</v>
      </c>
      <c r="C26" s="4">
        <v>1000</v>
      </c>
      <c r="D26" s="6">
        <f t="shared" si="0"/>
        <v>2E-3</v>
      </c>
      <c r="E26" s="6">
        <f>E25+D26</f>
        <v>1.0000000000000004</v>
      </c>
      <c r="H26" s="4"/>
      <c r="I26" s="4"/>
      <c r="J26" s="4"/>
    </row>
    <row r="27" spans="1:10">
      <c r="A27">
        <f>SUM(A2:A26)</f>
        <v>500</v>
      </c>
    </row>
    <row r="28" spans="1:10">
      <c r="A28" s="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26"/>
  <sheetViews>
    <sheetView workbookViewId="0">
      <selection activeCell="C13" sqref="C13"/>
    </sheetView>
  </sheetViews>
  <sheetFormatPr defaultColWidth="9" defaultRowHeight="13.5"/>
  <cols>
    <col min="1" max="4" width="9" style="9"/>
    <col min="5" max="5" width="9" style="11"/>
    <col min="6" max="16384" width="9" style="9"/>
  </cols>
  <sheetData>
    <row r="1" spans="1:6">
      <c r="A1" s="9" t="s">
        <v>3</v>
      </c>
      <c r="B1" s="9" t="s">
        <v>0</v>
      </c>
      <c r="C1" s="9" t="s">
        <v>1</v>
      </c>
      <c r="D1" s="7" t="s">
        <v>39</v>
      </c>
    </row>
    <row r="2" spans="1:6">
      <c r="A2" s="10">
        <v>0</v>
      </c>
      <c r="B2" s="9">
        <f>C2+D2</f>
        <v>175</v>
      </c>
      <c r="C2" s="10">
        <v>18</v>
      </c>
      <c r="D2" s="8">
        <v>157</v>
      </c>
      <c r="E2" s="11">
        <f>B2/22713</f>
        <v>7.7048386386650821E-3</v>
      </c>
      <c r="F2" s="11">
        <f>E2</f>
        <v>7.7048386386650821E-3</v>
      </c>
    </row>
    <row r="3" spans="1:6">
      <c r="A3" s="10">
        <v>1</v>
      </c>
      <c r="B3" s="9">
        <f t="shared" ref="B3:B25" si="0">C3+D3</f>
        <v>68</v>
      </c>
      <c r="C3" s="10">
        <v>37</v>
      </c>
      <c r="D3" s="8">
        <v>31</v>
      </c>
      <c r="E3" s="11">
        <f>B3/22713</f>
        <v>2.9938801567384317E-3</v>
      </c>
      <c r="F3" s="11">
        <f>F2+E3</f>
        <v>1.0698718795403513E-2</v>
      </c>
    </row>
    <row r="4" spans="1:6">
      <c r="A4" s="10">
        <v>2</v>
      </c>
      <c r="B4" s="9">
        <f t="shared" si="0"/>
        <v>84</v>
      </c>
      <c r="C4" s="10">
        <v>9</v>
      </c>
      <c r="D4" s="8">
        <v>75</v>
      </c>
      <c r="E4" s="11">
        <f>B4/22713</f>
        <v>3.6983225465592393E-3</v>
      </c>
      <c r="F4" s="11">
        <f t="shared" ref="F4:F25" si="1">F3+E4</f>
        <v>1.4397041341962753E-2</v>
      </c>
    </row>
    <row r="5" spans="1:6">
      <c r="A5" s="10">
        <v>3</v>
      </c>
      <c r="B5" s="9">
        <f t="shared" si="0"/>
        <v>67</v>
      </c>
      <c r="C5" s="10">
        <v>9</v>
      </c>
      <c r="D5" s="8">
        <v>58</v>
      </c>
      <c r="E5" s="11">
        <f>B5/22713</f>
        <v>2.9498525073746312E-3</v>
      </c>
      <c r="F5" s="11">
        <f>F4+E5</f>
        <v>1.7346893849337384E-2</v>
      </c>
    </row>
    <row r="6" spans="1:6">
      <c r="A6" s="10">
        <v>4</v>
      </c>
      <c r="B6" s="9">
        <f t="shared" si="0"/>
        <v>126</v>
      </c>
      <c r="C6" s="10">
        <v>41</v>
      </c>
      <c r="D6" s="8">
        <v>85</v>
      </c>
      <c r="E6" s="11">
        <f>B6/22713</f>
        <v>5.5474838198388589E-3</v>
      </c>
      <c r="F6" s="11">
        <f t="shared" si="1"/>
        <v>2.2894377669176243E-2</v>
      </c>
    </row>
    <row r="7" spans="1:6">
      <c r="A7" s="10">
        <v>5</v>
      </c>
      <c r="B7" s="9">
        <f t="shared" si="0"/>
        <v>178</v>
      </c>
      <c r="C7" s="10">
        <v>18</v>
      </c>
      <c r="D7" s="8">
        <v>160</v>
      </c>
      <c r="E7" s="11">
        <f>B7/22713</f>
        <v>7.8369215867564838E-3</v>
      </c>
      <c r="F7" s="11">
        <f t="shared" si="1"/>
        <v>3.0731299255932727E-2</v>
      </c>
    </row>
    <row r="8" spans="1:6">
      <c r="A8" s="10">
        <v>6</v>
      </c>
      <c r="B8" s="9">
        <f t="shared" si="0"/>
        <v>147</v>
      </c>
      <c r="C8" s="10">
        <v>12</v>
      </c>
      <c r="D8" s="8">
        <v>135</v>
      </c>
      <c r="E8" s="11">
        <f>B8/22713</f>
        <v>6.4720644564786687E-3</v>
      </c>
      <c r="F8" s="11">
        <f t="shared" si="1"/>
        <v>3.7203363712411397E-2</v>
      </c>
    </row>
    <row r="9" spans="1:6">
      <c r="A9" s="10">
        <v>7</v>
      </c>
      <c r="B9" s="9">
        <f t="shared" si="0"/>
        <v>147</v>
      </c>
      <c r="C9" s="10">
        <v>20</v>
      </c>
      <c r="D9" s="8">
        <v>127</v>
      </c>
      <c r="E9" s="11">
        <f>B9/22713</f>
        <v>6.4720644564786687E-3</v>
      </c>
      <c r="F9" s="11">
        <f t="shared" si="1"/>
        <v>4.3675428168890064E-2</v>
      </c>
    </row>
    <row r="10" spans="1:6">
      <c r="A10" s="10">
        <v>8</v>
      </c>
      <c r="B10" s="9">
        <f t="shared" si="0"/>
        <v>147</v>
      </c>
      <c r="C10" s="10">
        <v>5</v>
      </c>
      <c r="D10" s="8">
        <v>142</v>
      </c>
      <c r="E10" s="11">
        <f>B10/22713</f>
        <v>6.4720644564786687E-3</v>
      </c>
      <c r="F10" s="11">
        <f t="shared" si="1"/>
        <v>5.0147492625368731E-2</v>
      </c>
    </row>
    <row r="11" spans="1:6">
      <c r="A11" s="10">
        <v>9</v>
      </c>
      <c r="B11" s="9">
        <f t="shared" si="0"/>
        <v>77</v>
      </c>
      <c r="C11" s="10">
        <v>11</v>
      </c>
      <c r="D11" s="8">
        <v>66</v>
      </c>
      <c r="E11" s="11">
        <f>B11/22713</f>
        <v>3.3901290010126361E-3</v>
      </c>
      <c r="F11" s="11">
        <f t="shared" si="1"/>
        <v>5.3537621626381364E-2</v>
      </c>
    </row>
    <row r="12" spans="1:6">
      <c r="A12" s="10">
        <v>10</v>
      </c>
      <c r="B12" s="9">
        <f t="shared" si="0"/>
        <v>45</v>
      </c>
      <c r="C12" s="10">
        <v>2</v>
      </c>
      <c r="D12" s="8">
        <v>43</v>
      </c>
      <c r="E12" s="11">
        <f>B12/22713</f>
        <v>1.981244221371021E-3</v>
      </c>
      <c r="F12" s="11">
        <f t="shared" si="1"/>
        <v>5.5518865847752383E-2</v>
      </c>
    </row>
    <row r="13" spans="1:6">
      <c r="A13" s="10">
        <v>11</v>
      </c>
      <c r="B13" s="9">
        <f t="shared" si="0"/>
        <v>71</v>
      </c>
      <c r="C13" s="10">
        <v>1</v>
      </c>
      <c r="D13" s="8">
        <v>70</v>
      </c>
      <c r="E13" s="11">
        <f>B13/22713</f>
        <v>3.125963104829833E-3</v>
      </c>
      <c r="F13" s="11">
        <f t="shared" si="1"/>
        <v>5.8644828952582218E-2</v>
      </c>
    </row>
    <row r="14" spans="1:6">
      <c r="A14" s="10">
        <v>12</v>
      </c>
      <c r="B14" s="9">
        <f t="shared" si="0"/>
        <v>201</v>
      </c>
      <c r="C14" s="10">
        <v>26</v>
      </c>
      <c r="D14" s="8">
        <v>175</v>
      </c>
      <c r="E14" s="11">
        <f>B14/22713</f>
        <v>8.8495575221238937E-3</v>
      </c>
      <c r="F14" s="11">
        <f t="shared" si="1"/>
        <v>6.7494386474706111E-2</v>
      </c>
    </row>
    <row r="15" spans="1:6">
      <c r="A15" s="10">
        <v>13</v>
      </c>
      <c r="B15" s="9">
        <f t="shared" si="0"/>
        <v>395</v>
      </c>
      <c r="C15" s="10">
        <v>13</v>
      </c>
      <c r="D15" s="8">
        <v>382</v>
      </c>
      <c r="E15" s="11">
        <f>B15/22713</f>
        <v>1.7390921498701185E-2</v>
      </c>
      <c r="F15" s="11">
        <f t="shared" si="1"/>
        <v>8.4885307973407292E-2</v>
      </c>
    </row>
    <row r="16" spans="1:6">
      <c r="A16" s="10">
        <v>14</v>
      </c>
      <c r="B16" s="9">
        <f t="shared" si="0"/>
        <v>772</v>
      </c>
      <c r="C16" s="10">
        <v>36</v>
      </c>
      <c r="D16" s="8">
        <v>736</v>
      </c>
      <c r="E16" s="11">
        <f>B16/22713</f>
        <v>3.398934530885396E-2</v>
      </c>
      <c r="F16" s="11">
        <f t="shared" si="1"/>
        <v>0.11887465328226125</v>
      </c>
    </row>
    <row r="17" spans="1:6">
      <c r="A17" s="10">
        <v>15</v>
      </c>
      <c r="B17" s="9">
        <f t="shared" si="0"/>
        <v>903</v>
      </c>
      <c r="C17" s="10">
        <v>86</v>
      </c>
      <c r="D17" s="8">
        <v>817</v>
      </c>
      <c r="E17" s="11">
        <f>B17/22713</f>
        <v>3.975696737551182E-2</v>
      </c>
      <c r="F17" s="11">
        <f t="shared" si="1"/>
        <v>0.15863162065777309</v>
      </c>
    </row>
    <row r="18" spans="1:6">
      <c r="A18" s="10">
        <v>16</v>
      </c>
      <c r="B18" s="9">
        <f t="shared" si="0"/>
        <v>1253</v>
      </c>
      <c r="C18" s="10">
        <v>82</v>
      </c>
      <c r="D18" s="8">
        <v>1171</v>
      </c>
      <c r="E18" s="11">
        <f>B18/22713</f>
        <v>5.5166644652841983E-2</v>
      </c>
      <c r="F18" s="11">
        <f t="shared" si="1"/>
        <v>0.21379826531061508</v>
      </c>
    </row>
    <row r="19" spans="1:6">
      <c r="A19" s="10">
        <v>17</v>
      </c>
      <c r="B19" s="9">
        <f t="shared" si="0"/>
        <v>1689</v>
      </c>
      <c r="C19" s="10">
        <v>58</v>
      </c>
      <c r="D19" s="8">
        <v>1631</v>
      </c>
      <c r="E19" s="11">
        <f>B19/22713</f>
        <v>7.4362699775458993E-2</v>
      </c>
      <c r="F19" s="11">
        <f t="shared" si="1"/>
        <v>0.28816096508607408</v>
      </c>
    </row>
    <row r="20" spans="1:6">
      <c r="A20" s="10">
        <v>18</v>
      </c>
      <c r="B20" s="9">
        <f t="shared" si="0"/>
        <v>1133</v>
      </c>
      <c r="C20" s="10">
        <v>59</v>
      </c>
      <c r="D20" s="8">
        <v>1074</v>
      </c>
      <c r="E20" s="11">
        <f>B20/22713</f>
        <v>4.9883326729185926E-2</v>
      </c>
      <c r="F20" s="11">
        <f t="shared" si="1"/>
        <v>0.33804429181526002</v>
      </c>
    </row>
    <row r="21" spans="1:6">
      <c r="A21" s="10">
        <v>19</v>
      </c>
      <c r="B21" s="9">
        <f t="shared" si="0"/>
        <v>697</v>
      </c>
      <c r="C21" s="10">
        <v>35</v>
      </c>
      <c r="D21" s="8">
        <v>662</v>
      </c>
      <c r="E21" s="11">
        <f>B21/22713</f>
        <v>3.0687271606568926E-2</v>
      </c>
      <c r="F21" s="11">
        <f t="shared" si="1"/>
        <v>0.36873156342182895</v>
      </c>
    </row>
    <row r="22" spans="1:6">
      <c r="A22" s="10">
        <v>20</v>
      </c>
      <c r="B22" s="9">
        <f t="shared" si="0"/>
        <v>543</v>
      </c>
      <c r="C22" s="10">
        <v>19</v>
      </c>
      <c r="D22" s="8">
        <v>524</v>
      </c>
      <c r="E22" s="11">
        <f>B22/22713</f>
        <v>2.3907013604543653E-2</v>
      </c>
      <c r="F22" s="11">
        <f t="shared" si="1"/>
        <v>0.39263857702637261</v>
      </c>
    </row>
    <row r="23" spans="1:6">
      <c r="A23" s="10">
        <v>21</v>
      </c>
      <c r="B23" s="9">
        <f t="shared" si="0"/>
        <v>203</v>
      </c>
      <c r="C23" s="10">
        <v>19</v>
      </c>
      <c r="D23" s="8">
        <v>184</v>
      </c>
      <c r="E23" s="11">
        <f>B23/22713</f>
        <v>8.9376128208514954E-3</v>
      </c>
      <c r="F23" s="11">
        <f t="shared" si="1"/>
        <v>0.4015761898472241</v>
      </c>
    </row>
    <row r="24" spans="1:6">
      <c r="A24" s="10">
        <v>22</v>
      </c>
      <c r="B24" s="9">
        <f t="shared" si="0"/>
        <v>98</v>
      </c>
      <c r="C24" s="10">
        <v>24</v>
      </c>
      <c r="D24" s="8">
        <v>74</v>
      </c>
      <c r="E24" s="11">
        <f>B24/22713</f>
        <v>4.3147096376524455E-3</v>
      </c>
      <c r="F24" s="11">
        <f t="shared" si="1"/>
        <v>0.40589089948487656</v>
      </c>
    </row>
    <row r="25" spans="1:6">
      <c r="A25" s="10">
        <v>23</v>
      </c>
      <c r="B25" s="9">
        <f t="shared" si="0"/>
        <v>227</v>
      </c>
      <c r="C25" s="10">
        <v>34</v>
      </c>
      <c r="D25" s="8">
        <v>193</v>
      </c>
      <c r="E25" s="11">
        <f>B25/22713</f>
        <v>9.9942764055827062E-3</v>
      </c>
      <c r="F25" s="11">
        <f t="shared" si="1"/>
        <v>0.41588517589045926</v>
      </c>
    </row>
    <row r="26" spans="1:6">
      <c r="D26" s="9">
        <f>SUM(D2:D25)</f>
        <v>8772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省分区</vt:lpstr>
      <vt:lpstr>市分区</vt:lpstr>
      <vt:lpstr>分月地闪次数统计</vt:lpstr>
      <vt:lpstr>分月地闪强度统计</vt:lpstr>
      <vt:lpstr>负闪强度分布</vt:lpstr>
      <vt:lpstr>正闪强度分布</vt:lpstr>
      <vt:lpstr>时段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2016-07-28T12:48:05Z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3a4c7beb-7236-4370-ac2d-d6a5462a7bf9</vt:lpwstr>
  </property>
</Properties>
</file>