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10545" windowHeight="618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M24" i="1"/>
  <c r="F24" i="1"/>
  <c r="E24" i="1"/>
  <c r="D24" i="1"/>
  <c r="B24" i="1"/>
  <c r="M20" i="1"/>
  <c r="K20" i="1"/>
  <c r="J20" i="1"/>
  <c r="I20" i="1"/>
  <c r="H20" i="1"/>
  <c r="G20" i="1"/>
  <c r="M19" i="1"/>
  <c r="K19" i="1"/>
  <c r="J19" i="1"/>
  <c r="I19" i="1"/>
  <c r="H19" i="1"/>
  <c r="G19" i="1"/>
  <c r="M18" i="1"/>
  <c r="K18" i="1"/>
  <c r="J18" i="1"/>
  <c r="I18" i="1"/>
  <c r="H18" i="1"/>
  <c r="G18" i="1"/>
  <c r="M17" i="1"/>
  <c r="K17" i="1"/>
  <c r="J17" i="1"/>
  <c r="I17" i="1"/>
  <c r="H17" i="1"/>
  <c r="G17" i="1"/>
  <c r="M16" i="1"/>
  <c r="K16" i="1"/>
  <c r="J16" i="1"/>
  <c r="I16" i="1"/>
  <c r="H16" i="1"/>
  <c r="G16" i="1"/>
  <c r="M15" i="1"/>
  <c r="K15" i="1"/>
  <c r="J15" i="1"/>
  <c r="I15" i="1"/>
  <c r="H15" i="1"/>
  <c r="G15" i="1"/>
  <c r="M14" i="1"/>
  <c r="K14" i="1"/>
  <c r="J14" i="1"/>
  <c r="I14" i="1"/>
  <c r="H14" i="1"/>
  <c r="G14" i="1"/>
  <c r="M13" i="1"/>
  <c r="K13" i="1"/>
  <c r="J13" i="1"/>
  <c r="I13" i="1"/>
  <c r="H13" i="1"/>
  <c r="G13" i="1"/>
  <c r="M12" i="1"/>
  <c r="K12" i="1"/>
  <c r="J12" i="1"/>
  <c r="I12" i="1"/>
  <c r="H12" i="1"/>
  <c r="G12" i="1"/>
  <c r="M11" i="1"/>
  <c r="K11" i="1"/>
  <c r="J11" i="1"/>
  <c r="I11" i="1"/>
  <c r="H11" i="1"/>
  <c r="G11" i="1"/>
  <c r="M10" i="1"/>
  <c r="K10" i="1"/>
  <c r="J10" i="1"/>
  <c r="I10" i="1"/>
  <c r="H10" i="1"/>
  <c r="G10" i="1"/>
  <c r="M9" i="1"/>
  <c r="K9" i="1"/>
  <c r="J9" i="1"/>
  <c r="I9" i="1"/>
  <c r="H9" i="1"/>
  <c r="G9" i="1"/>
  <c r="M8" i="1"/>
  <c r="K8" i="1"/>
  <c r="K24" i="1" s="1"/>
  <c r="J8" i="1"/>
  <c r="I8" i="1"/>
  <c r="H8" i="1"/>
  <c r="H24" i="1" s="1"/>
  <c r="G8" i="1"/>
  <c r="G24" i="1" s="1"/>
  <c r="M7" i="1"/>
  <c r="K7" i="1"/>
  <c r="J7" i="1"/>
  <c r="I7" i="1"/>
  <c r="H7" i="1"/>
  <c r="G7" i="1"/>
  <c r="J24" i="1" l="1"/>
  <c r="I24" i="1"/>
  <c r="L13" i="1"/>
  <c r="N13" i="1" s="1"/>
  <c r="O13" i="1" s="1"/>
  <c r="L15" i="1"/>
  <c r="N15" i="1" s="1"/>
  <c r="O15" i="1" s="1"/>
  <c r="L17" i="1"/>
  <c r="N17" i="1" s="1"/>
  <c r="O17" i="1" s="1"/>
  <c r="L19" i="1"/>
  <c r="N19" i="1" s="1"/>
  <c r="O19" i="1" s="1"/>
  <c r="L12" i="1"/>
  <c r="N12" i="1" s="1"/>
  <c r="O12" i="1" s="1"/>
  <c r="L10" i="1"/>
  <c r="N10" i="1" s="1"/>
  <c r="O10" i="1" s="1"/>
  <c r="L8" i="1"/>
  <c r="L14" i="1"/>
  <c r="N14" i="1" s="1"/>
  <c r="O14" i="1" s="1"/>
  <c r="L18" i="1"/>
  <c r="N18" i="1" s="1"/>
  <c r="O18" i="1" s="1"/>
  <c r="L7" i="1"/>
  <c r="N7" i="1" s="1"/>
  <c r="O7" i="1" s="1"/>
  <c r="L9" i="1"/>
  <c r="N9" i="1" s="1"/>
  <c r="O9" i="1" s="1"/>
  <c r="L11" i="1"/>
  <c r="N11" i="1" s="1"/>
  <c r="O11" i="1" s="1"/>
  <c r="L16" i="1"/>
  <c r="N16" i="1" s="1"/>
  <c r="O16" i="1" s="1"/>
  <c r="L20" i="1"/>
  <c r="N20" i="1" s="1"/>
  <c r="O20" i="1" s="1"/>
  <c r="N8" i="1" l="1"/>
  <c r="L24" i="1"/>
  <c r="O8" i="1" l="1"/>
  <c r="O24" i="1" s="1"/>
  <c r="N24" i="1"/>
</calcChain>
</file>

<file path=xl/sharedStrings.xml><?xml version="1.0" encoding="utf-8"?>
<sst xmlns="http://schemas.openxmlformats.org/spreadsheetml/2006/main" count="97" uniqueCount="40">
  <si>
    <t>FOR THE YEAR OF October, 2024</t>
  </si>
  <si>
    <t>BOARD OF SECONADARY EDUCATION KARACHI (SSC PART II)</t>
  </si>
  <si>
    <t>33/100</t>
  </si>
  <si>
    <t>25/75</t>
  </si>
  <si>
    <t>STUDENT ID</t>
  </si>
  <si>
    <t>STUDENTS NAME</t>
  </si>
  <si>
    <t>BOARD</t>
  </si>
  <si>
    <t>GROUP</t>
  </si>
  <si>
    <t>SCHOOL</t>
  </si>
  <si>
    <t>ROLL.NO</t>
  </si>
  <si>
    <t>MATH</t>
  </si>
  <si>
    <t>ENGLISH</t>
  </si>
  <si>
    <t>PHYSICS</t>
  </si>
  <si>
    <t>CHEMISTRY</t>
  </si>
  <si>
    <t>ISLAMAIT</t>
  </si>
  <si>
    <t>OBTAIN MARKS</t>
  </si>
  <si>
    <t>TOTAL MARKS</t>
  </si>
  <si>
    <t>PER</t>
  </si>
  <si>
    <t>GRADE</t>
  </si>
  <si>
    <t>SAIM</t>
  </si>
  <si>
    <t>KARACHI</t>
  </si>
  <si>
    <t>SCIENCE</t>
  </si>
  <si>
    <t>Al-Burhan</t>
  </si>
  <si>
    <t>FIAZ</t>
  </si>
  <si>
    <t>HABIB</t>
  </si>
  <si>
    <t>ZIA</t>
  </si>
  <si>
    <t>ASAD</t>
  </si>
  <si>
    <t>ABD</t>
  </si>
  <si>
    <t>SAIF</t>
  </si>
  <si>
    <t>NAJEEB</t>
  </si>
  <si>
    <t>SHAFI</t>
  </si>
  <si>
    <t>KALEEM</t>
  </si>
  <si>
    <t>HASEEB</t>
  </si>
  <si>
    <t>IRFAN</t>
  </si>
  <si>
    <t>AFTAB</t>
  </si>
  <si>
    <t>MANAN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</si>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</sst>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zoomScaleNormal="100" workbookViewId="0">
      <selection activeCell="M13" sqref="M13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</row>
    <row r="5" spans="1:15" x14ac:dyDescent="0.25">
      <c r="G5" t="s">
        <v>2</v>
      </c>
      <c r="H5" t="s">
        <v>3</v>
      </c>
      <c r="I5" t="s">
        <v>3</v>
      </c>
      <c r="J5" t="s">
        <v>3</v>
      </c>
      <c r="K5" t="s">
        <v>3</v>
      </c>
    </row>
    <row r="6" spans="1:15" ht="30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</row>
    <row r="7" spans="1:15" x14ac:dyDescent="0.25">
      <c r="A7">
        <v>1001</v>
      </c>
      <c r="B7" t="s">
        <v>19</v>
      </c>
      <c r="C7" t="s">
        <v>20</v>
      </c>
      <c r="D7" t="s">
        <v>21</v>
      </c>
      <c r="E7" t="s">
        <v>22</v>
      </c>
      <c r="F7">
        <v>179890</v>
      </c>
      <c r="G7">
        <f ca="1">RANDBETWEEN(30, 100)</f>
        <v>91</v>
      </c>
      <c r="H7">
        <f t="shared" ref="H7:K20" ca="1" si="0">RANDBETWEEN(30, 100)</f>
        <v>45</v>
      </c>
      <c r="I7">
        <f t="shared" ca="1" si="0"/>
        <v>85</v>
      </c>
      <c r="J7">
        <f t="shared" ca="1" si="0"/>
        <v>83</v>
      </c>
      <c r="K7">
        <f t="shared" ca="1" si="0"/>
        <v>55</v>
      </c>
      <c r="L7">
        <f ca="1">SUM(G7:K7)</f>
        <v>359</v>
      </c>
      <c r="M7">
        <f>75*4+100</f>
        <v>400</v>
      </c>
      <c r="N7">
        <f ca="1">L7*100/M7</f>
        <v>89.75</v>
      </c>
      <c r="O7" t="str">
        <f ca="1">IF(N7&gt;=80,"A+1",IF(N7&gt;=70,"A",IF(N7&gt;=60,"B",IF(N7&gt;=50,"C",IF(N7&gt;=40,"D",IF(N7&gt;=33,"F"))))))</f>
        <v>A+1</v>
      </c>
    </row>
    <row r="8" spans="1:15" x14ac:dyDescent="0.25">
      <c r="A8">
        <v>1002</v>
      </c>
      <c r="B8" t="s">
        <v>23</v>
      </c>
      <c r="C8" t="s">
        <v>20</v>
      </c>
      <c r="D8" t="s">
        <v>21</v>
      </c>
      <c r="E8" t="s">
        <v>22</v>
      </c>
      <c r="F8">
        <v>179891</v>
      </c>
      <c r="G8">
        <f t="shared" ref="G8:G20" ca="1" si="1">RANDBETWEEN(30, 100)</f>
        <v>99</v>
      </c>
      <c r="H8">
        <f t="shared" ca="1" si="0"/>
        <v>45</v>
      </c>
      <c r="I8">
        <f t="shared" ca="1" si="0"/>
        <v>40</v>
      </c>
      <c r="J8">
        <f t="shared" ca="1" si="0"/>
        <v>60</v>
      </c>
      <c r="K8">
        <f t="shared" ca="1" si="0"/>
        <v>91</v>
      </c>
      <c r="L8">
        <f t="shared" ref="L8:L20" ca="1" si="2">SUM(G8:K8)</f>
        <v>335</v>
      </c>
      <c r="M8">
        <f>75*4+100</f>
        <v>400</v>
      </c>
      <c r="N8">
        <f t="shared" ref="N8:N20" ca="1" si="3">L8*100/M8</f>
        <v>83.75</v>
      </c>
      <c r="O8" t="str">
        <f t="shared" ref="O8:O20" ca="1" si="4">IF(N8&gt;=80,"A+1",IF(N8&gt;=70,"A",IF(N8&gt;=60,"B",IF(N8&gt;=50,"C",IF(N8&gt;=40,"D",IF(N8&gt;=33,"F"))))))</f>
        <v>A+1</v>
      </c>
    </row>
    <row r="9" spans="1:15" x14ac:dyDescent="0.25">
      <c r="A9">
        <v>1003</v>
      </c>
      <c r="B9" t="s">
        <v>24</v>
      </c>
      <c r="C9" t="s">
        <v>20</v>
      </c>
      <c r="D9" t="s">
        <v>21</v>
      </c>
      <c r="E9" t="s">
        <v>22</v>
      </c>
      <c r="F9">
        <v>179892</v>
      </c>
      <c r="G9">
        <f t="shared" ca="1" si="1"/>
        <v>97</v>
      </c>
      <c r="H9">
        <f t="shared" ca="1" si="0"/>
        <v>39</v>
      </c>
      <c r="I9">
        <f t="shared" ca="1" si="0"/>
        <v>40</v>
      </c>
      <c r="J9">
        <f t="shared" ca="1" si="0"/>
        <v>90</v>
      </c>
      <c r="K9">
        <f t="shared" ca="1" si="0"/>
        <v>82</v>
      </c>
      <c r="L9">
        <f t="shared" ca="1" si="2"/>
        <v>348</v>
      </c>
      <c r="M9">
        <f>75*4+100</f>
        <v>400</v>
      </c>
      <c r="N9">
        <f t="shared" ca="1" si="3"/>
        <v>87</v>
      </c>
      <c r="O9" t="str">
        <f t="shared" ca="1" si="4"/>
        <v>A+1</v>
      </c>
    </row>
    <row r="10" spans="1:15" x14ac:dyDescent="0.25">
      <c r="A10">
        <v>1004</v>
      </c>
      <c r="B10" t="s">
        <v>25</v>
      </c>
      <c r="C10" t="s">
        <v>20</v>
      </c>
      <c r="D10" t="s">
        <v>21</v>
      </c>
      <c r="E10" t="s">
        <v>22</v>
      </c>
      <c r="F10">
        <v>179893</v>
      </c>
      <c r="G10">
        <f t="shared" ca="1" si="1"/>
        <v>89</v>
      </c>
      <c r="H10">
        <f t="shared" ca="1" si="0"/>
        <v>49</v>
      </c>
      <c r="I10">
        <f t="shared" ca="1" si="0"/>
        <v>52</v>
      </c>
      <c r="J10">
        <f t="shared" ca="1" si="0"/>
        <v>42</v>
      </c>
      <c r="K10">
        <f t="shared" ca="1" si="0"/>
        <v>99</v>
      </c>
      <c r="L10">
        <f t="shared" ca="1" si="2"/>
        <v>331</v>
      </c>
      <c r="M10">
        <f t="shared" ref="M10:M20" si="5">75*4+100</f>
        <v>400</v>
      </c>
      <c r="N10">
        <f t="shared" ca="1" si="3"/>
        <v>82.75</v>
      </c>
      <c r="O10" t="str">
        <f t="shared" ca="1" si="4"/>
        <v>A+1</v>
      </c>
    </row>
    <row r="11" spans="1:15" x14ac:dyDescent="0.25">
      <c r="A11">
        <v>1005</v>
      </c>
      <c r="B11" t="s">
        <v>26</v>
      </c>
      <c r="C11" t="s">
        <v>20</v>
      </c>
      <c r="D11" t="s">
        <v>21</v>
      </c>
      <c r="E11" t="s">
        <v>22</v>
      </c>
      <c r="F11">
        <v>179894</v>
      </c>
      <c r="G11">
        <f t="shared" ca="1" si="1"/>
        <v>30</v>
      </c>
      <c r="H11">
        <f t="shared" ca="1" si="0"/>
        <v>67</v>
      </c>
      <c r="I11">
        <f t="shared" ca="1" si="0"/>
        <v>45</v>
      </c>
      <c r="J11">
        <f t="shared" ca="1" si="0"/>
        <v>97</v>
      </c>
      <c r="K11">
        <f t="shared" ca="1" si="0"/>
        <v>64</v>
      </c>
      <c r="L11">
        <f t="shared" ca="1" si="2"/>
        <v>303</v>
      </c>
      <c r="M11">
        <f t="shared" si="5"/>
        <v>400</v>
      </c>
      <c r="N11">
        <f t="shared" ca="1" si="3"/>
        <v>75.75</v>
      </c>
      <c r="O11" t="str">
        <f t="shared" ca="1" si="4"/>
        <v>A</v>
      </c>
    </row>
    <row r="12" spans="1:15" x14ac:dyDescent="0.25">
      <c r="A12">
        <v>1006</v>
      </c>
      <c r="B12" t="s">
        <v>27</v>
      </c>
      <c r="C12" t="s">
        <v>20</v>
      </c>
      <c r="D12" t="s">
        <v>21</v>
      </c>
      <c r="E12" t="s">
        <v>22</v>
      </c>
      <c r="F12">
        <v>179895</v>
      </c>
      <c r="G12">
        <f t="shared" ca="1" si="1"/>
        <v>96</v>
      </c>
      <c r="H12">
        <f t="shared" ca="1" si="0"/>
        <v>81</v>
      </c>
      <c r="I12">
        <f t="shared" ca="1" si="0"/>
        <v>35</v>
      </c>
      <c r="J12">
        <f t="shared" ca="1" si="0"/>
        <v>49</v>
      </c>
      <c r="K12">
        <f t="shared" ca="1" si="0"/>
        <v>41</v>
      </c>
      <c r="L12">
        <f t="shared" ca="1" si="2"/>
        <v>302</v>
      </c>
      <c r="M12">
        <f t="shared" si="5"/>
        <v>400</v>
      </c>
      <c r="N12">
        <f t="shared" ca="1" si="3"/>
        <v>75.5</v>
      </c>
      <c r="O12" t="str">
        <f t="shared" ca="1" si="4"/>
        <v>A</v>
      </c>
    </row>
    <row r="13" spans="1:15" x14ac:dyDescent="0.25">
      <c r="A13">
        <v>1007</v>
      </c>
      <c r="B13" t="s">
        <v>28</v>
      </c>
      <c r="C13" t="s">
        <v>20</v>
      </c>
      <c r="D13" t="s">
        <v>21</v>
      </c>
      <c r="E13" t="s">
        <v>22</v>
      </c>
      <c r="F13">
        <v>179896</v>
      </c>
      <c r="G13">
        <f t="shared" ca="1" si="1"/>
        <v>44</v>
      </c>
      <c r="H13">
        <f t="shared" ca="1" si="0"/>
        <v>98</v>
      </c>
      <c r="I13">
        <f t="shared" ca="1" si="0"/>
        <v>50</v>
      </c>
      <c r="J13">
        <f t="shared" ca="1" si="0"/>
        <v>49</v>
      </c>
      <c r="K13">
        <f t="shared" ca="1" si="0"/>
        <v>80</v>
      </c>
      <c r="L13">
        <f t="shared" ca="1" si="2"/>
        <v>321</v>
      </c>
      <c r="M13">
        <f t="shared" si="5"/>
        <v>400</v>
      </c>
      <c r="N13">
        <f t="shared" ca="1" si="3"/>
        <v>80.25</v>
      </c>
      <c r="O13" t="str">
        <f t="shared" ca="1" si="4"/>
        <v>A+1</v>
      </c>
    </row>
    <row r="14" spans="1:15" x14ac:dyDescent="0.25">
      <c r="A14">
        <v>1008</v>
      </c>
      <c r="B14" t="s">
        <v>29</v>
      </c>
      <c r="C14" t="s">
        <v>20</v>
      </c>
      <c r="D14" t="s">
        <v>21</v>
      </c>
      <c r="E14" t="s">
        <v>22</v>
      </c>
      <c r="F14">
        <v>179897</v>
      </c>
      <c r="G14">
        <f t="shared" ca="1" si="1"/>
        <v>68</v>
      </c>
      <c r="H14">
        <f t="shared" ca="1" si="0"/>
        <v>89</v>
      </c>
      <c r="I14">
        <f t="shared" ca="1" si="0"/>
        <v>88</v>
      </c>
      <c r="J14">
        <f t="shared" ca="1" si="0"/>
        <v>43</v>
      </c>
      <c r="K14">
        <f t="shared" ca="1" si="0"/>
        <v>31</v>
      </c>
      <c r="L14">
        <f t="shared" ca="1" si="2"/>
        <v>319</v>
      </c>
      <c r="M14">
        <f t="shared" si="5"/>
        <v>400</v>
      </c>
      <c r="N14">
        <f t="shared" ca="1" si="3"/>
        <v>79.75</v>
      </c>
      <c r="O14" t="str">
        <f t="shared" ca="1" si="4"/>
        <v>A</v>
      </c>
    </row>
    <row r="15" spans="1:15" x14ac:dyDescent="0.25">
      <c r="A15">
        <v>1009</v>
      </c>
      <c r="B15" t="s">
        <v>30</v>
      </c>
      <c r="C15" t="s">
        <v>20</v>
      </c>
      <c r="D15" t="s">
        <v>21</v>
      </c>
      <c r="E15" t="s">
        <v>22</v>
      </c>
      <c r="F15">
        <v>179898</v>
      </c>
      <c r="G15">
        <f t="shared" ca="1" si="1"/>
        <v>79</v>
      </c>
      <c r="H15">
        <f t="shared" ca="1" si="0"/>
        <v>95</v>
      </c>
      <c r="I15">
        <f t="shared" ca="1" si="0"/>
        <v>83</v>
      </c>
      <c r="J15">
        <f t="shared" ca="1" si="0"/>
        <v>82</v>
      </c>
      <c r="K15">
        <f t="shared" ca="1" si="0"/>
        <v>36</v>
      </c>
      <c r="L15">
        <f t="shared" ca="1" si="2"/>
        <v>375</v>
      </c>
      <c r="M15">
        <f t="shared" si="5"/>
        <v>400</v>
      </c>
      <c r="N15">
        <f t="shared" ca="1" si="3"/>
        <v>93.75</v>
      </c>
      <c r="O15" t="str">
        <f t="shared" ca="1" si="4"/>
        <v>A+1</v>
      </c>
    </row>
    <row r="16" spans="1:15" x14ac:dyDescent="0.25">
      <c r="A16">
        <v>1010</v>
      </c>
      <c r="B16" t="s">
        <v>31</v>
      </c>
      <c r="C16" t="s">
        <v>20</v>
      </c>
      <c r="D16" t="s">
        <v>21</v>
      </c>
      <c r="E16" t="s">
        <v>22</v>
      </c>
      <c r="F16">
        <v>179899</v>
      </c>
      <c r="G16">
        <f t="shared" ca="1" si="1"/>
        <v>51</v>
      </c>
      <c r="H16">
        <f t="shared" ca="1" si="0"/>
        <v>56</v>
      </c>
      <c r="I16">
        <f t="shared" ca="1" si="0"/>
        <v>47</v>
      </c>
      <c r="J16">
        <f t="shared" ca="1" si="0"/>
        <v>62</v>
      </c>
      <c r="K16">
        <f t="shared" ca="1" si="0"/>
        <v>35</v>
      </c>
      <c r="L16">
        <f t="shared" ca="1" si="2"/>
        <v>251</v>
      </c>
      <c r="M16">
        <f t="shared" si="5"/>
        <v>400</v>
      </c>
      <c r="N16">
        <f t="shared" ca="1" si="3"/>
        <v>62.75</v>
      </c>
      <c r="O16" t="str">
        <f t="shared" ca="1" si="4"/>
        <v>B</v>
      </c>
    </row>
    <row r="17" spans="1:15" x14ac:dyDescent="0.25">
      <c r="A17">
        <v>1011</v>
      </c>
      <c r="B17" t="s">
        <v>32</v>
      </c>
      <c r="C17" t="s">
        <v>20</v>
      </c>
      <c r="D17" t="s">
        <v>21</v>
      </c>
      <c r="E17" t="s">
        <v>22</v>
      </c>
      <c r="F17">
        <v>179900</v>
      </c>
      <c r="G17">
        <f t="shared" ca="1" si="1"/>
        <v>78</v>
      </c>
      <c r="H17">
        <f t="shared" ca="1" si="0"/>
        <v>41</v>
      </c>
      <c r="I17">
        <f t="shared" ca="1" si="0"/>
        <v>33</v>
      </c>
      <c r="J17">
        <f t="shared" ca="1" si="0"/>
        <v>71</v>
      </c>
      <c r="K17">
        <f t="shared" ca="1" si="0"/>
        <v>37</v>
      </c>
      <c r="L17">
        <f t="shared" ca="1" si="2"/>
        <v>260</v>
      </c>
      <c r="M17">
        <f t="shared" si="5"/>
        <v>400</v>
      </c>
      <c r="N17">
        <f t="shared" ca="1" si="3"/>
        <v>65</v>
      </c>
      <c r="O17" t="str">
        <f t="shared" ca="1" si="4"/>
        <v>B</v>
      </c>
    </row>
    <row r="18" spans="1:15" x14ac:dyDescent="0.25">
      <c r="A18">
        <v>1012</v>
      </c>
      <c r="B18" t="s">
        <v>33</v>
      </c>
      <c r="C18" t="s">
        <v>20</v>
      </c>
      <c r="D18" t="s">
        <v>21</v>
      </c>
      <c r="E18" t="s">
        <v>22</v>
      </c>
      <c r="F18">
        <v>179901</v>
      </c>
      <c r="G18">
        <f t="shared" ca="1" si="1"/>
        <v>43</v>
      </c>
      <c r="H18">
        <f t="shared" ca="1" si="0"/>
        <v>61</v>
      </c>
      <c r="I18">
        <f t="shared" ca="1" si="0"/>
        <v>84</v>
      </c>
      <c r="J18">
        <f t="shared" ca="1" si="0"/>
        <v>92</v>
      </c>
      <c r="K18">
        <f t="shared" ca="1" si="0"/>
        <v>30</v>
      </c>
      <c r="L18">
        <f t="shared" ca="1" si="2"/>
        <v>310</v>
      </c>
      <c r="M18">
        <f t="shared" si="5"/>
        <v>400</v>
      </c>
      <c r="N18">
        <f t="shared" ca="1" si="3"/>
        <v>77.5</v>
      </c>
      <c r="O18" t="str">
        <f t="shared" ca="1" si="4"/>
        <v>A</v>
      </c>
    </row>
    <row r="19" spans="1:15" x14ac:dyDescent="0.25">
      <c r="A19">
        <v>1013</v>
      </c>
      <c r="B19" t="s">
        <v>34</v>
      </c>
      <c r="C19" t="s">
        <v>20</v>
      </c>
      <c r="D19" t="s">
        <v>21</v>
      </c>
      <c r="E19" t="s">
        <v>22</v>
      </c>
      <c r="F19">
        <v>179902</v>
      </c>
      <c r="G19">
        <f t="shared" ca="1" si="1"/>
        <v>82</v>
      </c>
      <c r="H19">
        <f t="shared" ca="1" si="0"/>
        <v>70</v>
      </c>
      <c r="I19">
        <f t="shared" ca="1" si="0"/>
        <v>55</v>
      </c>
      <c r="J19">
        <f t="shared" ca="1" si="0"/>
        <v>37</v>
      </c>
      <c r="K19">
        <f t="shared" ca="1" si="0"/>
        <v>64</v>
      </c>
      <c r="L19">
        <f t="shared" ca="1" si="2"/>
        <v>308</v>
      </c>
      <c r="M19">
        <f t="shared" si="5"/>
        <v>400</v>
      </c>
      <c r="N19">
        <f t="shared" ca="1" si="3"/>
        <v>77</v>
      </c>
      <c r="O19" t="str">
        <f t="shared" ca="1" si="4"/>
        <v>A</v>
      </c>
    </row>
    <row r="20" spans="1:15" x14ac:dyDescent="0.25">
      <c r="A20">
        <v>1014</v>
      </c>
      <c r="B20" t="s">
        <v>35</v>
      </c>
      <c r="C20" t="s">
        <v>20</v>
      </c>
      <c r="D20" t="s">
        <v>21</v>
      </c>
      <c r="E20" t="s">
        <v>22</v>
      </c>
      <c r="F20">
        <v>179903</v>
      </c>
      <c r="G20">
        <f t="shared" ca="1" si="1"/>
        <v>46</v>
      </c>
      <c r="H20">
        <f t="shared" ca="1" si="0"/>
        <v>39</v>
      </c>
      <c r="I20">
        <f t="shared" ca="1" si="0"/>
        <v>47</v>
      </c>
      <c r="J20">
        <f t="shared" ca="1" si="0"/>
        <v>74</v>
      </c>
      <c r="K20">
        <f t="shared" ca="1" si="0"/>
        <v>91</v>
      </c>
      <c r="L20">
        <f t="shared" ca="1" si="2"/>
        <v>297</v>
      </c>
      <c r="M20">
        <f t="shared" si="5"/>
        <v>400</v>
      </c>
      <c r="N20">
        <f t="shared" ca="1" si="3"/>
        <v>74.25</v>
      </c>
      <c r="O20" t="str">
        <f t="shared" ca="1" si="4"/>
        <v>A</v>
      </c>
    </row>
    <row r="23" spans="1:15" ht="30" x14ac:dyDescent="0.25">
      <c r="A23" s="2" t="s">
        <v>4</v>
      </c>
      <c r="B23" s="2" t="s">
        <v>5</v>
      </c>
      <c r="C23" s="2" t="s">
        <v>6</v>
      </c>
      <c r="D23" s="2" t="s">
        <v>7</v>
      </c>
      <c r="E23" s="2" t="s">
        <v>8</v>
      </c>
      <c r="F23" s="2" t="s">
        <v>9</v>
      </c>
      <c r="G23" s="2" t="s">
        <v>10</v>
      </c>
      <c r="H23" s="2" t="s">
        <v>11</v>
      </c>
      <c r="I23" s="2" t="s">
        <v>12</v>
      </c>
      <c r="J23" s="2" t="s">
        <v>13</v>
      </c>
      <c r="K23" s="2" t="s">
        <v>14</v>
      </c>
      <c r="L23" s="2" t="s">
        <v>15</v>
      </c>
      <c r="M23" s="2" t="s">
        <v>16</v>
      </c>
      <c r="N23" s="2" t="s">
        <v>17</v>
      </c>
      <c r="O23" s="2" t="s">
        <v>18</v>
      </c>
    </row>
    <row r="24" spans="1:15" x14ac:dyDescent="0.25">
      <c r="A24">
        <v>1001</v>
      </c>
      <c r="B24" t="str">
        <f>VLOOKUP($A24,$A$7:$O$20,2,0)</f>
        <v>SAIM</v>
      </c>
      <c r="C24" t="str">
        <f>VLOOKUP($A24,$A$7:$O$20,3,0)</f>
        <v>KARACHI</v>
      </c>
      <c r="D24" t="str">
        <f>VLOOKUP($A24,$A$7:$O$20,4,0)</f>
        <v>SCIENCE</v>
      </c>
      <c r="E24" t="str">
        <f>VLOOKUP($A24,$A$7:$O$20,5,0)</f>
        <v>Al-Burhan</v>
      </c>
      <c r="F24">
        <f>VLOOKUP($A24,$A$7:$O$20,6,0)</f>
        <v>179890</v>
      </c>
      <c r="G24">
        <f ca="1">VLOOKUP($A24,$A$7:$O$20,7,0)</f>
        <v>91</v>
      </c>
      <c r="H24">
        <f ca="1">VLOOKUP($A24,$A$7:$O$20,8,0)</f>
        <v>45</v>
      </c>
      <c r="I24">
        <f ca="1">VLOOKUP($A24,$A$7:$O$20,9,0)</f>
        <v>85</v>
      </c>
      <c r="J24">
        <f ca="1">VLOOKUP($A24,$A$7:$O$20,10,0)</f>
        <v>83</v>
      </c>
      <c r="K24">
        <f ca="1">VLOOKUP($A24,$A$7:$O$20,11,0)</f>
        <v>55</v>
      </c>
      <c r="L24">
        <f ca="1">VLOOKUP($A24,$A$7:$O$20,12,0)</f>
        <v>359</v>
      </c>
      <c r="M24">
        <f>VLOOKUP($A24,$A$7:$O$20,13,0)</f>
        <v>400</v>
      </c>
      <c r="N24">
        <f ca="1">VLOOKUP($A24,$A$7:$O$20,14,0)</f>
        <v>89.75</v>
      </c>
      <c r="O24" t="str">
        <f ca="1">VLOOKUP($A24,$A$7:$O$20,15,0)</f>
        <v>A+1</v>
      </c>
    </row>
  </sheetData>
  <dataValidations count="1">
    <dataValidation type="list" allowBlank="1" showInputMessage="1" showErrorMessage="1" sqref="A24">
      <formula1>$A$7:$A$20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2024-10-02T16:28:43Z</dcterms:created>
  <dcterms:modified xsi:type="dcterms:W3CDTF">2024-10-02T16:46:46Z</dcterms:modified>
</cp:coreProperties>
</file>