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ky/Downloads/"/>
    </mc:Choice>
  </mc:AlternateContent>
  <xr:revisionPtr revIDLastSave="0" documentId="13_ncr:1_{21A168C0-B380-0344-BE53-B86EAE990317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Raw" sheetId="1" r:id="rId1"/>
    <sheet name="Consolidated Results" sheetId="7" r:id="rId2"/>
    <sheet name="Functionality" sheetId="6" r:id="rId3"/>
    <sheet name="Efficiency" sheetId="2" r:id="rId4"/>
    <sheet name="Effectiveness " sheetId="3" r:id="rId5"/>
    <sheet name="Satisfacton" sheetId="4" r:id="rId6"/>
    <sheet name="User Experience" sheetId="5" r:id="rId7"/>
  </sheets>
  <definedNames>
    <definedName name="_xlnm._FilterDatabase" localSheetId="4" hidden="1">'Effectiveness '!$B$1:$J$13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F5" i="4"/>
  <c r="G5" i="4"/>
  <c r="I5" i="4"/>
  <c r="K5" i="4"/>
  <c r="L11" i="4"/>
  <c r="M11" i="4"/>
  <c r="N11" i="4"/>
  <c r="N26" i="4" s="1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C26" i="4"/>
  <c r="Q11" i="4" s="1"/>
  <c r="D26" i="4"/>
  <c r="Q12" i="4" s="1"/>
  <c r="E26" i="4"/>
  <c r="Q13" i="4" s="1"/>
  <c r="F26" i="4"/>
  <c r="R11" i="4" s="1"/>
  <c r="G26" i="4"/>
  <c r="R12" i="4" s="1"/>
  <c r="H26" i="4"/>
  <c r="R13" i="4" s="1"/>
  <c r="I26" i="4"/>
  <c r="S11" i="4" s="1"/>
  <c r="J26" i="4"/>
  <c r="S12" i="4" s="1"/>
  <c r="K26" i="4"/>
  <c r="S13" i="4" s="1"/>
  <c r="J5" i="4"/>
  <c r="H5" i="4"/>
  <c r="C5" i="4"/>
  <c r="F4" i="5"/>
  <c r="G4" i="5"/>
  <c r="E5" i="5"/>
  <c r="R4" i="5"/>
  <c r="S4" i="5"/>
  <c r="T4" i="5"/>
  <c r="D5" i="5"/>
  <c r="H4" i="5"/>
  <c r="BR20" i="1"/>
  <c r="BP20" i="1"/>
  <c r="BO20" i="1"/>
  <c r="BN20" i="1"/>
  <c r="BL20" i="1"/>
  <c r="BM20" i="1"/>
  <c r="BQ20" i="1"/>
  <c r="BS20" i="1"/>
  <c r="BT20" i="1"/>
  <c r="BU20" i="1"/>
  <c r="BV20" i="1"/>
  <c r="BW20" i="1"/>
  <c r="BX20" i="1"/>
  <c r="BY20" i="1"/>
  <c r="BZ20" i="1"/>
  <c r="BJ20" i="1"/>
  <c r="BF20" i="1"/>
  <c r="BG20" i="1"/>
  <c r="BH20" i="1"/>
  <c r="BI20" i="1"/>
  <c r="BK20" i="1"/>
  <c r="D14" i="3"/>
  <c r="E14" i="3"/>
  <c r="C14" i="3"/>
  <c r="U30" i="3"/>
  <c r="V30" i="3"/>
  <c r="T30" i="3"/>
  <c r="O54" i="3"/>
  <c r="O55" i="3"/>
  <c r="O53" i="3"/>
  <c r="T16" i="3"/>
  <c r="U16" i="3"/>
  <c r="V16" i="3"/>
  <c r="T17" i="3"/>
  <c r="U17" i="3"/>
  <c r="V17" i="3"/>
  <c r="T18" i="3"/>
  <c r="U18" i="3"/>
  <c r="V18" i="3"/>
  <c r="T19" i="3"/>
  <c r="U19" i="3"/>
  <c r="V19" i="3"/>
  <c r="T20" i="3"/>
  <c r="U20" i="3"/>
  <c r="V20" i="3"/>
  <c r="T21" i="3"/>
  <c r="U21" i="3"/>
  <c r="V21" i="3"/>
  <c r="T22" i="3"/>
  <c r="U22" i="3"/>
  <c r="V22" i="3"/>
  <c r="T23" i="3"/>
  <c r="U23" i="3"/>
  <c r="V23" i="3"/>
  <c r="T24" i="3"/>
  <c r="U24" i="3"/>
  <c r="V24" i="3"/>
  <c r="T25" i="3"/>
  <c r="U25" i="3"/>
  <c r="V25" i="3"/>
  <c r="T26" i="3"/>
  <c r="U26" i="3"/>
  <c r="V26" i="3"/>
  <c r="T27" i="3"/>
  <c r="U27" i="3"/>
  <c r="V27" i="3"/>
  <c r="T28" i="3"/>
  <c r="U28" i="3"/>
  <c r="V28" i="3"/>
  <c r="T29" i="3"/>
  <c r="U29" i="3"/>
  <c r="V29" i="3"/>
  <c r="U15" i="3"/>
  <c r="V15" i="3"/>
  <c r="T15" i="3"/>
  <c r="AW20" i="1"/>
  <c r="AX20" i="1"/>
  <c r="AY20" i="1"/>
  <c r="AZ20" i="1"/>
  <c r="BA20" i="1"/>
  <c r="BB20" i="1"/>
  <c r="BC20" i="1"/>
  <c r="BD20" i="1"/>
  <c r="BE20" i="1"/>
  <c r="BC58" i="2"/>
  <c r="BC52" i="2"/>
  <c r="BD52" i="2"/>
  <c r="BB52" i="2"/>
  <c r="BB53" i="2"/>
  <c r="BC53" i="2"/>
  <c r="BD53" i="2"/>
  <c r="BB54" i="2"/>
  <c r="BC54" i="2"/>
  <c r="BD54" i="2"/>
  <c r="BB55" i="2"/>
  <c r="BC55" i="2"/>
  <c r="BD55" i="2"/>
  <c r="BB56" i="2"/>
  <c r="BC56" i="2"/>
  <c r="BD56" i="2"/>
  <c r="BB57" i="2"/>
  <c r="BC57" i="2"/>
  <c r="BD57" i="2"/>
  <c r="BB58" i="2"/>
  <c r="BD58" i="2"/>
  <c r="BB59" i="2"/>
  <c r="BC59" i="2"/>
  <c r="BD59" i="2"/>
  <c r="BB60" i="2"/>
  <c r="BC60" i="2"/>
  <c r="BD60" i="2"/>
  <c r="BB61" i="2"/>
  <c r="BC61" i="2"/>
  <c r="BD61" i="2"/>
  <c r="BB62" i="2"/>
  <c r="BC62" i="2"/>
  <c r="BD62" i="2"/>
  <c r="BB63" i="2"/>
  <c r="BC63" i="2"/>
  <c r="BD63" i="2"/>
  <c r="BB64" i="2"/>
  <c r="BC64" i="2"/>
  <c r="BD64" i="2"/>
  <c r="BB65" i="2"/>
  <c r="BC65" i="2"/>
  <c r="BD65" i="2"/>
  <c r="BB66" i="2"/>
  <c r="BC66" i="2"/>
  <c r="BD66" i="2"/>
  <c r="AO61" i="2"/>
  <c r="AP66" i="2"/>
  <c r="AP57" i="2"/>
  <c r="AN66" i="2"/>
  <c r="AO62" i="2"/>
  <c r="AN57" i="2"/>
  <c r="AN53" i="2"/>
  <c r="AO53" i="2"/>
  <c r="AP53" i="2"/>
  <c r="AN54" i="2"/>
  <c r="AO54" i="2"/>
  <c r="AP54" i="2"/>
  <c r="AN55" i="2"/>
  <c r="AO55" i="2"/>
  <c r="AP55" i="2"/>
  <c r="AN56" i="2"/>
  <c r="AO56" i="2"/>
  <c r="AP56" i="2"/>
  <c r="AO57" i="2"/>
  <c r="AN58" i="2"/>
  <c r="AO58" i="2"/>
  <c r="AP58" i="2"/>
  <c r="AN59" i="2"/>
  <c r="AO59" i="2"/>
  <c r="AP59" i="2"/>
  <c r="AN60" i="2"/>
  <c r="AO60" i="2"/>
  <c r="AP60" i="2"/>
  <c r="AN61" i="2"/>
  <c r="AP61" i="2"/>
  <c r="AN62" i="2"/>
  <c r="AP62" i="2"/>
  <c r="AN63" i="2"/>
  <c r="AO63" i="2"/>
  <c r="AP63" i="2"/>
  <c r="AN64" i="2"/>
  <c r="AO64" i="2"/>
  <c r="AP64" i="2"/>
  <c r="AN65" i="2"/>
  <c r="AO65" i="2"/>
  <c r="AP65" i="2"/>
  <c r="AO66" i="2"/>
  <c r="AO52" i="2"/>
  <c r="AP52" i="2"/>
  <c r="AN52" i="2"/>
  <c r="AX53" i="2"/>
  <c r="AY53" i="2"/>
  <c r="AZ53" i="2"/>
  <c r="AX54" i="2"/>
  <c r="AY54" i="2"/>
  <c r="AZ54" i="2"/>
  <c r="AX55" i="2"/>
  <c r="AY55" i="2"/>
  <c r="AZ55" i="2"/>
  <c r="AX56" i="2"/>
  <c r="AY56" i="2"/>
  <c r="AZ56" i="2"/>
  <c r="AX57" i="2"/>
  <c r="AY57" i="2"/>
  <c r="AZ57" i="2"/>
  <c r="AX58" i="2"/>
  <c r="AY58" i="2"/>
  <c r="AZ58" i="2"/>
  <c r="AX59" i="2"/>
  <c r="AY59" i="2"/>
  <c r="AZ59" i="2"/>
  <c r="AX60" i="2"/>
  <c r="AY60" i="2"/>
  <c r="AZ60" i="2"/>
  <c r="AX61" i="2"/>
  <c r="AY61" i="2"/>
  <c r="AZ61" i="2"/>
  <c r="AX62" i="2"/>
  <c r="AY62" i="2"/>
  <c r="AZ62" i="2"/>
  <c r="AX63" i="2"/>
  <c r="AY63" i="2"/>
  <c r="AZ63" i="2"/>
  <c r="AX64" i="2"/>
  <c r="AY64" i="2"/>
  <c r="AZ64" i="2"/>
  <c r="AX65" i="2"/>
  <c r="AY65" i="2"/>
  <c r="AZ65" i="2"/>
  <c r="AX66" i="2"/>
  <c r="AY66" i="2"/>
  <c r="AZ66" i="2"/>
  <c r="AY52" i="2"/>
  <c r="AZ52" i="2"/>
  <c r="AX52" i="2"/>
  <c r="AH26" i="2"/>
  <c r="Y27" i="2" s="1"/>
  <c r="AA12" i="2" s="1"/>
  <c r="AG26" i="2"/>
  <c r="X27" i="2" s="1"/>
  <c r="AA11" i="2" s="1"/>
  <c r="AF26" i="2"/>
  <c r="W27" i="2" s="1"/>
  <c r="AA10" i="2" s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G19" i="2"/>
  <c r="X20" i="2" s="1"/>
  <c r="Z11" i="2" s="1"/>
  <c r="AF19" i="2"/>
  <c r="W20" i="2" s="1"/>
  <c r="N53" i="3"/>
  <c r="P13" i="3"/>
  <c r="E38" i="3"/>
  <c r="E37" i="3"/>
  <c r="D38" i="3"/>
  <c r="D37" i="3"/>
  <c r="AH19" i="2"/>
  <c r="Y20" i="2" s="1"/>
  <c r="Z12" i="2" s="1"/>
  <c r="U20" i="1"/>
  <c r="V20" i="1"/>
  <c r="W20" i="1"/>
  <c r="X20" i="1"/>
  <c r="Y20" i="1"/>
  <c r="Z20" i="1"/>
  <c r="AA20" i="1"/>
  <c r="O20" i="1"/>
  <c r="P20" i="1"/>
  <c r="Q20" i="1"/>
  <c r="R20" i="1"/>
  <c r="S20" i="1"/>
  <c r="T20" i="1"/>
  <c r="M20" i="1"/>
  <c r="J20" i="1"/>
  <c r="I20" i="1"/>
  <c r="K20" i="1"/>
  <c r="L20" i="1"/>
  <c r="N20" i="1"/>
  <c r="H20" i="1"/>
  <c r="G20" i="1"/>
  <c r="H11" i="2"/>
  <c r="H10" i="2"/>
  <c r="P31" i="3"/>
  <c r="Q31" i="3"/>
  <c r="R31" i="3"/>
  <c r="M31" i="3"/>
  <c r="N31" i="3"/>
  <c r="L31" i="3"/>
  <c r="R30" i="3"/>
  <c r="Q30" i="3"/>
  <c r="P30" i="3"/>
  <c r="P41" i="3" s="1"/>
  <c r="N30" i="3"/>
  <c r="M30" i="3"/>
  <c r="N54" i="3" s="1"/>
  <c r="L30" i="3"/>
  <c r="R13" i="3"/>
  <c r="Q13" i="3"/>
  <c r="N13" i="3"/>
  <c r="M13" i="3"/>
  <c r="L13" i="3"/>
  <c r="M6" i="7"/>
  <c r="W7" i="7"/>
  <c r="W6" i="7"/>
  <c r="W5" i="7"/>
  <c r="L25" i="7"/>
  <c r="M25" i="7" s="1"/>
  <c r="L24" i="7"/>
  <c r="M24" i="7" s="1"/>
  <c r="L23" i="7"/>
  <c r="M23" i="7" s="1"/>
  <c r="M8" i="7"/>
  <c r="M7" i="7"/>
  <c r="L13" i="5"/>
  <c r="L14" i="5"/>
  <c r="L12" i="5"/>
  <c r="I13" i="3"/>
  <c r="H12" i="2"/>
  <c r="C5" i="2"/>
  <c r="D5" i="4"/>
  <c r="H15" i="3"/>
  <c r="I15" i="3"/>
  <c r="G15" i="3"/>
  <c r="D15" i="3"/>
  <c r="E15" i="3"/>
  <c r="C15" i="3"/>
  <c r="H13" i="3"/>
  <c r="G13" i="3"/>
  <c r="D13" i="3"/>
  <c r="E13" i="3"/>
  <c r="C13" i="3"/>
  <c r="K5" i="2"/>
  <c r="J5" i="2"/>
  <c r="I5" i="2"/>
  <c r="L26" i="2"/>
  <c r="C27" i="2" s="1"/>
  <c r="M26" i="2"/>
  <c r="D27" i="2" s="1"/>
  <c r="N26" i="2"/>
  <c r="E27" i="2" s="1"/>
  <c r="M19" i="2"/>
  <c r="D20" i="2" s="1"/>
  <c r="N19" i="2"/>
  <c r="E20" i="2" s="1"/>
  <c r="L19" i="2"/>
  <c r="C20" i="2" s="1"/>
  <c r="E5" i="2"/>
  <c r="D5" i="2"/>
  <c r="M26" i="4" l="1"/>
  <c r="T12" i="4"/>
  <c r="U12" i="4" s="1"/>
  <c r="L26" i="4"/>
  <c r="T13" i="4"/>
  <c r="U13" i="4" s="1"/>
  <c r="T11" i="4"/>
  <c r="U11" i="4" s="1"/>
  <c r="C5" i="5"/>
  <c r="C6" i="4"/>
  <c r="C7" i="4" s="1"/>
  <c r="D6" i="4"/>
  <c r="D7" i="4" s="1"/>
  <c r="E6" i="4"/>
  <c r="E7" i="4" s="1"/>
  <c r="G35" i="3"/>
  <c r="F33" i="3"/>
  <c r="M53" i="3"/>
  <c r="N39" i="3"/>
  <c r="Q46" i="3"/>
  <c r="N55" i="3"/>
  <c r="N58" i="3" s="1"/>
  <c r="AB12" i="2"/>
  <c r="Z10" i="2"/>
  <c r="AB10" i="2" s="1"/>
  <c r="AB11" i="2"/>
  <c r="R36" i="3"/>
  <c r="M55" i="3"/>
  <c r="M54" i="3"/>
  <c r="P44" i="3"/>
  <c r="F35" i="3"/>
  <c r="H35" i="3" s="1"/>
  <c r="G33" i="3"/>
  <c r="F34" i="3"/>
  <c r="G34" i="3"/>
  <c r="M37" i="3"/>
  <c r="H34" i="3"/>
  <c r="H33" i="3"/>
  <c r="L44" i="3"/>
  <c r="M48" i="3"/>
  <c r="M36" i="3"/>
  <c r="U36" i="3" s="1"/>
  <c r="N38" i="3"/>
  <c r="V38" i="3" s="1"/>
  <c r="P42" i="3"/>
  <c r="N49" i="3"/>
  <c r="M43" i="3"/>
  <c r="Q45" i="3"/>
  <c r="L39" i="3"/>
  <c r="P39" i="3"/>
  <c r="R42" i="3"/>
  <c r="Q44" i="3"/>
  <c r="R47" i="3"/>
  <c r="M47" i="3"/>
  <c r="U47" i="3" s="1"/>
  <c r="P43" i="3"/>
  <c r="P38" i="3"/>
  <c r="R46" i="3"/>
  <c r="L41" i="3"/>
  <c r="T41" i="3" s="1"/>
  <c r="M46" i="3"/>
  <c r="N48" i="3"/>
  <c r="N36" i="3"/>
  <c r="Q43" i="3"/>
  <c r="R45" i="3"/>
  <c r="L40" i="3"/>
  <c r="M45" i="3"/>
  <c r="U45" i="3" s="1"/>
  <c r="N47" i="3"/>
  <c r="V47" i="3" s="1"/>
  <c r="P35" i="3"/>
  <c r="P40" i="3"/>
  <c r="Q42" i="3"/>
  <c r="R44" i="3"/>
  <c r="M44" i="3"/>
  <c r="R43" i="3"/>
  <c r="Q35" i="3"/>
  <c r="N45" i="3"/>
  <c r="R35" i="3"/>
  <c r="Q40" i="3"/>
  <c r="L42" i="3"/>
  <c r="L35" i="3"/>
  <c r="L37" i="3"/>
  <c r="T37" i="3" s="1"/>
  <c r="M42" i="3"/>
  <c r="N44" i="3"/>
  <c r="P49" i="3"/>
  <c r="P37" i="3"/>
  <c r="Q39" i="3"/>
  <c r="R41" i="3"/>
  <c r="Q41" i="3"/>
  <c r="L48" i="3"/>
  <c r="L36" i="3"/>
  <c r="M41" i="3"/>
  <c r="U41" i="3" s="1"/>
  <c r="N43" i="3"/>
  <c r="V43" i="3" s="1"/>
  <c r="P48" i="3"/>
  <c r="P36" i="3"/>
  <c r="Q38" i="3"/>
  <c r="R40" i="3"/>
  <c r="N37" i="3"/>
  <c r="N46" i="3"/>
  <c r="L38" i="3"/>
  <c r="L47" i="3"/>
  <c r="L49" i="3"/>
  <c r="T49" i="3" s="1"/>
  <c r="M40" i="3"/>
  <c r="N42" i="3"/>
  <c r="P47" i="3"/>
  <c r="Q49" i="3"/>
  <c r="Q37" i="3"/>
  <c r="R39" i="3"/>
  <c r="L43" i="3"/>
  <c r="L46" i="3"/>
  <c r="M35" i="3"/>
  <c r="M39" i="3"/>
  <c r="U39" i="3" s="1"/>
  <c r="N41" i="3"/>
  <c r="V41" i="3" s="1"/>
  <c r="P46" i="3"/>
  <c r="Q48" i="3"/>
  <c r="Q36" i="3"/>
  <c r="R38" i="3"/>
  <c r="L45" i="3"/>
  <c r="T45" i="3" s="1"/>
  <c r="N35" i="3"/>
  <c r="V35" i="3" s="1"/>
  <c r="M38" i="3"/>
  <c r="U38" i="3" s="1"/>
  <c r="N40" i="3"/>
  <c r="P45" i="3"/>
  <c r="Q47" i="3"/>
  <c r="R49" i="3"/>
  <c r="R37" i="3"/>
  <c r="M49" i="3"/>
  <c r="R48" i="3"/>
  <c r="H22" i="3"/>
  <c r="C20" i="3"/>
  <c r="I21" i="3"/>
  <c r="H23" i="3"/>
  <c r="D28" i="3"/>
  <c r="C24" i="3"/>
  <c r="G23" i="3"/>
  <c r="H20" i="3"/>
  <c r="D21" i="3"/>
  <c r="E21" i="3"/>
  <c r="D23" i="3"/>
  <c r="G21" i="3"/>
  <c r="H25" i="3"/>
  <c r="G25" i="3"/>
  <c r="D22" i="3"/>
  <c r="G28" i="3"/>
  <c r="G27" i="3"/>
  <c r="G26" i="3"/>
  <c r="C21" i="3"/>
  <c r="H24" i="3"/>
  <c r="H21" i="3"/>
  <c r="I28" i="3"/>
  <c r="I27" i="3"/>
  <c r="I26" i="3"/>
  <c r="I25" i="3"/>
  <c r="I24" i="3"/>
  <c r="H28" i="3"/>
  <c r="C26" i="3"/>
  <c r="D25" i="3"/>
  <c r="E23" i="3"/>
  <c r="H27" i="3"/>
  <c r="I23" i="3"/>
  <c r="C25" i="3"/>
  <c r="D24" i="3"/>
  <c r="E22" i="3"/>
  <c r="H26" i="3"/>
  <c r="I22" i="3"/>
  <c r="C23" i="3"/>
  <c r="C22" i="3"/>
  <c r="D26" i="3"/>
  <c r="D20" i="3"/>
  <c r="E20" i="3"/>
  <c r="E28" i="3"/>
  <c r="G24" i="3"/>
  <c r="G20" i="3"/>
  <c r="E27" i="3"/>
  <c r="E26" i="3"/>
  <c r="G22" i="3"/>
  <c r="C28" i="3"/>
  <c r="I20" i="3"/>
  <c r="E25" i="3"/>
  <c r="C27" i="3"/>
  <c r="D27" i="3"/>
  <c r="E24" i="3"/>
  <c r="D6" i="2"/>
  <c r="E6" i="2"/>
  <c r="C6" i="2"/>
  <c r="V40" i="3" l="1"/>
  <c r="V42" i="3"/>
  <c r="U46" i="3"/>
  <c r="U42" i="3"/>
  <c r="T42" i="3"/>
  <c r="U35" i="3"/>
  <c r="V46" i="3"/>
  <c r="V39" i="3"/>
  <c r="U48" i="3"/>
  <c r="T44" i="3"/>
  <c r="T40" i="3"/>
  <c r="T36" i="3"/>
  <c r="U49" i="3"/>
  <c r="V45" i="3"/>
  <c r="T38" i="3"/>
  <c r="V36" i="3"/>
  <c r="T39" i="3"/>
  <c r="U37" i="3"/>
  <c r="T47" i="3"/>
  <c r="V48" i="3"/>
  <c r="T35" i="3"/>
  <c r="U40" i="3"/>
  <c r="T46" i="3"/>
  <c r="V37" i="3"/>
  <c r="U44" i="3"/>
  <c r="U43" i="3"/>
  <c r="T48" i="3"/>
  <c r="N57" i="3"/>
  <c r="Q54" i="3" s="1"/>
  <c r="T43" i="3"/>
  <c r="V49" i="3"/>
  <c r="V44" i="3"/>
  <c r="M58" i="3"/>
  <c r="M57" i="3"/>
  <c r="E29" i="3"/>
  <c r="D29" i="3"/>
  <c r="C29" i="3"/>
  <c r="Q55" i="3" l="1"/>
  <c r="Q53" i="3"/>
  <c r="P55" i="3"/>
  <c r="P54" i="3"/>
  <c r="R54" i="3" s="1"/>
  <c r="P53" i="3"/>
  <c r="R53" i="3" s="1"/>
  <c r="R55" i="3" l="1"/>
</calcChain>
</file>

<file path=xl/sharedStrings.xml><?xml version="1.0" encoding="utf-8"?>
<sst xmlns="http://schemas.openxmlformats.org/spreadsheetml/2006/main" count="810" uniqueCount="183">
  <si>
    <t>Username</t>
  </si>
  <si>
    <t>What age category do you fall into?</t>
  </si>
  <si>
    <t>What role do you primarily play at work?</t>
  </si>
  <si>
    <t>How long have you been driving?</t>
  </si>
  <si>
    <t>Do you play video games?</t>
  </si>
  <si>
    <t>What type of games do you usually play?</t>
  </si>
  <si>
    <t>Gamepad</t>
  </si>
  <si>
    <t>Keyboard</t>
  </si>
  <si>
    <t>Custom</t>
  </si>
  <si>
    <t>nap-Leo-zebra</t>
  </si>
  <si>
    <t>18-24 years</t>
  </si>
  <si>
    <t>Software Engineer/Developer</t>
  </si>
  <si>
    <t>Regular gamer (Play games a few times a week)</t>
  </si>
  <si>
    <t>Role-playing
Shooter
Simulation
Sandbox</t>
  </si>
  <si>
    <t>can-Benjamin-crocodile</t>
  </si>
  <si>
    <t>Occasional gamer (Play games sporadically or infrequently)</t>
  </si>
  <si>
    <t>Action/Adventure
Strategy
Sports
Puzzle
Simulation</t>
  </si>
  <si>
    <t>jog-Henry-ant</t>
  </si>
  <si>
    <t>25-34 years</t>
  </si>
  <si>
    <t>5-10 years</t>
  </si>
  <si>
    <t>Action/Adventure
Role-playing
Racing
Shooter
Simulation</t>
  </si>
  <si>
    <t>gem-Evelyn-parrot</t>
  </si>
  <si>
    <t>1-3 years</t>
  </si>
  <si>
    <t>Strategy
Simulation
MMO (Massively Multiplayer Online)</t>
  </si>
  <si>
    <t>Fix-Ella-Panda</t>
  </si>
  <si>
    <t>Quality Assurance Engineer/Analyst</t>
  </si>
  <si>
    <t>Action/Adventure
Role-playing
Platformer
Sandbox
Casual/Indie games
Mobile games</t>
  </si>
  <si>
    <t>cob-Lucas-duck</t>
  </si>
  <si>
    <t>DevOps Engineer</t>
  </si>
  <si>
    <t>Non-gamer (Do not engage in gaming activities)</t>
  </si>
  <si>
    <t>ram-elizabeth-hedgehog</t>
  </si>
  <si>
    <t>Non-tech</t>
  </si>
  <si>
    <t>Mobile games</t>
  </si>
  <si>
    <t>How hard was it to use each controller to play the Blocks game</t>
  </si>
  <si>
    <t>How mentally demanding was it to use each controller to play the Blocks game?</t>
  </si>
  <si>
    <t>How physically demanding was it to use each controller to play the Blocks game?</t>
  </si>
  <si>
    <t>How hurried/rushed/panicked did you feel when you used each controllerto play the Blocks game?</t>
  </si>
  <si>
    <t>How well did each controller aid you in completing the task well?</t>
  </si>
  <si>
    <t>How hard did you have to work to play the Blocks game with each controller?</t>
  </si>
  <si>
    <t>How frustrated/stressed/annoyed were you when you played the Blocks game with each controller?</t>
  </si>
  <si>
    <t>How hard was it to use each controller to play the Asteroids game</t>
  </si>
  <si>
    <t>How mentally demanding was it to use each controller to play the Asteroids game?</t>
  </si>
  <si>
    <t>How physically demanding was it to use each controller to play the Asteroids game?</t>
  </si>
  <si>
    <t>How hurried/rushed/panicked did you feel when you used each controller to play the Asteroids game?</t>
  </si>
  <si>
    <t>How hard did you have to work to play the Asteroids game with each controller?</t>
  </si>
  <si>
    <t>How frustrated/stressed/annoyed were you when you played the Asteroids game with each controller?</t>
  </si>
  <si>
    <t>SMEQ &amp; NASA-TLI Platformer</t>
  </si>
  <si>
    <t>SMEQ &amp; NASA-TLI Asteroids</t>
  </si>
  <si>
    <t>Overall, I am satisfied with the ease of using the controller to complete the tasks in the experiment</t>
  </si>
  <si>
    <t>Overall, I am satisfied with the time it took me to figure out how to use the controller to complete the tasks in the experiment</t>
  </si>
  <si>
    <t>Overall, I am satisfied with the support information available throughout the experiment.</t>
  </si>
  <si>
    <t>I think that I would like to use the controller frequently</t>
  </si>
  <si>
    <t>I found the controller to be unnecessarily complex</t>
  </si>
  <si>
    <t>I found the controller to be easy to use</t>
  </si>
  <si>
    <t>I would imagine that most people would learn to use this controller quickly</t>
  </si>
  <si>
    <t>I felt very confident using the controller</t>
  </si>
  <si>
    <t>I needed to learn a lot of things before I could get going with this controller</t>
  </si>
  <si>
    <t>I had a lot of fun using this controller</t>
  </si>
  <si>
    <t>Controller Potential</t>
  </si>
  <si>
    <t>Demographic Information</t>
  </si>
  <si>
    <t>Score</t>
  </si>
  <si>
    <t xml:space="preserve">Custom </t>
  </si>
  <si>
    <t>None</t>
  </si>
  <si>
    <t>SMEQ</t>
  </si>
  <si>
    <t>Asteroids</t>
  </si>
  <si>
    <t>Bemilanche</t>
  </si>
  <si>
    <t>Averages</t>
  </si>
  <si>
    <t>Original Averages</t>
  </si>
  <si>
    <t>Corrected (-ve)</t>
  </si>
  <si>
    <t>Bemilanche NASA TLI scores</t>
  </si>
  <si>
    <t>Corrected phrasing (-ve)</t>
  </si>
  <si>
    <t>NASA-TLX</t>
  </si>
  <si>
    <t>Asteroids Game</t>
  </si>
  <si>
    <t>Bemilanche - Platformer Game</t>
  </si>
  <si>
    <t xml:space="preserve">Efficiency Score </t>
  </si>
  <si>
    <t>Platformer</t>
  </si>
  <si>
    <t>Scores</t>
  </si>
  <si>
    <t>Order</t>
  </si>
  <si>
    <t>KCG</t>
  </si>
  <si>
    <t>KGC</t>
  </si>
  <si>
    <t>CKG</t>
  </si>
  <si>
    <t>CGK</t>
  </si>
  <si>
    <t>kCG</t>
  </si>
  <si>
    <t>GKC</t>
  </si>
  <si>
    <t>Z-score</t>
  </si>
  <si>
    <t>Mean</t>
  </si>
  <si>
    <t>Standard Deviation</t>
  </si>
  <si>
    <t>Mean Z</t>
  </si>
  <si>
    <t>ASQ - General/Overall Controller Exeprience</t>
  </si>
  <si>
    <t>Percetage</t>
  </si>
  <si>
    <t>!</t>
  </si>
  <si>
    <t>ASQ Score</t>
  </si>
  <si>
    <t>ASQ Score %</t>
  </si>
  <si>
    <t>SUS Score</t>
  </si>
  <si>
    <t>Corrected (phrasing)</t>
  </si>
  <si>
    <t>Controller Mean</t>
  </si>
  <si>
    <t>Means</t>
  </si>
  <si>
    <t>Effeciency Score</t>
  </si>
  <si>
    <t>Efficiency  Score</t>
  </si>
  <si>
    <t>Mean Scores</t>
  </si>
  <si>
    <t>Effectiveness  Score</t>
  </si>
  <si>
    <t>Z-Normal</t>
  </si>
  <si>
    <t>Std Dev</t>
  </si>
  <si>
    <t>Calculated Controls for normalisation</t>
  </si>
  <si>
    <t>ease of using the controller</t>
  </si>
  <si>
    <t>time to learn controlls</t>
  </si>
  <si>
    <t>availablie information</t>
  </si>
  <si>
    <t>Satisfaction with:</t>
  </si>
  <si>
    <t>ASQ Score (%)</t>
  </si>
  <si>
    <t>SUS Scores</t>
  </si>
  <si>
    <t>use frequently</t>
  </si>
  <si>
    <t>unnecessary complexity</t>
  </si>
  <si>
    <t>easy to use</t>
  </si>
  <si>
    <t>quick learn</t>
  </si>
  <si>
    <t>felt confident</t>
  </si>
  <si>
    <t>amount to learn</t>
  </si>
  <si>
    <t>fun</t>
  </si>
  <si>
    <t>Control Parameters</t>
  </si>
  <si>
    <t>PS4 Controller (Turning Left/Right)</t>
  </si>
  <si>
    <t>Keyboard (Left/Right)</t>
  </si>
  <si>
    <t>MakeyMakey</t>
  </si>
  <si>
    <t>Approx. Unique Possible Positions</t>
  </si>
  <si>
    <t>2 (binary)</t>
  </si>
  <si>
    <t>Analog Counts</t>
  </si>
  <si>
    <t>256 (8-bit)</t>
  </si>
  <si>
    <t>N/A (not applicable)</t>
  </si>
  <si>
    <t>Dead Zone</t>
  </si>
  <si>
    <t>Yes (Center)</t>
  </si>
  <si>
    <t>No</t>
  </si>
  <si>
    <t>Approx. Angular Resolution</t>
  </si>
  <si>
    <t>Approx. 1.4</t>
  </si>
  <si>
    <t>MakeyMakey (with Custom Analog)</t>
  </si>
  <si>
    <t>Yes (center)</t>
  </si>
  <si>
    <t>Approx. 10</t>
  </si>
  <si>
    <t>Functionality</t>
  </si>
  <si>
    <t xml:space="preserve">Usability </t>
  </si>
  <si>
    <t>Efficiency</t>
  </si>
  <si>
    <t>Effectiveness</t>
  </si>
  <si>
    <t>Satisfaction</t>
  </si>
  <si>
    <t>Experience</t>
  </si>
  <si>
    <t>All able functional so we look at quality and on thart:</t>
  </si>
  <si>
    <t>Effeciency</t>
  </si>
  <si>
    <t>Rank</t>
  </si>
  <si>
    <t xml:space="preserve">Functionality </t>
  </si>
  <si>
    <t>Bemilanche NASA TLX scores</t>
  </si>
  <si>
    <t>Mean Z-scores</t>
  </si>
  <si>
    <t>*</t>
  </si>
  <si>
    <t>SMEQ Score</t>
  </si>
  <si>
    <t>Belanche - Platformer Game</t>
  </si>
  <si>
    <t>NASA TLX</t>
  </si>
  <si>
    <t>ANOVA</t>
  </si>
  <si>
    <t>Fvalue</t>
  </si>
  <si>
    <t>Degrees of Freedom</t>
  </si>
  <si>
    <t>P</t>
  </si>
  <si>
    <t>0.2218</t>
  </si>
  <si>
    <t>0.8015</t>
  </si>
  <si>
    <t>0.008183</t>
  </si>
  <si>
    <t>0.8171</t>
  </si>
  <si>
    <t>Total scores</t>
  </si>
  <si>
    <t>Sum</t>
  </si>
  <si>
    <t>0.9454</t>
  </si>
  <si>
    <t>0.3967</t>
  </si>
  <si>
    <t>Statistical significants in variation</t>
  </si>
  <si>
    <t>Insignificant</t>
  </si>
  <si>
    <t>Significant</t>
  </si>
  <si>
    <t>yak-Abigail-rabbit</t>
  </si>
  <si>
    <t>leg-Nora-chicken</t>
  </si>
  <si>
    <t>rod-Ethan-rooster</t>
  </si>
  <si>
    <t>gym-Riley-giraffe</t>
  </si>
  <si>
    <t>tap-Zoe-zebra</t>
  </si>
  <si>
    <t>gem-Evelyn-crocodile</t>
  </si>
  <si>
    <t>pot-Avery-sheep</t>
  </si>
  <si>
    <t>fix-Hannah-penguin</t>
  </si>
  <si>
    <t>35-44 years</t>
  </si>
  <si>
    <t>Executive</t>
  </si>
  <si>
    <t>Project Manager</t>
  </si>
  <si>
    <t>More than 10 years</t>
  </si>
  <si>
    <t>Casual/Indie games
Mobile games</t>
  </si>
  <si>
    <t>Platformer
Casual/Indie games
Mobile games</t>
  </si>
  <si>
    <t>Action/Adventure
Role-playing
Racing
MMO (Massively Multiplayer Online)</t>
  </si>
  <si>
    <t>Action/Adventure
Racing
Shooter</t>
  </si>
  <si>
    <t>Role-playing
MMO (Massively Multiplayer Online)</t>
  </si>
  <si>
    <t>Strategy
Sports
Role-playing
Shooter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</si>
</sst>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9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26"/>
      <color theme="0"/>
      <name val="Calibri (Body)"/>
    </font>
    <font>
      <sz val="26"/>
      <color theme="0"/>
      <name val="Calibri"/>
      <family val="2"/>
      <scheme val="minor"/>
    </font>
    <font>
      <sz val="26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 (Body)"/>
    </font>
    <font>
      <sz val="11"/>
      <color rgb="FF9C5700"/>
      <name val="Calibri (Body)"/>
    </font>
    <font>
      <sz val="11"/>
      <color rgb="FF006100"/>
      <name val="Calibri (Body)"/>
    </font>
    <font>
      <sz val="8"/>
      <color rgb="FF000000"/>
      <name val="Calibri"/>
      <family val="2"/>
      <scheme val="minor"/>
    </font>
    <font>
      <sz val="8"/>
      <color rgb="FF9C5700"/>
      <name val="Calibri"/>
      <family val="2"/>
      <scheme val="minor"/>
    </font>
    <font>
      <sz val="8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0"/>
      <name val="Calibri"/>
      <family val="2"/>
    </font>
    <font>
      <sz val="12"/>
      <name val="Calibri"/>
      <family val="2"/>
    </font>
    <font>
      <sz val="26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374151"/>
      <name val="Times New Roman"/>
      <family val="1"/>
    </font>
    <font>
      <sz val="11"/>
      <color rgb="FF374151"/>
      <name val="Times New Roman"/>
      <family val="1"/>
    </font>
    <font>
      <sz val="12"/>
      <color rgb="FF006100"/>
      <name val="Calibri"/>
      <family val="2"/>
    </font>
    <font>
      <sz val="12"/>
      <color rgb="FF9C5700"/>
      <name val="Calibri"/>
      <family val="2"/>
    </font>
    <font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F3F76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C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70AD47"/>
        <bgColor rgb="FF0000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rgb="FF000000"/>
      </bottom>
      <diagonal/>
    </border>
    <border>
      <left style="thin">
        <color rgb="FF7F7F7F"/>
      </left>
      <right/>
      <top/>
      <bottom style="thin">
        <color rgb="FF000000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7" fillId="6" borderId="2" applyNumberFormat="0" applyAlignment="0" applyProtection="0"/>
    <xf numFmtId="0" fontId="8" fillId="7" borderId="3" applyNumberFormat="0" applyAlignment="0" applyProtection="0"/>
    <xf numFmtId="0" fontId="9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9" fillId="11" borderId="0" applyNumberFormat="0" applyBorder="0" applyAlignment="0" applyProtection="0"/>
    <xf numFmtId="0" fontId="1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9" fillId="17" borderId="0" applyNumberFormat="0" applyBorder="0" applyAlignment="0" applyProtection="0"/>
    <xf numFmtId="0" fontId="1" fillId="18" borderId="0" applyNumberFormat="0" applyBorder="0" applyAlignment="0" applyProtection="0"/>
  </cellStyleXfs>
  <cellXfs count="18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6" fillId="5" borderId="2" xfId="3" applyAlignment="1">
      <alignment horizontal="center" wrapText="1"/>
    </xf>
    <xf numFmtId="0" fontId="1" fillId="9" borderId="1" xfId="7" applyBorder="1" applyAlignment="1">
      <alignment horizontal="center" vertical="center" wrapText="1"/>
    </xf>
    <xf numFmtId="0" fontId="1" fillId="18" borderId="1" xfId="16" applyBorder="1" applyAlignment="1">
      <alignment horizontal="center" wrapText="1"/>
    </xf>
    <xf numFmtId="0" fontId="3" fillId="0" borderId="0" xfId="0" applyFont="1"/>
    <xf numFmtId="2" fontId="0" fillId="0" borderId="0" xfId="0" applyNumberFormat="1"/>
    <xf numFmtId="0" fontId="1" fillId="9" borderId="0" xfId="7" applyAlignment="1">
      <alignment horizontal="center" vertical="center" wrapText="1"/>
    </xf>
    <xf numFmtId="0" fontId="0" fillId="0" borderId="0" xfId="0" applyAlignment="1">
      <alignment wrapText="1"/>
    </xf>
    <xf numFmtId="2" fontId="4" fillId="3" borderId="0" xfId="1" applyNumberFormat="1" applyAlignment="1">
      <alignment horizontal="center" vertical="center"/>
    </xf>
    <xf numFmtId="0" fontId="5" fillId="4" borderId="1" xfId="2" applyBorder="1" applyAlignment="1">
      <alignment horizontal="center" vertical="center" wrapText="1"/>
    </xf>
    <xf numFmtId="0" fontId="4" fillId="3" borderId="1" xfId="1" applyBorder="1" applyAlignment="1">
      <alignment horizontal="center" vertical="center" wrapText="1"/>
    </xf>
    <xf numFmtId="2" fontId="5" fillId="4" borderId="0" xfId="2" applyNumberFormat="1"/>
    <xf numFmtId="2" fontId="5" fillId="4" borderId="0" xfId="2" applyNumberForma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/>
    <xf numFmtId="0" fontId="16" fillId="4" borderId="1" xfId="2" applyFont="1" applyBorder="1" applyAlignment="1">
      <alignment horizontal="center" wrapText="1"/>
    </xf>
    <xf numFmtId="0" fontId="17" fillId="3" borderId="1" xfId="1" applyFont="1" applyBorder="1" applyAlignment="1">
      <alignment horizontal="center" wrapText="1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2" fillId="4" borderId="1" xfId="2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2" fontId="4" fillId="3" borderId="0" xfId="1" applyNumberFormat="1"/>
    <xf numFmtId="1" fontId="0" fillId="0" borderId="0" xfId="0" applyNumberFormat="1"/>
    <xf numFmtId="0" fontId="23" fillId="21" borderId="0" xfId="0" applyFont="1" applyFill="1"/>
    <xf numFmtId="0" fontId="0" fillId="22" borderId="0" xfId="0" applyFill="1"/>
    <xf numFmtId="1" fontId="0" fillId="22" borderId="0" xfId="0" applyNumberFormat="1" applyFill="1"/>
    <xf numFmtId="2" fontId="0" fillId="22" borderId="0" xfId="0" applyNumberFormat="1" applyFill="1"/>
    <xf numFmtId="0" fontId="23" fillId="23" borderId="0" xfId="0" applyFont="1" applyFill="1"/>
    <xf numFmtId="2" fontId="23" fillId="23" borderId="0" xfId="0" applyNumberFormat="1" applyFont="1" applyFill="1"/>
    <xf numFmtId="0" fontId="24" fillId="24" borderId="0" xfId="0" applyFont="1" applyFill="1"/>
    <xf numFmtId="0" fontId="25" fillId="0" borderId="0" xfId="0" applyFont="1"/>
    <xf numFmtId="0" fontId="12" fillId="0" borderId="0" xfId="0" applyFont="1"/>
    <xf numFmtId="1" fontId="13" fillId="0" borderId="0" xfId="0" applyNumberFormat="1" applyFont="1" applyAlignment="1">
      <alignment horizontal="center" vertical="center"/>
    </xf>
    <xf numFmtId="10" fontId="3" fillId="0" borderId="0" xfId="0" applyNumberFormat="1" applyFont="1"/>
    <xf numFmtId="0" fontId="1" fillId="16" borderId="1" xfId="14" applyBorder="1" applyAlignment="1">
      <alignment horizontal="center" vertical="center" wrapText="1"/>
    </xf>
    <xf numFmtId="0" fontId="1" fillId="18" borderId="1" xfId="16" applyBorder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/>
    <xf numFmtId="0" fontId="9" fillId="17" borderId="10" xfId="15" applyBorder="1" applyAlignment="1">
      <alignment horizontal="center" vertical="center" wrapText="1"/>
    </xf>
    <xf numFmtId="0" fontId="3" fillId="0" borderId="10" xfId="0" applyFont="1" applyBorder="1"/>
    <xf numFmtId="2" fontId="4" fillId="3" borderId="10" xfId="1" applyNumberFormat="1" applyBorder="1" applyAlignment="1">
      <alignment horizontal="center" vertical="center"/>
    </xf>
    <xf numFmtId="2" fontId="5" fillId="4" borderId="10" xfId="2" applyNumberFormat="1" applyBorder="1" applyAlignment="1">
      <alignment horizontal="center" vertical="center"/>
    </xf>
    <xf numFmtId="2" fontId="4" fillId="3" borderId="10" xfId="1" applyNumberFormat="1" applyBorder="1"/>
    <xf numFmtId="2" fontId="5" fillId="4" borderId="10" xfId="2" applyNumberFormat="1" applyBorder="1"/>
    <xf numFmtId="2" fontId="9" fillId="17" borderId="10" xfId="15" applyNumberFormat="1" applyBorder="1"/>
    <xf numFmtId="0" fontId="4" fillId="3" borderId="10" xfId="1" applyBorder="1" applyAlignment="1">
      <alignment horizontal="center" vertical="center"/>
    </xf>
    <xf numFmtId="0" fontId="5" fillId="4" borderId="10" xfId="2" applyBorder="1" applyAlignment="1">
      <alignment horizontal="center" vertical="center"/>
    </xf>
    <xf numFmtId="2" fontId="0" fillId="0" borderId="10" xfId="0" applyNumberFormat="1" applyBorder="1"/>
    <xf numFmtId="0" fontId="4" fillId="3" borderId="10" xfId="1" applyBorder="1"/>
    <xf numFmtId="0" fontId="5" fillId="4" borderId="10" xfId="2" applyBorder="1"/>
    <xf numFmtId="0" fontId="3" fillId="0" borderId="10" xfId="0" applyFont="1" applyBorder="1" applyAlignment="1">
      <alignment horizontal="center" vertical="center" wrapText="1"/>
    </xf>
    <xf numFmtId="0" fontId="4" fillId="3" borderId="10" xfId="1" applyBorder="1" applyAlignment="1">
      <alignment horizontal="center" vertical="center" wrapText="1"/>
    </xf>
    <xf numFmtId="9" fontId="9" fillId="17" borderId="10" xfId="15" applyNumberFormat="1" applyBorder="1"/>
    <xf numFmtId="0" fontId="13" fillId="0" borderId="0" xfId="0" applyFont="1" applyAlignment="1">
      <alignment wrapText="1"/>
    </xf>
    <xf numFmtId="0" fontId="13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right"/>
    </xf>
    <xf numFmtId="2" fontId="28" fillId="0" borderId="10" xfId="0" applyNumberFormat="1" applyFont="1" applyBorder="1" applyAlignment="1">
      <alignment horizontal="right" vertical="center" wrapText="1"/>
    </xf>
    <xf numFmtId="0" fontId="29" fillId="26" borderId="14" xfId="0" applyFont="1" applyFill="1" applyBorder="1" applyAlignment="1">
      <alignment vertical="center" wrapText="1"/>
    </xf>
    <xf numFmtId="0" fontId="29" fillId="26" borderId="15" xfId="0" applyFont="1" applyFill="1" applyBorder="1" applyAlignment="1">
      <alignment vertical="center" wrapText="1"/>
    </xf>
    <xf numFmtId="0" fontId="29" fillId="26" borderId="16" xfId="0" applyFont="1" applyFill="1" applyBorder="1" applyAlignment="1">
      <alignment vertical="center" wrapText="1"/>
    </xf>
    <xf numFmtId="0" fontId="29" fillId="26" borderId="17" xfId="0" applyFont="1" applyFill="1" applyBorder="1" applyAlignment="1">
      <alignment vertical="center" wrapText="1"/>
    </xf>
    <xf numFmtId="0" fontId="13" fillId="26" borderId="17" xfId="0" applyFont="1" applyFill="1" applyBorder="1" applyAlignment="1">
      <alignment vertical="center" wrapText="1"/>
    </xf>
    <xf numFmtId="0" fontId="30" fillId="26" borderId="17" xfId="0" applyFont="1" applyFill="1" applyBorder="1" applyAlignment="1">
      <alignment vertical="center" wrapText="1"/>
    </xf>
    <xf numFmtId="0" fontId="3" fillId="0" borderId="12" xfId="0" applyFont="1" applyBorder="1"/>
    <xf numFmtId="0" fontId="3" fillId="0" borderId="18" xfId="0" applyFont="1" applyBorder="1"/>
    <xf numFmtId="0" fontId="31" fillId="27" borderId="19" xfId="0" applyFont="1" applyFill="1" applyBorder="1" applyAlignment="1">
      <alignment horizontal="center" vertical="center"/>
    </xf>
    <xf numFmtId="0" fontId="32" fillId="28" borderId="19" xfId="0" applyFont="1" applyFill="1" applyBorder="1" applyAlignment="1">
      <alignment horizontal="center" vertical="center"/>
    </xf>
    <xf numFmtId="0" fontId="33" fillId="29" borderId="19" xfId="0" applyFont="1" applyFill="1" applyBorder="1" applyAlignment="1">
      <alignment horizontal="center" vertical="center" wrapText="1"/>
    </xf>
    <xf numFmtId="2" fontId="31" fillId="27" borderId="19" xfId="0" applyNumberFormat="1" applyFont="1" applyFill="1" applyBorder="1" applyAlignment="1">
      <alignment horizontal="center" vertical="center"/>
    </xf>
    <xf numFmtId="2" fontId="32" fillId="28" borderId="19" xfId="0" applyNumberFormat="1" applyFont="1" applyFill="1" applyBorder="1" applyAlignment="1">
      <alignment horizontal="center" vertical="center"/>
    </xf>
    <xf numFmtId="2" fontId="33" fillId="29" borderId="19" xfId="0" applyNumberFormat="1" applyFont="1" applyFill="1" applyBorder="1"/>
    <xf numFmtId="0" fontId="3" fillId="0" borderId="19" xfId="0" applyFont="1" applyBorder="1"/>
    <xf numFmtId="2" fontId="31" fillId="27" borderId="19" xfId="0" applyNumberFormat="1" applyFont="1" applyFill="1" applyBorder="1"/>
    <xf numFmtId="2" fontId="32" fillId="28" borderId="19" xfId="0" applyNumberFormat="1" applyFont="1" applyFill="1" applyBorder="1"/>
    <xf numFmtId="0" fontId="31" fillId="27" borderId="19" xfId="0" applyFont="1" applyFill="1" applyBorder="1"/>
    <xf numFmtId="0" fontId="32" fillId="28" borderId="19" xfId="0" applyFont="1" applyFill="1" applyBorder="1"/>
    <xf numFmtId="0" fontId="34" fillId="0" borderId="0" xfId="0" applyFont="1"/>
    <xf numFmtId="0" fontId="4" fillId="3" borderId="0" xfId="1" applyAlignment="1">
      <alignment wrapText="1"/>
    </xf>
    <xf numFmtId="0" fontId="4" fillId="3" borderId="10" xfId="1" applyBorder="1" applyAlignment="1">
      <alignment wrapText="1"/>
    </xf>
    <xf numFmtId="0" fontId="4" fillId="3" borderId="0" xfId="1"/>
    <xf numFmtId="0" fontId="1" fillId="15" borderId="10" xfId="13" applyBorder="1"/>
    <xf numFmtId="0" fontId="1" fillId="9" borderId="10" xfId="7" applyBorder="1"/>
    <xf numFmtId="2" fontId="0" fillId="25" borderId="0" xfId="0" applyNumberFormat="1" applyFill="1" applyAlignment="1">
      <alignment horizontal="center"/>
    </xf>
    <xf numFmtId="0" fontId="24" fillId="24" borderId="10" xfId="0" applyFont="1" applyFill="1" applyBorder="1"/>
    <xf numFmtId="0" fontId="35" fillId="0" borderId="0" xfId="0" applyFont="1" applyAlignment="1">
      <alignment wrapText="1"/>
    </xf>
    <xf numFmtId="0" fontId="36" fillId="5" borderId="2" xfId="3" applyFont="1" applyAlignment="1">
      <alignment horizontal="center" wrapText="1"/>
    </xf>
    <xf numFmtId="0" fontId="21" fillId="3" borderId="1" xfId="1" applyFont="1" applyBorder="1" applyAlignment="1">
      <alignment horizontal="center" vertical="center" wrapText="1"/>
    </xf>
    <xf numFmtId="0" fontId="26" fillId="9" borderId="1" xfId="7" applyFont="1" applyBorder="1" applyAlignment="1">
      <alignment horizontal="center" vertical="center" wrapText="1"/>
    </xf>
    <xf numFmtId="0" fontId="26" fillId="16" borderId="1" xfId="14" applyFont="1" applyBorder="1" applyAlignment="1">
      <alignment horizontal="center" vertical="center" wrapText="1"/>
    </xf>
    <xf numFmtId="0" fontId="26" fillId="18" borderId="1" xfId="16" applyFont="1" applyBorder="1" applyAlignment="1">
      <alignment horizontal="center" vertical="center" wrapText="1"/>
    </xf>
    <xf numFmtId="0" fontId="5" fillId="4" borderId="0" xfId="2"/>
    <xf numFmtId="0" fontId="3" fillId="20" borderId="10" xfId="0" applyFont="1" applyFill="1" applyBorder="1"/>
    <xf numFmtId="0" fontId="0" fillId="20" borderId="10" xfId="0" applyFill="1" applyBorder="1"/>
    <xf numFmtId="0" fontId="21" fillId="3" borderId="10" xfId="1" applyFont="1" applyBorder="1" applyAlignment="1">
      <alignment horizontal="center" wrapText="1"/>
    </xf>
    <xf numFmtId="0" fontId="22" fillId="4" borderId="10" xfId="2" applyFont="1" applyBorder="1" applyAlignment="1">
      <alignment horizontal="center" wrapText="1"/>
    </xf>
    <xf numFmtId="0" fontId="8" fillId="7" borderId="10" xfId="5" applyBorder="1" applyAlignment="1">
      <alignment horizontal="center" wrapText="1"/>
    </xf>
    <xf numFmtId="0" fontId="7" fillId="6" borderId="2" xfId="4"/>
    <xf numFmtId="2" fontId="7" fillId="6" borderId="2" xfId="4" applyNumberFormat="1"/>
    <xf numFmtId="0" fontId="7" fillId="6" borderId="2" xfId="4" applyAlignment="1">
      <alignment horizontal="center" vertical="center" wrapText="1"/>
    </xf>
    <xf numFmtId="0" fontId="7" fillId="6" borderId="2" xfId="4" applyAlignment="1">
      <alignment vertical="center"/>
    </xf>
    <xf numFmtId="0" fontId="7" fillId="6" borderId="7" xfId="4" applyBorder="1"/>
    <xf numFmtId="0" fontId="4" fillId="3" borderId="10" xfId="1" applyBorder="1" applyAlignment="1">
      <alignment horizontal="center" wrapText="1"/>
    </xf>
    <xf numFmtId="0" fontId="7" fillId="6" borderId="8" xfId="4" applyBorder="1"/>
    <xf numFmtId="0" fontId="36" fillId="5" borderId="9" xfId="3" applyFont="1" applyBorder="1" applyAlignment="1">
      <alignment horizontal="center" wrapText="1"/>
    </xf>
    <xf numFmtId="0" fontId="26" fillId="9" borderId="10" xfId="7" applyFont="1" applyBorder="1" applyAlignment="1">
      <alignment horizontal="center" vertical="center" wrapText="1"/>
    </xf>
    <xf numFmtId="0" fontId="22" fillId="4" borderId="20" xfId="2" applyFont="1" applyBorder="1" applyAlignment="1">
      <alignment horizontal="center" wrapText="1"/>
    </xf>
    <xf numFmtId="1" fontId="13" fillId="0" borderId="0" xfId="0" applyNumberFormat="1" applyFont="1"/>
    <xf numFmtId="0" fontId="7" fillId="6" borderId="21" xfId="4" applyBorder="1"/>
    <xf numFmtId="0" fontId="4" fillId="3" borderId="22" xfId="1" applyBorder="1" applyAlignment="1">
      <alignment horizontal="center" vertical="center" wrapText="1"/>
    </xf>
    <xf numFmtId="1" fontId="4" fillId="3" borderId="0" xfId="1" applyNumberFormat="1"/>
    <xf numFmtId="164" fontId="3" fillId="0" borderId="10" xfId="0" applyNumberFormat="1" applyFont="1" applyBorder="1" applyAlignment="1">
      <alignment horizontal="center" vertical="center"/>
    </xf>
    <xf numFmtId="0" fontId="7" fillId="6" borderId="2" xfId="4" applyAlignment="1">
      <alignment horizontal="center" vertical="center"/>
    </xf>
    <xf numFmtId="2" fontId="7" fillId="6" borderId="2" xfId="4" applyNumberFormat="1" applyAlignment="1">
      <alignment horizontal="center" vertical="center"/>
    </xf>
    <xf numFmtId="0" fontId="5" fillId="4" borderId="10" xfId="2" applyBorder="1" applyAlignment="1">
      <alignment wrapText="1"/>
    </xf>
    <xf numFmtId="0" fontId="26" fillId="16" borderId="4" xfId="14" applyFont="1" applyBorder="1" applyAlignment="1">
      <alignment horizontal="center" vertical="center" wrapText="1"/>
    </xf>
    <xf numFmtId="0" fontId="26" fillId="18" borderId="4" xfId="16" applyFont="1" applyBorder="1" applyAlignment="1">
      <alignment horizontal="center" vertical="center" wrapText="1"/>
    </xf>
    <xf numFmtId="0" fontId="11" fillId="13" borderId="0" xfId="11" applyFont="1" applyAlignment="1">
      <alignment horizontal="center" vertical="center"/>
    </xf>
    <xf numFmtId="0" fontId="11" fillId="17" borderId="0" xfId="15" applyFont="1" applyAlignment="1">
      <alignment horizontal="center" vertical="center"/>
    </xf>
    <xf numFmtId="0" fontId="26" fillId="9" borderId="5" xfId="7" applyFont="1" applyBorder="1" applyAlignment="1">
      <alignment horizontal="center" vertical="center" wrapText="1"/>
    </xf>
    <xf numFmtId="0" fontId="26" fillId="9" borderId="4" xfId="7" applyFont="1" applyBorder="1" applyAlignment="1">
      <alignment horizontal="center" vertical="center" wrapText="1"/>
    </xf>
    <xf numFmtId="0" fontId="11" fillId="14" borderId="0" xfId="12" applyFont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2" fillId="4" borderId="4" xfId="2" applyFont="1" applyBorder="1" applyAlignment="1">
      <alignment horizontal="center" wrapText="1"/>
    </xf>
    <xf numFmtId="0" fontId="11" fillId="8" borderId="0" xfId="6" applyFont="1" applyAlignment="1">
      <alignment horizontal="center" vertical="center"/>
    </xf>
    <xf numFmtId="0" fontId="10" fillId="11" borderId="0" xfId="9" applyFont="1" applyBorder="1" applyAlignment="1">
      <alignment horizontal="center" vertical="center"/>
    </xf>
    <xf numFmtId="0" fontId="11" fillId="11" borderId="0" xfId="9" applyFont="1" applyBorder="1" applyAlignment="1">
      <alignment horizontal="center" vertical="center"/>
    </xf>
    <xf numFmtId="0" fontId="26" fillId="9" borderId="10" xfId="7" applyFont="1" applyBorder="1" applyAlignment="1">
      <alignment horizontal="center" vertical="center" wrapText="1"/>
    </xf>
    <xf numFmtId="0" fontId="36" fillId="5" borderId="9" xfId="3" applyFont="1" applyBorder="1" applyAlignment="1">
      <alignment horizontal="center" wrapText="1"/>
    </xf>
    <xf numFmtId="0" fontId="36" fillId="5" borderId="2" xfId="3" applyFont="1" applyAlignment="1">
      <alignment horizontal="center" wrapText="1"/>
    </xf>
    <xf numFmtId="0" fontId="21" fillId="3" borderId="4" xfId="1" applyFont="1" applyBorder="1" applyAlignment="1">
      <alignment horizontal="center" vertical="center" wrapText="1"/>
    </xf>
    <xf numFmtId="0" fontId="22" fillId="4" borderId="4" xfId="2" applyFont="1" applyBorder="1" applyAlignment="1">
      <alignment horizontal="center" vertical="center" wrapText="1"/>
    </xf>
    <xf numFmtId="0" fontId="20" fillId="3" borderId="10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3" borderId="10" xfId="1" applyBorder="1" applyAlignment="1">
      <alignment horizontal="center" vertical="center"/>
    </xf>
    <xf numFmtId="0" fontId="1" fillId="10" borderId="0" xfId="8" applyAlignment="1">
      <alignment horizontal="center"/>
    </xf>
    <xf numFmtId="0" fontId="8" fillId="7" borderId="6" xfId="5" applyBorder="1" applyAlignment="1">
      <alignment horizontal="center"/>
    </xf>
    <xf numFmtId="0" fontId="8" fillId="7" borderId="0" xfId="5" applyBorder="1" applyAlignment="1">
      <alignment horizontal="center"/>
    </xf>
    <xf numFmtId="0" fontId="1" fillId="18" borderId="0" xfId="16" applyAlignment="1">
      <alignment horizontal="center" vertical="center"/>
    </xf>
    <xf numFmtId="0" fontId="1" fillId="18" borderId="4" xfId="16" applyBorder="1" applyAlignment="1">
      <alignment horizontal="center" vertical="center"/>
    </xf>
    <xf numFmtId="0" fontId="1" fillId="12" borderId="0" xfId="10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20" fillId="3" borderId="4" xfId="1" applyFont="1" applyBorder="1" applyAlignment="1">
      <alignment horizontal="center" vertical="center" wrapText="1"/>
    </xf>
    <xf numFmtId="0" fontId="19" fillId="4" borderId="4" xfId="2" applyFont="1" applyBorder="1" applyAlignment="1">
      <alignment horizontal="center" vertical="center" wrapText="1"/>
    </xf>
    <xf numFmtId="0" fontId="5" fillId="4" borderId="4" xfId="2" applyBorder="1" applyAlignment="1">
      <alignment horizontal="center"/>
    </xf>
    <xf numFmtId="0" fontId="4" fillId="3" borderId="4" xfId="1" applyBorder="1" applyAlignment="1">
      <alignment horizontal="center"/>
    </xf>
    <xf numFmtId="0" fontId="9" fillId="8" borderId="3" xfId="6" applyBorder="1" applyAlignment="1">
      <alignment horizontal="center" vertical="center"/>
    </xf>
    <xf numFmtId="0" fontId="9" fillId="11" borderId="6" xfId="9" applyBorder="1" applyAlignment="1">
      <alignment horizontal="center" vertical="center"/>
    </xf>
    <xf numFmtId="0" fontId="9" fillId="11" borderId="0" xfId="9" applyAlignment="1">
      <alignment horizontal="center" vertical="center"/>
    </xf>
    <xf numFmtId="0" fontId="0" fillId="20" borderId="0" xfId="0" applyFill="1" applyAlignment="1">
      <alignment horizontal="center"/>
    </xf>
    <xf numFmtId="0" fontId="23" fillId="21" borderId="0" xfId="0" applyFont="1" applyFill="1" applyAlignment="1">
      <alignment horizontal="center"/>
    </xf>
    <xf numFmtId="0" fontId="0" fillId="22" borderId="0" xfId="0" applyFill="1" applyAlignment="1">
      <alignment horizontal="center"/>
    </xf>
    <xf numFmtId="0" fontId="24" fillId="24" borderId="10" xfId="0" applyFont="1" applyFill="1" applyBorder="1" applyAlignment="1">
      <alignment horizontal="center"/>
    </xf>
    <xf numFmtId="0" fontId="0" fillId="20" borderId="10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24" fillId="24" borderId="0" xfId="0" applyFont="1" applyFill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7" fillId="9" borderId="0" xfId="7" applyFont="1" applyAlignment="1">
      <alignment horizontal="center" vertical="center" wrapText="1"/>
    </xf>
    <xf numFmtId="0" fontId="38" fillId="5" borderId="2" xfId="3" applyFont="1" applyAlignment="1">
      <alignment horizontal="center" wrapText="1"/>
    </xf>
    <xf numFmtId="0" fontId="37" fillId="9" borderId="5" xfId="7" applyFont="1" applyBorder="1" applyAlignment="1">
      <alignment horizontal="center" vertical="center" wrapText="1"/>
    </xf>
    <xf numFmtId="0" fontId="37" fillId="9" borderId="4" xfId="7" applyFont="1" applyBorder="1" applyAlignment="1">
      <alignment horizontal="center" vertical="center" wrapText="1"/>
    </xf>
    <xf numFmtId="0" fontId="27" fillId="14" borderId="0" xfId="12" applyFont="1" applyAlignment="1">
      <alignment horizontal="center" vertical="center"/>
    </xf>
    <xf numFmtId="0" fontId="1" fillId="9" borderId="0" xfId="7" applyAlignment="1">
      <alignment horizontal="center" vertical="center" wrapText="1"/>
    </xf>
    <xf numFmtId="0" fontId="6" fillId="5" borderId="2" xfId="3" applyAlignment="1">
      <alignment horizontal="center" wrapText="1"/>
    </xf>
    <xf numFmtId="0" fontId="1" fillId="9" borderId="5" xfId="7" applyBorder="1" applyAlignment="1">
      <alignment horizontal="center" vertical="center" wrapText="1"/>
    </xf>
    <xf numFmtId="0" fontId="1" fillId="9" borderId="4" xfId="7" applyBorder="1" applyAlignment="1">
      <alignment horizontal="center" vertical="center" wrapText="1"/>
    </xf>
    <xf numFmtId="0" fontId="1" fillId="16" borderId="4" xfId="14" applyBorder="1" applyAlignment="1">
      <alignment horizontal="center" vertical="center" wrapText="1"/>
    </xf>
    <xf numFmtId="0" fontId="1" fillId="18" borderId="4" xfId="16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7">
    <cellStyle name="40% - Accent1" xfId="7" builtinId="31"/>
    <cellStyle name="40% - Accent4" xfId="13" builtinId="43"/>
    <cellStyle name="60% - Accent1" xfId="8" builtinId="32"/>
    <cellStyle name="60% - Accent2" xfId="10" builtinId="36"/>
    <cellStyle name="60% - Accent4" xfId="14" builtinId="44"/>
    <cellStyle name="60% - Accent6" xfId="16" builtinId="52"/>
    <cellStyle name="Accent1" xfId="6" builtinId="29"/>
    <cellStyle name="Accent2" xfId="9" builtinId="33"/>
    <cellStyle name="Accent3" xfId="11" builtinId="37"/>
    <cellStyle name="Accent4" xfId="12" builtinId="41"/>
    <cellStyle name="Accent6" xfId="15" builtinId="49"/>
    <cellStyle name="Calculation" xfId="4" builtinId="22"/>
    <cellStyle name="Check Cell" xfId="5" builtinId="23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0"/>
  <sheetViews>
    <sheetView tabSelected="1" zoomScaleNormal="100" workbookViewId="0">
      <selection activeCell="AW20" sqref="AW20:BE20"/>
    </sheetView>
  </sheetViews>
  <sheetFormatPr baseColWidth="10" defaultRowHeight="16" x14ac:dyDescent="0.2"/>
  <cols>
    <col min="1" max="2" width="25" customWidth="1"/>
    <col min="3" max="3" width="31.83203125" bestFit="1" customWidth="1"/>
    <col min="4" max="4" width="21.6640625" customWidth="1"/>
    <col min="5" max="5" width="50.83203125" bestFit="1" customWidth="1"/>
    <col min="6" max="6" width="25" customWidth="1"/>
    <col min="7" max="8" width="9.1640625" bestFit="1" customWidth="1"/>
    <col min="9" max="9" width="7.83203125" bestFit="1" customWidth="1"/>
    <col min="10" max="11" width="9.1640625" bestFit="1" customWidth="1"/>
    <col min="12" max="12" width="7.83203125" bestFit="1" customWidth="1"/>
    <col min="13" max="14" width="9.1640625" bestFit="1" customWidth="1"/>
    <col min="15" max="15" width="7.83203125" bestFit="1" customWidth="1"/>
    <col min="16" max="17" width="9.1640625" bestFit="1" customWidth="1"/>
    <col min="18" max="18" width="7.83203125" bestFit="1" customWidth="1"/>
    <col min="19" max="20" width="9.1640625" bestFit="1" customWidth="1"/>
    <col min="21" max="21" width="7.83203125" bestFit="1" customWidth="1"/>
    <col min="22" max="23" width="9.1640625" bestFit="1" customWidth="1"/>
    <col min="24" max="24" width="7.83203125" bestFit="1" customWidth="1"/>
    <col min="25" max="26" width="9.1640625" bestFit="1" customWidth="1"/>
    <col min="27" max="27" width="7.83203125" bestFit="1" customWidth="1"/>
    <col min="28" max="29" width="9.1640625" bestFit="1" customWidth="1"/>
    <col min="30" max="30" width="7.83203125" bestFit="1" customWidth="1"/>
    <col min="31" max="32" width="9.1640625" bestFit="1" customWidth="1"/>
    <col min="33" max="33" width="7.83203125" bestFit="1" customWidth="1"/>
    <col min="34" max="35" width="9.1640625" bestFit="1" customWidth="1"/>
    <col min="36" max="36" width="7.83203125" bestFit="1" customWidth="1"/>
    <col min="37" max="38" width="9.1640625" bestFit="1" customWidth="1"/>
    <col min="39" max="39" width="7.83203125" bestFit="1" customWidth="1"/>
    <col min="40" max="41" width="9.1640625" bestFit="1" customWidth="1"/>
    <col min="42" max="42" width="7.83203125" bestFit="1" customWidth="1"/>
    <col min="43" max="44" width="9.1640625" bestFit="1" customWidth="1"/>
    <col min="45" max="45" width="7.83203125" bestFit="1" customWidth="1"/>
    <col min="46" max="47" width="9.1640625" bestFit="1" customWidth="1"/>
    <col min="48" max="48" width="7.83203125" bestFit="1" customWidth="1"/>
    <col min="49" max="50" width="9.1640625" bestFit="1" customWidth="1"/>
    <col min="51" max="51" width="7.83203125" bestFit="1" customWidth="1"/>
    <col min="52" max="53" width="9.1640625" bestFit="1" customWidth="1"/>
    <col min="54" max="54" width="7.83203125" bestFit="1" customWidth="1"/>
    <col min="55" max="56" width="9.1640625" bestFit="1" customWidth="1"/>
    <col min="57" max="57" width="7.83203125" bestFit="1" customWidth="1"/>
    <col min="58" max="59" width="9.1640625" bestFit="1" customWidth="1"/>
    <col min="60" max="60" width="7.83203125" bestFit="1" customWidth="1"/>
    <col min="61" max="62" width="9.1640625" bestFit="1" customWidth="1"/>
    <col min="63" max="63" width="7.83203125" bestFit="1" customWidth="1"/>
    <col min="64" max="65" width="9.1640625" bestFit="1" customWidth="1"/>
    <col min="66" max="66" width="7.83203125" bestFit="1" customWidth="1"/>
    <col min="67" max="68" width="9.1640625" bestFit="1" customWidth="1"/>
    <col min="69" max="69" width="7.83203125" bestFit="1" customWidth="1"/>
    <col min="70" max="70" width="10.5" bestFit="1" customWidth="1"/>
    <col min="71" max="71" width="10.6640625" bestFit="1" customWidth="1"/>
    <col min="72" max="72" width="8.6640625" bestFit="1" customWidth="1"/>
    <col min="73" max="74" width="9.1640625" bestFit="1" customWidth="1"/>
    <col min="75" max="75" width="7.83203125" bestFit="1" customWidth="1"/>
    <col min="76" max="77" width="9.1640625" bestFit="1" customWidth="1"/>
    <col min="78" max="78" width="7.83203125" bestFit="1" customWidth="1"/>
    <col min="79" max="998" width="25" customWidth="1"/>
  </cols>
  <sheetData>
    <row r="1" spans="1:78" x14ac:dyDescent="0.2">
      <c r="AD1" s="6" t="s">
        <v>146</v>
      </c>
    </row>
    <row r="2" spans="1:78" s="39" customFormat="1" ht="50" customHeight="1" x14ac:dyDescent="0.4">
      <c r="B2" s="127" t="s">
        <v>59</v>
      </c>
      <c r="C2" s="127"/>
      <c r="D2" s="127"/>
      <c r="E2" s="127"/>
      <c r="F2" s="127"/>
      <c r="G2" s="134" t="s">
        <v>46</v>
      </c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5" t="s">
        <v>47</v>
      </c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1" t="s">
        <v>88</v>
      </c>
      <c r="AX2" s="131"/>
      <c r="AY2" s="131"/>
      <c r="AZ2" s="131"/>
      <c r="BA2" s="131"/>
      <c r="BB2" s="131"/>
      <c r="BC2" s="131"/>
      <c r="BD2" s="131"/>
      <c r="BE2" s="131"/>
      <c r="BF2" s="128" t="s">
        <v>58</v>
      </c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40"/>
    </row>
    <row r="3" spans="1:78" s="95" customFormat="1" ht="107" customHeight="1" x14ac:dyDescent="0.2">
      <c r="G3" s="140" t="s">
        <v>33</v>
      </c>
      <c r="H3" s="140"/>
      <c r="I3" s="140"/>
      <c r="J3" s="141" t="s">
        <v>34</v>
      </c>
      <c r="K3" s="141"/>
      <c r="L3" s="141"/>
      <c r="M3" s="140" t="s">
        <v>35</v>
      </c>
      <c r="N3" s="140"/>
      <c r="O3" s="140"/>
      <c r="P3" s="133" t="s">
        <v>36</v>
      </c>
      <c r="Q3" s="133"/>
      <c r="R3" s="133"/>
      <c r="S3" s="132" t="s">
        <v>37</v>
      </c>
      <c r="T3" s="132"/>
      <c r="U3" s="132"/>
      <c r="V3" s="133" t="s">
        <v>38</v>
      </c>
      <c r="W3" s="133"/>
      <c r="X3" s="133"/>
      <c r="Y3" s="132" t="s">
        <v>39</v>
      </c>
      <c r="Z3" s="132"/>
      <c r="AA3" s="132"/>
      <c r="AB3" s="133" t="s">
        <v>40</v>
      </c>
      <c r="AC3" s="133"/>
      <c r="AD3" s="133"/>
      <c r="AE3" s="132" t="s">
        <v>41</v>
      </c>
      <c r="AF3" s="132"/>
      <c r="AG3" s="132"/>
      <c r="AH3" s="133" t="s">
        <v>42</v>
      </c>
      <c r="AI3" s="133"/>
      <c r="AJ3" s="133"/>
      <c r="AK3" s="132" t="s">
        <v>43</v>
      </c>
      <c r="AL3" s="132"/>
      <c r="AM3" s="132"/>
      <c r="AN3" s="133" t="s">
        <v>37</v>
      </c>
      <c r="AO3" s="133"/>
      <c r="AP3" s="133"/>
      <c r="AQ3" s="132" t="s">
        <v>44</v>
      </c>
      <c r="AR3" s="132"/>
      <c r="AS3" s="132"/>
      <c r="AT3" s="133" t="s">
        <v>45</v>
      </c>
      <c r="AU3" s="133"/>
      <c r="AV3" s="133"/>
      <c r="AW3" s="137" t="s">
        <v>48</v>
      </c>
      <c r="AX3" s="137"/>
      <c r="AY3" s="137"/>
      <c r="AZ3" s="138" t="s">
        <v>49</v>
      </c>
      <c r="BA3" s="139"/>
      <c r="BB3" s="139"/>
      <c r="BC3" s="129" t="s">
        <v>50</v>
      </c>
      <c r="BD3" s="130"/>
      <c r="BE3" s="130"/>
      <c r="BF3" s="125" t="s">
        <v>51</v>
      </c>
      <c r="BG3" s="125"/>
      <c r="BH3" s="125"/>
      <c r="BI3" s="126" t="s">
        <v>52</v>
      </c>
      <c r="BJ3" s="126"/>
      <c r="BK3" s="126"/>
      <c r="BL3" s="125" t="s">
        <v>53</v>
      </c>
      <c r="BM3" s="125"/>
      <c r="BN3" s="125"/>
      <c r="BO3" s="126" t="s">
        <v>54</v>
      </c>
      <c r="BP3" s="126"/>
      <c r="BQ3" s="126"/>
      <c r="BR3" s="125" t="s">
        <v>55</v>
      </c>
      <c r="BS3" s="125"/>
      <c r="BT3" s="125"/>
      <c r="BU3" s="126" t="s">
        <v>56</v>
      </c>
      <c r="BV3" s="126"/>
      <c r="BW3" s="126"/>
      <c r="BX3" s="125" t="s">
        <v>57</v>
      </c>
      <c r="BY3" s="125"/>
      <c r="BZ3" s="125"/>
    </row>
    <row r="4" spans="1:78" s="64" customFormat="1" ht="32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97" t="s">
        <v>6</v>
      </c>
      <c r="H4" s="97" t="s">
        <v>7</v>
      </c>
      <c r="I4" s="97" t="s">
        <v>8</v>
      </c>
      <c r="J4" s="28" t="s">
        <v>6</v>
      </c>
      <c r="K4" s="28" t="s">
        <v>7</v>
      </c>
      <c r="L4" s="28" t="s">
        <v>61</v>
      </c>
      <c r="M4" s="27" t="s">
        <v>6</v>
      </c>
      <c r="N4" s="27" t="s">
        <v>7</v>
      </c>
      <c r="O4" s="27" t="s">
        <v>8</v>
      </c>
      <c r="P4" s="28" t="s">
        <v>6</v>
      </c>
      <c r="Q4" s="28" t="s">
        <v>7</v>
      </c>
      <c r="R4" s="28" t="s">
        <v>8</v>
      </c>
      <c r="S4" s="27" t="s">
        <v>6</v>
      </c>
      <c r="T4" s="27" t="s">
        <v>7</v>
      </c>
      <c r="U4" s="27" t="s">
        <v>8</v>
      </c>
      <c r="V4" s="28" t="s">
        <v>6</v>
      </c>
      <c r="W4" s="28" t="s">
        <v>7</v>
      </c>
      <c r="X4" s="28" t="s">
        <v>8</v>
      </c>
      <c r="Y4" s="27" t="s">
        <v>6</v>
      </c>
      <c r="Z4" s="27" t="s">
        <v>7</v>
      </c>
      <c r="AA4" s="27" t="s">
        <v>8</v>
      </c>
      <c r="AB4" s="28" t="s">
        <v>6</v>
      </c>
      <c r="AC4" s="28" t="s">
        <v>7</v>
      </c>
      <c r="AD4" s="28" t="s">
        <v>8</v>
      </c>
      <c r="AE4" s="27" t="s">
        <v>6</v>
      </c>
      <c r="AF4" s="27" t="s">
        <v>7</v>
      </c>
      <c r="AG4" s="27" t="s">
        <v>8</v>
      </c>
      <c r="AH4" s="28" t="s">
        <v>6</v>
      </c>
      <c r="AI4" s="28" t="s">
        <v>7</v>
      </c>
      <c r="AJ4" s="28" t="s">
        <v>8</v>
      </c>
      <c r="AK4" s="27" t="s">
        <v>6</v>
      </c>
      <c r="AL4" s="27" t="s">
        <v>7</v>
      </c>
      <c r="AM4" s="27" t="s">
        <v>8</v>
      </c>
      <c r="AN4" s="28" t="s">
        <v>6</v>
      </c>
      <c r="AO4" s="28" t="s">
        <v>7</v>
      </c>
      <c r="AP4" s="28" t="s">
        <v>8</v>
      </c>
      <c r="AQ4" s="27" t="s">
        <v>6</v>
      </c>
      <c r="AR4" s="27" t="s">
        <v>7</v>
      </c>
      <c r="AS4" s="27" t="s">
        <v>8</v>
      </c>
      <c r="AT4" s="28" t="s">
        <v>6</v>
      </c>
      <c r="AU4" s="28" t="s">
        <v>7</v>
      </c>
      <c r="AV4" s="116" t="s">
        <v>8</v>
      </c>
      <c r="AW4" s="115" t="s">
        <v>6</v>
      </c>
      <c r="AX4" s="115" t="s">
        <v>7</v>
      </c>
      <c r="AY4" s="115" t="s">
        <v>8</v>
      </c>
      <c r="AZ4" s="114" t="s">
        <v>6</v>
      </c>
      <c r="BA4" s="96" t="s">
        <v>7</v>
      </c>
      <c r="BB4" s="96" t="s">
        <v>8</v>
      </c>
      <c r="BC4" s="98" t="s">
        <v>6</v>
      </c>
      <c r="BD4" s="98" t="s">
        <v>7</v>
      </c>
      <c r="BE4" s="98" t="s">
        <v>8</v>
      </c>
      <c r="BF4" s="99" t="s">
        <v>6</v>
      </c>
      <c r="BG4" s="99" t="s">
        <v>7</v>
      </c>
      <c r="BH4" s="99" t="s">
        <v>8</v>
      </c>
      <c r="BI4" s="100" t="s">
        <v>6</v>
      </c>
      <c r="BJ4" s="100" t="s">
        <v>7</v>
      </c>
      <c r="BK4" s="100" t="s">
        <v>8</v>
      </c>
      <c r="BL4" s="99" t="s">
        <v>6</v>
      </c>
      <c r="BM4" s="99" t="s">
        <v>7</v>
      </c>
      <c r="BN4" s="99" t="s">
        <v>8</v>
      </c>
      <c r="BO4" s="100" t="s">
        <v>6</v>
      </c>
      <c r="BP4" s="100" t="s">
        <v>7</v>
      </c>
      <c r="BQ4" s="100" t="s">
        <v>8</v>
      </c>
      <c r="BR4" s="99" t="s">
        <v>6</v>
      </c>
      <c r="BS4" s="99" t="s">
        <v>7</v>
      </c>
      <c r="BT4" s="99" t="s">
        <v>8</v>
      </c>
      <c r="BU4" s="100" t="s">
        <v>6</v>
      </c>
      <c r="BV4" s="100" t="s">
        <v>7</v>
      </c>
      <c r="BW4" s="100" t="s">
        <v>8</v>
      </c>
      <c r="BX4" s="99" t="s">
        <v>6</v>
      </c>
      <c r="BY4" s="99" t="s">
        <v>7</v>
      </c>
      <c r="BZ4" s="99" t="s">
        <v>8</v>
      </c>
    </row>
    <row r="5" spans="1:78" ht="64" x14ac:dyDescent="0.2">
      <c r="A5" s="15" t="s">
        <v>9</v>
      </c>
      <c r="B5" t="s">
        <v>10</v>
      </c>
      <c r="C5" t="s">
        <v>11</v>
      </c>
      <c r="D5" s="15" t="s">
        <v>62</v>
      </c>
      <c r="E5" t="s">
        <v>12</v>
      </c>
      <c r="F5" s="64" t="s">
        <v>13</v>
      </c>
      <c r="G5" s="64">
        <v>2</v>
      </c>
      <c r="H5" s="64">
        <v>2</v>
      </c>
      <c r="I5" s="64">
        <v>5</v>
      </c>
      <c r="J5" s="64">
        <v>1</v>
      </c>
      <c r="K5" s="64">
        <v>2</v>
      </c>
      <c r="L5" s="64">
        <v>5</v>
      </c>
      <c r="M5" s="64">
        <v>1</v>
      </c>
      <c r="N5" s="64">
        <v>3</v>
      </c>
      <c r="O5" s="64">
        <v>6</v>
      </c>
      <c r="P5" s="64">
        <v>1</v>
      </c>
      <c r="Q5" s="64">
        <v>2</v>
      </c>
      <c r="R5" s="64">
        <v>6</v>
      </c>
      <c r="S5" s="64">
        <v>6</v>
      </c>
      <c r="T5" s="64">
        <v>5</v>
      </c>
      <c r="U5" s="64">
        <v>2</v>
      </c>
      <c r="V5" s="64">
        <v>3</v>
      </c>
      <c r="W5" s="64">
        <v>1</v>
      </c>
      <c r="X5" s="64">
        <v>6</v>
      </c>
      <c r="Y5" s="64">
        <v>2</v>
      </c>
      <c r="Z5" s="64">
        <v>3</v>
      </c>
      <c r="AA5" s="64">
        <v>5</v>
      </c>
      <c r="AB5" s="64">
        <v>1</v>
      </c>
      <c r="AC5" s="64">
        <v>2</v>
      </c>
      <c r="AD5" s="64">
        <v>5</v>
      </c>
      <c r="AE5" s="41">
        <v>1</v>
      </c>
      <c r="AF5" s="41">
        <v>2</v>
      </c>
      <c r="AG5" s="41">
        <v>5</v>
      </c>
      <c r="AH5" s="41">
        <v>1</v>
      </c>
      <c r="AI5" s="41">
        <v>3</v>
      </c>
      <c r="AJ5" s="41">
        <v>6</v>
      </c>
      <c r="AK5" s="41">
        <v>1</v>
      </c>
      <c r="AL5" s="41">
        <v>3</v>
      </c>
      <c r="AM5" s="41">
        <v>6</v>
      </c>
      <c r="AN5" s="41">
        <v>6</v>
      </c>
      <c r="AO5" s="41">
        <v>5</v>
      </c>
      <c r="AP5" s="41">
        <v>2</v>
      </c>
      <c r="AQ5" s="41">
        <v>1</v>
      </c>
      <c r="AR5" s="41">
        <v>3</v>
      </c>
      <c r="AS5" s="41">
        <v>6</v>
      </c>
      <c r="AT5" s="41">
        <v>1</v>
      </c>
      <c r="AU5" s="41">
        <v>3</v>
      </c>
      <c r="AV5" s="41">
        <v>6</v>
      </c>
      <c r="AW5" s="41">
        <v>5</v>
      </c>
      <c r="AX5" s="41">
        <v>4</v>
      </c>
      <c r="AY5" s="41">
        <v>1</v>
      </c>
      <c r="AZ5" s="41">
        <v>6</v>
      </c>
      <c r="BA5" s="41">
        <v>6</v>
      </c>
      <c r="BB5" s="41">
        <v>2</v>
      </c>
      <c r="BC5" s="41">
        <v>6</v>
      </c>
      <c r="BD5" s="41">
        <v>6</v>
      </c>
      <c r="BE5" s="41">
        <v>6</v>
      </c>
      <c r="BF5" s="41">
        <v>6</v>
      </c>
      <c r="BG5">
        <v>5</v>
      </c>
      <c r="BH5">
        <v>1</v>
      </c>
      <c r="BI5">
        <v>2</v>
      </c>
      <c r="BJ5">
        <v>3</v>
      </c>
      <c r="BK5">
        <v>6</v>
      </c>
      <c r="BL5">
        <v>6</v>
      </c>
      <c r="BM5">
        <v>6</v>
      </c>
      <c r="BN5">
        <v>2</v>
      </c>
      <c r="BO5">
        <v>6</v>
      </c>
      <c r="BP5">
        <v>4</v>
      </c>
      <c r="BQ5">
        <v>1</v>
      </c>
      <c r="BR5">
        <v>6</v>
      </c>
      <c r="BS5">
        <v>4</v>
      </c>
      <c r="BT5">
        <v>1</v>
      </c>
      <c r="BU5">
        <v>1</v>
      </c>
      <c r="BV5">
        <v>3</v>
      </c>
      <c r="BW5">
        <v>6</v>
      </c>
      <c r="BX5">
        <v>4</v>
      </c>
      <c r="BY5">
        <v>2</v>
      </c>
      <c r="BZ5">
        <v>5</v>
      </c>
    </row>
    <row r="6" spans="1:78" ht="80" x14ac:dyDescent="0.2">
      <c r="A6" s="15" t="s">
        <v>14</v>
      </c>
      <c r="B6" t="s">
        <v>10</v>
      </c>
      <c r="C6" t="s">
        <v>11</v>
      </c>
      <c r="D6" s="15" t="s">
        <v>62</v>
      </c>
      <c r="E6" t="s">
        <v>15</v>
      </c>
      <c r="F6" s="64" t="s">
        <v>16</v>
      </c>
      <c r="G6" s="64">
        <v>2</v>
      </c>
      <c r="H6" s="64">
        <v>1</v>
      </c>
      <c r="I6" s="64">
        <v>4</v>
      </c>
      <c r="J6" s="64">
        <v>1</v>
      </c>
      <c r="K6" s="64">
        <v>1</v>
      </c>
      <c r="L6" s="64">
        <v>4</v>
      </c>
      <c r="M6" s="64">
        <v>1</v>
      </c>
      <c r="N6" s="64">
        <v>1</v>
      </c>
      <c r="O6" s="64">
        <v>3</v>
      </c>
      <c r="P6" s="64">
        <v>3</v>
      </c>
      <c r="Q6" s="64">
        <v>1</v>
      </c>
      <c r="R6" s="64">
        <v>6</v>
      </c>
      <c r="S6" s="64">
        <v>5</v>
      </c>
      <c r="T6" s="64">
        <v>6</v>
      </c>
      <c r="U6" s="64">
        <v>4</v>
      </c>
      <c r="V6" s="64">
        <v>2</v>
      </c>
      <c r="W6" s="64">
        <v>1</v>
      </c>
      <c r="X6" s="64">
        <v>4</v>
      </c>
      <c r="Y6" s="64">
        <v>1</v>
      </c>
      <c r="Z6" s="64">
        <v>1</v>
      </c>
      <c r="AA6" s="64">
        <v>5</v>
      </c>
      <c r="AB6" s="64">
        <v>3</v>
      </c>
      <c r="AC6" s="64">
        <v>1</v>
      </c>
      <c r="AD6" s="64">
        <v>6</v>
      </c>
      <c r="AE6" s="41">
        <v>3</v>
      </c>
      <c r="AF6" s="41">
        <v>1</v>
      </c>
      <c r="AG6" s="41">
        <v>6</v>
      </c>
      <c r="AH6" s="41">
        <v>1</v>
      </c>
      <c r="AI6" s="41">
        <v>1</v>
      </c>
      <c r="AJ6" s="41">
        <v>2</v>
      </c>
      <c r="AK6" s="41">
        <v>1</v>
      </c>
      <c r="AL6" s="41">
        <v>1</v>
      </c>
      <c r="AM6" s="41">
        <v>4</v>
      </c>
      <c r="AN6" s="41">
        <v>1</v>
      </c>
      <c r="AO6" s="41">
        <v>1</v>
      </c>
      <c r="AP6" s="41">
        <v>5</v>
      </c>
      <c r="AQ6" s="41">
        <v>3</v>
      </c>
      <c r="AR6" s="41">
        <v>1</v>
      </c>
      <c r="AS6" s="41">
        <v>6</v>
      </c>
      <c r="AT6" s="41">
        <v>2</v>
      </c>
      <c r="AU6" s="41">
        <v>1</v>
      </c>
      <c r="AV6" s="41">
        <v>6</v>
      </c>
      <c r="AW6" s="41">
        <v>2</v>
      </c>
      <c r="AX6" s="41">
        <v>1</v>
      </c>
      <c r="AY6" s="41">
        <v>6</v>
      </c>
      <c r="AZ6" s="41">
        <v>3</v>
      </c>
      <c r="BA6" s="41">
        <v>1</v>
      </c>
      <c r="BB6" s="41">
        <v>2</v>
      </c>
      <c r="BC6" s="41">
        <v>1</v>
      </c>
      <c r="BD6" s="41">
        <v>1</v>
      </c>
      <c r="BE6" s="41">
        <v>5</v>
      </c>
      <c r="BF6" s="41">
        <v>4</v>
      </c>
      <c r="BG6">
        <v>6</v>
      </c>
      <c r="BH6">
        <v>1</v>
      </c>
      <c r="BI6">
        <v>2</v>
      </c>
      <c r="BJ6">
        <v>1</v>
      </c>
      <c r="BK6">
        <v>6</v>
      </c>
      <c r="BL6">
        <v>6</v>
      </c>
      <c r="BM6">
        <v>6</v>
      </c>
      <c r="BN6">
        <v>3</v>
      </c>
      <c r="BO6">
        <v>4</v>
      </c>
      <c r="BP6">
        <v>6</v>
      </c>
      <c r="BQ6">
        <v>1</v>
      </c>
      <c r="BR6">
        <v>4</v>
      </c>
      <c r="BS6">
        <v>6</v>
      </c>
      <c r="BT6">
        <v>1</v>
      </c>
      <c r="BU6">
        <v>1</v>
      </c>
      <c r="BV6">
        <v>1</v>
      </c>
      <c r="BW6">
        <v>6</v>
      </c>
      <c r="BX6">
        <v>6</v>
      </c>
      <c r="BY6">
        <v>6</v>
      </c>
      <c r="BZ6">
        <v>4</v>
      </c>
    </row>
    <row r="7" spans="1:78" ht="80" x14ac:dyDescent="0.2">
      <c r="A7" s="15" t="s">
        <v>17</v>
      </c>
      <c r="B7" t="s">
        <v>18</v>
      </c>
      <c r="C7" t="s">
        <v>11</v>
      </c>
      <c r="D7" s="15" t="s">
        <v>19</v>
      </c>
      <c r="E7" t="s">
        <v>12</v>
      </c>
      <c r="F7" s="64" t="s">
        <v>20</v>
      </c>
      <c r="G7" s="64">
        <v>3</v>
      </c>
      <c r="H7" s="64">
        <v>4</v>
      </c>
      <c r="I7" s="64">
        <v>5</v>
      </c>
      <c r="J7" s="64">
        <v>4</v>
      </c>
      <c r="K7" s="64">
        <v>4</v>
      </c>
      <c r="L7" s="64">
        <v>6</v>
      </c>
      <c r="M7" s="64">
        <v>3</v>
      </c>
      <c r="N7" s="64">
        <v>3</v>
      </c>
      <c r="O7" s="64">
        <v>3</v>
      </c>
      <c r="P7" s="64">
        <v>3</v>
      </c>
      <c r="Q7" s="64">
        <v>3</v>
      </c>
      <c r="R7" s="64">
        <v>4</v>
      </c>
      <c r="S7" s="64">
        <v>4</v>
      </c>
      <c r="T7" s="64">
        <v>3</v>
      </c>
      <c r="U7" s="64">
        <v>2</v>
      </c>
      <c r="V7" s="64">
        <v>3</v>
      </c>
      <c r="W7" s="64">
        <v>3</v>
      </c>
      <c r="X7" s="64">
        <v>5</v>
      </c>
      <c r="Y7" s="64">
        <v>3</v>
      </c>
      <c r="Z7" s="64">
        <v>3</v>
      </c>
      <c r="AA7" s="64">
        <v>5</v>
      </c>
      <c r="AB7" s="64">
        <v>4</v>
      </c>
      <c r="AC7" s="64">
        <v>3</v>
      </c>
      <c r="AD7" s="64">
        <v>6</v>
      </c>
      <c r="AE7" s="41">
        <v>3</v>
      </c>
      <c r="AF7" s="41">
        <v>3</v>
      </c>
      <c r="AG7" s="41">
        <v>5</v>
      </c>
      <c r="AH7" s="41">
        <v>3</v>
      </c>
      <c r="AI7" s="41">
        <v>3</v>
      </c>
      <c r="AJ7" s="41">
        <v>5</v>
      </c>
      <c r="AK7" s="41">
        <v>4</v>
      </c>
      <c r="AL7" s="41">
        <v>4</v>
      </c>
      <c r="AM7" s="41">
        <v>6</v>
      </c>
      <c r="AN7" s="41">
        <v>5</v>
      </c>
      <c r="AO7" s="41">
        <v>4</v>
      </c>
      <c r="AP7" s="41">
        <v>2</v>
      </c>
      <c r="AQ7" s="41">
        <v>4</v>
      </c>
      <c r="AR7" s="41">
        <v>4</v>
      </c>
      <c r="AS7" s="41">
        <v>6</v>
      </c>
      <c r="AT7" s="41">
        <v>2</v>
      </c>
      <c r="AU7" s="41">
        <v>2</v>
      </c>
      <c r="AV7" s="41">
        <v>4</v>
      </c>
      <c r="AW7" s="41">
        <v>5</v>
      </c>
      <c r="AX7" s="41">
        <v>4</v>
      </c>
      <c r="AY7" s="41">
        <v>4</v>
      </c>
      <c r="AZ7" s="41">
        <v>3</v>
      </c>
      <c r="BA7" s="41">
        <v>3</v>
      </c>
      <c r="BB7" s="41">
        <v>5</v>
      </c>
      <c r="BC7" s="41">
        <v>6</v>
      </c>
      <c r="BD7" s="41">
        <v>6</v>
      </c>
      <c r="BE7" s="41">
        <v>6</v>
      </c>
      <c r="BF7" s="41">
        <v>6</v>
      </c>
      <c r="BG7">
        <v>6</v>
      </c>
      <c r="BH7">
        <v>4</v>
      </c>
      <c r="BI7">
        <v>2</v>
      </c>
      <c r="BJ7">
        <v>1</v>
      </c>
      <c r="BK7">
        <v>4</v>
      </c>
      <c r="BL7">
        <v>4</v>
      </c>
      <c r="BM7">
        <v>6</v>
      </c>
      <c r="BN7">
        <v>3</v>
      </c>
      <c r="BO7">
        <v>5</v>
      </c>
      <c r="BP7">
        <v>4</v>
      </c>
      <c r="BQ7">
        <v>2</v>
      </c>
      <c r="BR7">
        <v>6</v>
      </c>
      <c r="BS7">
        <v>6</v>
      </c>
      <c r="BT7">
        <v>2</v>
      </c>
      <c r="BU7">
        <v>1</v>
      </c>
      <c r="BV7">
        <v>1</v>
      </c>
      <c r="BW7">
        <v>4</v>
      </c>
      <c r="BX7">
        <v>6</v>
      </c>
      <c r="BY7">
        <v>6</v>
      </c>
      <c r="BZ7">
        <v>6</v>
      </c>
    </row>
    <row r="8" spans="1:78" x14ac:dyDescent="0.2">
      <c r="A8" s="15" t="s">
        <v>21</v>
      </c>
      <c r="B8" t="s">
        <v>10</v>
      </c>
      <c r="C8" t="s">
        <v>25</v>
      </c>
      <c r="D8" s="15" t="s">
        <v>22</v>
      </c>
      <c r="E8" t="s">
        <v>29</v>
      </c>
      <c r="G8" s="64">
        <v>2</v>
      </c>
      <c r="H8" s="64">
        <v>2</v>
      </c>
      <c r="I8" s="64">
        <v>6</v>
      </c>
      <c r="J8" s="64">
        <v>1</v>
      </c>
      <c r="K8" s="64">
        <v>2</v>
      </c>
      <c r="L8" s="64">
        <v>5</v>
      </c>
      <c r="M8" s="64">
        <v>2</v>
      </c>
      <c r="N8" s="64">
        <v>2</v>
      </c>
      <c r="O8" s="64">
        <v>2</v>
      </c>
      <c r="P8" s="64">
        <v>1</v>
      </c>
      <c r="Q8" s="64">
        <v>1</v>
      </c>
      <c r="R8" s="64">
        <v>4</v>
      </c>
      <c r="S8" s="64">
        <v>6</v>
      </c>
      <c r="T8" s="64">
        <v>6</v>
      </c>
      <c r="U8" s="64">
        <v>5</v>
      </c>
      <c r="V8" s="64">
        <v>1</v>
      </c>
      <c r="W8" s="64">
        <v>1</v>
      </c>
      <c r="X8" s="64">
        <v>6</v>
      </c>
      <c r="Y8" s="64">
        <v>1</v>
      </c>
      <c r="Z8" s="64">
        <v>1</v>
      </c>
      <c r="AA8" s="64">
        <v>6</v>
      </c>
      <c r="AB8" s="64">
        <v>1</v>
      </c>
      <c r="AC8" s="64">
        <v>4</v>
      </c>
      <c r="AD8" s="64">
        <v>6</v>
      </c>
      <c r="AE8" s="41">
        <v>1</v>
      </c>
      <c r="AF8" s="41">
        <v>5</v>
      </c>
      <c r="AG8" s="41">
        <v>6</v>
      </c>
      <c r="AH8" s="41">
        <v>1</v>
      </c>
      <c r="AI8" s="41">
        <v>1</v>
      </c>
      <c r="AJ8" s="41">
        <v>2</v>
      </c>
      <c r="AK8" s="41">
        <v>1</v>
      </c>
      <c r="AL8" s="41">
        <v>1</v>
      </c>
      <c r="AM8" s="41">
        <v>1</v>
      </c>
      <c r="AN8" s="41">
        <v>5</v>
      </c>
      <c r="AO8" s="41">
        <v>3</v>
      </c>
      <c r="AP8" s="41">
        <v>1</v>
      </c>
      <c r="AQ8" s="41">
        <v>1</v>
      </c>
      <c r="AR8" s="41">
        <v>4</v>
      </c>
      <c r="AS8" s="41">
        <v>5</v>
      </c>
      <c r="AT8" s="41">
        <v>1</v>
      </c>
      <c r="AU8" s="41">
        <v>3</v>
      </c>
      <c r="AV8" s="41">
        <v>6</v>
      </c>
      <c r="AW8" s="41">
        <v>6</v>
      </c>
      <c r="AX8" s="41">
        <v>4</v>
      </c>
      <c r="AY8" s="41">
        <v>3</v>
      </c>
      <c r="AZ8" s="41">
        <v>6</v>
      </c>
      <c r="BA8" s="41">
        <v>6</v>
      </c>
      <c r="BB8" s="41">
        <v>5</v>
      </c>
      <c r="BC8" s="41">
        <v>6</v>
      </c>
      <c r="BD8" s="41">
        <v>6</v>
      </c>
      <c r="BE8" s="41">
        <v>6</v>
      </c>
      <c r="BF8" s="41">
        <v>6</v>
      </c>
      <c r="BG8">
        <v>5</v>
      </c>
      <c r="BH8">
        <v>4</v>
      </c>
      <c r="BI8">
        <v>1</v>
      </c>
      <c r="BJ8">
        <v>1</v>
      </c>
      <c r="BK8">
        <v>1</v>
      </c>
      <c r="BL8">
        <v>6</v>
      </c>
      <c r="BM8">
        <v>6</v>
      </c>
      <c r="BN8">
        <v>3</v>
      </c>
      <c r="BO8">
        <v>6</v>
      </c>
      <c r="BP8">
        <v>5</v>
      </c>
      <c r="BQ8">
        <v>2</v>
      </c>
      <c r="BR8">
        <v>6</v>
      </c>
      <c r="BS8">
        <v>6</v>
      </c>
      <c r="BT8">
        <v>4</v>
      </c>
      <c r="BU8">
        <v>1</v>
      </c>
      <c r="BV8">
        <v>1</v>
      </c>
      <c r="BW8">
        <v>1</v>
      </c>
      <c r="BX8">
        <v>4</v>
      </c>
      <c r="BY8">
        <v>4</v>
      </c>
      <c r="BZ8">
        <v>6</v>
      </c>
    </row>
    <row r="9" spans="1:78" ht="96" x14ac:dyDescent="0.2">
      <c r="A9" s="15" t="s">
        <v>24</v>
      </c>
      <c r="B9" t="s">
        <v>10</v>
      </c>
      <c r="C9" t="s">
        <v>28</v>
      </c>
      <c r="D9" s="15" t="s">
        <v>19</v>
      </c>
      <c r="E9" t="s">
        <v>29</v>
      </c>
      <c r="F9" s="64" t="s">
        <v>26</v>
      </c>
      <c r="G9" s="64">
        <v>1</v>
      </c>
      <c r="H9" s="64">
        <v>3</v>
      </c>
      <c r="I9" s="64">
        <v>5</v>
      </c>
      <c r="J9" s="64">
        <v>1</v>
      </c>
      <c r="K9" s="64">
        <v>3</v>
      </c>
      <c r="L9" s="64">
        <v>6</v>
      </c>
      <c r="M9" s="64">
        <v>1</v>
      </c>
      <c r="N9" s="64">
        <v>1</v>
      </c>
      <c r="O9" s="64">
        <v>4</v>
      </c>
      <c r="P9" s="64">
        <v>1</v>
      </c>
      <c r="Q9" s="64">
        <v>2</v>
      </c>
      <c r="R9" s="64">
        <v>4</v>
      </c>
      <c r="S9" s="64">
        <v>6</v>
      </c>
      <c r="T9" s="64">
        <v>6</v>
      </c>
      <c r="U9" s="64">
        <v>2</v>
      </c>
      <c r="V9" s="64">
        <v>1</v>
      </c>
      <c r="W9" s="64">
        <v>1</v>
      </c>
      <c r="X9" s="64">
        <v>5</v>
      </c>
      <c r="Y9" s="64">
        <v>1</v>
      </c>
      <c r="Z9" s="64">
        <v>1</v>
      </c>
      <c r="AA9" s="64">
        <v>4</v>
      </c>
      <c r="AB9" s="64">
        <v>4</v>
      </c>
      <c r="AC9" s="64">
        <v>3</v>
      </c>
      <c r="AD9" s="64">
        <v>6</v>
      </c>
      <c r="AE9" s="41">
        <v>2</v>
      </c>
      <c r="AF9" s="41">
        <v>1</v>
      </c>
      <c r="AG9" s="41">
        <v>6</v>
      </c>
      <c r="AH9" s="41">
        <v>1</v>
      </c>
      <c r="AI9" s="41">
        <v>3</v>
      </c>
      <c r="AJ9" s="41">
        <v>5</v>
      </c>
      <c r="AK9" s="41">
        <v>1</v>
      </c>
      <c r="AL9" s="41">
        <v>1</v>
      </c>
      <c r="AM9" s="41">
        <v>6</v>
      </c>
      <c r="AN9" s="41">
        <v>6</v>
      </c>
      <c r="AO9" s="41">
        <v>6</v>
      </c>
      <c r="AP9" s="41">
        <v>1</v>
      </c>
      <c r="AQ9" s="41">
        <v>1</v>
      </c>
      <c r="AR9" s="41">
        <v>1</v>
      </c>
      <c r="AS9" s="41">
        <v>6</v>
      </c>
      <c r="AT9" s="41">
        <v>1</v>
      </c>
      <c r="AU9" s="41">
        <v>3</v>
      </c>
      <c r="AV9" s="41">
        <v>6</v>
      </c>
      <c r="AW9" s="41">
        <v>6</v>
      </c>
      <c r="AX9" s="41">
        <v>6</v>
      </c>
      <c r="AY9" s="41">
        <v>2</v>
      </c>
      <c r="AZ9" s="41">
        <v>6</v>
      </c>
      <c r="BA9" s="41">
        <v>6</v>
      </c>
      <c r="BB9" s="41">
        <v>2</v>
      </c>
      <c r="BC9" s="41">
        <v>6</v>
      </c>
      <c r="BD9" s="41">
        <v>6</v>
      </c>
      <c r="BE9" s="41">
        <v>3</v>
      </c>
      <c r="BF9" s="41">
        <v>6</v>
      </c>
      <c r="BG9">
        <v>6</v>
      </c>
      <c r="BH9">
        <v>1</v>
      </c>
      <c r="BI9">
        <v>1</v>
      </c>
      <c r="BJ9">
        <v>2</v>
      </c>
      <c r="BK9">
        <v>5</v>
      </c>
      <c r="BL9">
        <v>6</v>
      </c>
      <c r="BM9">
        <v>6</v>
      </c>
      <c r="BN9">
        <v>2</v>
      </c>
      <c r="BO9">
        <v>6</v>
      </c>
      <c r="BP9">
        <v>3</v>
      </c>
      <c r="BQ9">
        <v>1</v>
      </c>
      <c r="BR9">
        <v>6</v>
      </c>
      <c r="BS9">
        <v>6</v>
      </c>
      <c r="BT9">
        <v>3</v>
      </c>
      <c r="BU9">
        <v>1</v>
      </c>
      <c r="BV9">
        <v>4</v>
      </c>
      <c r="BW9">
        <v>6</v>
      </c>
      <c r="BX9">
        <v>6</v>
      </c>
      <c r="BY9">
        <v>4</v>
      </c>
      <c r="BZ9">
        <v>4</v>
      </c>
    </row>
    <row r="10" spans="1:78" ht="48" x14ac:dyDescent="0.2">
      <c r="A10" s="15" t="s">
        <v>27</v>
      </c>
      <c r="B10" t="s">
        <v>10</v>
      </c>
      <c r="C10" t="s">
        <v>31</v>
      </c>
      <c r="D10" s="15" t="s">
        <v>19</v>
      </c>
      <c r="E10" t="s">
        <v>15</v>
      </c>
      <c r="F10" s="64" t="s">
        <v>178</v>
      </c>
      <c r="G10" s="64">
        <v>2</v>
      </c>
      <c r="H10" s="64">
        <v>3</v>
      </c>
      <c r="I10" s="64">
        <v>6</v>
      </c>
      <c r="J10" s="64">
        <v>2</v>
      </c>
      <c r="K10" s="64">
        <v>2</v>
      </c>
      <c r="L10" s="64">
        <v>3</v>
      </c>
      <c r="M10" s="64">
        <v>3</v>
      </c>
      <c r="N10" s="64">
        <v>3</v>
      </c>
      <c r="O10" s="64">
        <v>5</v>
      </c>
      <c r="P10" s="64">
        <v>4</v>
      </c>
      <c r="Q10" s="64">
        <v>4</v>
      </c>
      <c r="R10" s="64">
        <v>5</v>
      </c>
      <c r="S10" s="64">
        <v>5</v>
      </c>
      <c r="T10" s="64">
        <v>4</v>
      </c>
      <c r="U10" s="64">
        <v>3</v>
      </c>
      <c r="V10" s="64">
        <v>4</v>
      </c>
      <c r="W10" s="64">
        <v>4</v>
      </c>
      <c r="X10" s="64">
        <v>5</v>
      </c>
      <c r="Y10" s="64">
        <v>4</v>
      </c>
      <c r="Z10" s="64">
        <v>4</v>
      </c>
      <c r="AA10" s="64">
        <v>6</v>
      </c>
      <c r="AB10" s="64">
        <v>6</v>
      </c>
      <c r="AC10" s="64">
        <v>6</v>
      </c>
      <c r="AD10" s="64">
        <v>6</v>
      </c>
      <c r="AE10" s="41">
        <v>6</v>
      </c>
      <c r="AF10" s="41">
        <v>6</v>
      </c>
      <c r="AG10" s="41">
        <v>6</v>
      </c>
      <c r="AH10" s="41">
        <v>5</v>
      </c>
      <c r="AI10" s="41">
        <v>5</v>
      </c>
      <c r="AJ10" s="41">
        <v>6</v>
      </c>
      <c r="AK10" s="41">
        <v>6</v>
      </c>
      <c r="AL10" s="41">
        <v>6</v>
      </c>
      <c r="AM10" s="41">
        <v>6</v>
      </c>
      <c r="AN10" s="41">
        <v>5</v>
      </c>
      <c r="AO10" s="41">
        <v>5</v>
      </c>
      <c r="AP10" s="41">
        <v>6</v>
      </c>
      <c r="AQ10" s="41">
        <v>5</v>
      </c>
      <c r="AR10" s="41">
        <v>5</v>
      </c>
      <c r="AS10" s="41">
        <v>6</v>
      </c>
      <c r="AT10" s="41">
        <v>5</v>
      </c>
      <c r="AU10" s="41">
        <v>5</v>
      </c>
      <c r="AV10" s="41">
        <v>6</v>
      </c>
      <c r="AW10" s="41">
        <v>5</v>
      </c>
      <c r="AX10" s="41">
        <v>5</v>
      </c>
      <c r="AY10" s="41">
        <v>2</v>
      </c>
      <c r="AZ10" s="41">
        <v>5</v>
      </c>
      <c r="BA10" s="41">
        <v>5</v>
      </c>
      <c r="BB10" s="41">
        <v>4</v>
      </c>
      <c r="BC10" s="41">
        <v>5</v>
      </c>
      <c r="BD10" s="41">
        <v>5</v>
      </c>
      <c r="BE10" s="41">
        <v>6</v>
      </c>
      <c r="BF10" s="41">
        <v>5</v>
      </c>
      <c r="BG10">
        <v>5</v>
      </c>
      <c r="BH10">
        <v>4</v>
      </c>
      <c r="BI10">
        <v>5</v>
      </c>
      <c r="BJ10">
        <v>4</v>
      </c>
      <c r="BK10">
        <v>6</v>
      </c>
      <c r="BL10">
        <v>5</v>
      </c>
      <c r="BM10">
        <v>5</v>
      </c>
      <c r="BN10">
        <v>3</v>
      </c>
      <c r="BO10">
        <v>6</v>
      </c>
      <c r="BP10">
        <v>6</v>
      </c>
      <c r="BQ10">
        <v>4</v>
      </c>
      <c r="BR10">
        <v>4</v>
      </c>
      <c r="BS10">
        <v>4</v>
      </c>
      <c r="BT10">
        <v>3</v>
      </c>
      <c r="BU10">
        <v>3</v>
      </c>
      <c r="BV10">
        <v>3</v>
      </c>
      <c r="BW10">
        <v>5</v>
      </c>
      <c r="BX10">
        <v>5</v>
      </c>
      <c r="BY10">
        <v>5</v>
      </c>
      <c r="BZ10">
        <v>6</v>
      </c>
    </row>
    <row r="11" spans="1:78" x14ac:dyDescent="0.2">
      <c r="A11" s="15" t="s">
        <v>30</v>
      </c>
      <c r="B11" t="s">
        <v>18</v>
      </c>
      <c r="C11" t="s">
        <v>11</v>
      </c>
      <c r="D11" s="15" t="s">
        <v>22</v>
      </c>
      <c r="E11" t="s">
        <v>15</v>
      </c>
      <c r="F11" s="64" t="s">
        <v>32</v>
      </c>
      <c r="G11" s="64">
        <v>4</v>
      </c>
      <c r="H11" s="64">
        <v>3</v>
      </c>
      <c r="I11" s="64">
        <v>3</v>
      </c>
      <c r="J11" s="64">
        <v>4</v>
      </c>
      <c r="K11" s="64">
        <v>3</v>
      </c>
      <c r="L11" s="64">
        <v>6</v>
      </c>
      <c r="M11" s="64">
        <v>3</v>
      </c>
      <c r="N11" s="64">
        <v>4</v>
      </c>
      <c r="O11" s="64">
        <v>6</v>
      </c>
      <c r="P11" s="64">
        <v>4</v>
      </c>
      <c r="Q11" s="64">
        <v>4</v>
      </c>
      <c r="R11" s="64">
        <v>6</v>
      </c>
      <c r="S11" s="64">
        <v>4</v>
      </c>
      <c r="T11" s="64">
        <v>4</v>
      </c>
      <c r="U11" s="64">
        <v>2</v>
      </c>
      <c r="V11" s="64">
        <v>3</v>
      </c>
      <c r="W11" s="64">
        <v>4</v>
      </c>
      <c r="X11" s="64">
        <v>6</v>
      </c>
      <c r="Y11" s="64">
        <v>3</v>
      </c>
      <c r="Z11" s="64">
        <v>3</v>
      </c>
      <c r="AA11" s="64">
        <v>6</v>
      </c>
      <c r="AB11" s="64">
        <v>3</v>
      </c>
      <c r="AC11" s="64">
        <v>3</v>
      </c>
      <c r="AD11" s="64">
        <v>6</v>
      </c>
      <c r="AE11" s="41">
        <v>3</v>
      </c>
      <c r="AF11" s="41">
        <v>4</v>
      </c>
      <c r="AG11" s="41">
        <v>6</v>
      </c>
      <c r="AH11" s="41">
        <v>2</v>
      </c>
      <c r="AI11" s="41">
        <v>3</v>
      </c>
      <c r="AJ11" s="41">
        <v>6</v>
      </c>
      <c r="AK11" s="41">
        <v>2</v>
      </c>
      <c r="AL11" s="41">
        <v>4</v>
      </c>
      <c r="AM11" s="41">
        <v>6</v>
      </c>
      <c r="AN11" s="41">
        <v>5</v>
      </c>
      <c r="AO11" s="41">
        <v>5</v>
      </c>
      <c r="AP11" s="41">
        <v>3</v>
      </c>
      <c r="AQ11" s="41">
        <v>2</v>
      </c>
      <c r="AR11" s="41">
        <v>4</v>
      </c>
      <c r="AS11" s="41">
        <v>6</v>
      </c>
      <c r="AT11" s="41">
        <v>2</v>
      </c>
      <c r="AU11" s="41">
        <v>4</v>
      </c>
      <c r="AV11" s="41">
        <v>6</v>
      </c>
      <c r="AW11" s="41">
        <v>5</v>
      </c>
      <c r="AX11" s="41">
        <v>4</v>
      </c>
      <c r="AY11" s="41">
        <v>1</v>
      </c>
      <c r="AZ11" s="41">
        <v>5</v>
      </c>
      <c r="BA11" s="41">
        <v>4</v>
      </c>
      <c r="BB11" s="41">
        <v>2</v>
      </c>
      <c r="BC11" s="41">
        <v>5</v>
      </c>
      <c r="BD11" s="41">
        <v>5</v>
      </c>
      <c r="BE11" s="41">
        <v>5</v>
      </c>
      <c r="BF11" s="41">
        <v>6</v>
      </c>
      <c r="BG11">
        <v>5</v>
      </c>
      <c r="BH11">
        <v>1</v>
      </c>
      <c r="BI11">
        <v>2</v>
      </c>
      <c r="BJ11">
        <v>2</v>
      </c>
      <c r="BK11">
        <v>2</v>
      </c>
      <c r="BL11">
        <v>5</v>
      </c>
      <c r="BM11">
        <v>5</v>
      </c>
      <c r="BN11">
        <v>1</v>
      </c>
      <c r="BO11">
        <v>6</v>
      </c>
      <c r="BP11">
        <v>6</v>
      </c>
      <c r="BQ11">
        <v>5</v>
      </c>
      <c r="BR11">
        <v>6</v>
      </c>
      <c r="BS11">
        <v>5</v>
      </c>
      <c r="BT11">
        <v>3</v>
      </c>
      <c r="BU11">
        <v>1</v>
      </c>
      <c r="BV11">
        <v>1</v>
      </c>
      <c r="BW11">
        <v>2</v>
      </c>
      <c r="BX11">
        <v>6</v>
      </c>
      <c r="BY11">
        <v>6</v>
      </c>
      <c r="BZ11">
        <v>5</v>
      </c>
    </row>
    <row r="12" spans="1:78" x14ac:dyDescent="0.2">
      <c r="A12" t="s">
        <v>165</v>
      </c>
      <c r="B12" t="s">
        <v>18</v>
      </c>
      <c r="C12" t="s">
        <v>11</v>
      </c>
      <c r="D12" s="15" t="s">
        <v>19</v>
      </c>
      <c r="E12" t="s">
        <v>29</v>
      </c>
      <c r="G12">
        <v>3</v>
      </c>
      <c r="H12">
        <v>3</v>
      </c>
      <c r="I12">
        <v>5</v>
      </c>
      <c r="J12">
        <v>2</v>
      </c>
      <c r="K12">
        <v>3</v>
      </c>
      <c r="L12">
        <v>5</v>
      </c>
      <c r="M12">
        <v>2</v>
      </c>
      <c r="N12">
        <v>3</v>
      </c>
      <c r="O12">
        <v>3</v>
      </c>
      <c r="P12">
        <v>2</v>
      </c>
      <c r="Q12">
        <v>2</v>
      </c>
      <c r="R12" s="6">
        <v>4</v>
      </c>
      <c r="S12">
        <v>6</v>
      </c>
      <c r="T12">
        <v>5</v>
      </c>
      <c r="U12">
        <v>2</v>
      </c>
      <c r="V12">
        <v>3</v>
      </c>
      <c r="W12">
        <v>3</v>
      </c>
      <c r="X12">
        <v>6</v>
      </c>
      <c r="Y12" s="64">
        <v>2</v>
      </c>
      <c r="Z12" s="64">
        <v>2</v>
      </c>
      <c r="AA12" s="64">
        <v>6</v>
      </c>
      <c r="AB12" s="64">
        <v>3</v>
      </c>
      <c r="AC12" s="64">
        <v>2</v>
      </c>
      <c r="AD12" s="64">
        <v>6</v>
      </c>
      <c r="AE12">
        <v>2</v>
      </c>
      <c r="AF12">
        <v>3</v>
      </c>
      <c r="AG12">
        <v>6</v>
      </c>
      <c r="AH12">
        <v>3</v>
      </c>
      <c r="AI12">
        <v>2</v>
      </c>
      <c r="AJ12">
        <v>5</v>
      </c>
      <c r="AK12">
        <v>3</v>
      </c>
      <c r="AL12">
        <v>3</v>
      </c>
      <c r="AM12">
        <v>5</v>
      </c>
      <c r="AN12">
        <v>5</v>
      </c>
      <c r="AO12">
        <v>5</v>
      </c>
      <c r="AP12">
        <v>3</v>
      </c>
      <c r="AQ12">
        <v>3</v>
      </c>
      <c r="AR12">
        <v>3</v>
      </c>
      <c r="AS12">
        <v>6</v>
      </c>
      <c r="AT12">
        <v>3</v>
      </c>
      <c r="AU12">
        <v>3</v>
      </c>
      <c r="AV12">
        <v>6</v>
      </c>
      <c r="AW12" s="41">
        <v>4</v>
      </c>
      <c r="AX12">
        <v>3</v>
      </c>
      <c r="AY12">
        <v>2</v>
      </c>
      <c r="AZ12">
        <v>4</v>
      </c>
      <c r="BA12">
        <v>3</v>
      </c>
      <c r="BB12">
        <v>3</v>
      </c>
      <c r="BC12">
        <v>5</v>
      </c>
      <c r="BD12">
        <v>5</v>
      </c>
      <c r="BE12">
        <v>4</v>
      </c>
      <c r="BF12" s="41">
        <v>5</v>
      </c>
      <c r="BG12">
        <v>6</v>
      </c>
      <c r="BH12">
        <v>3</v>
      </c>
      <c r="BI12">
        <v>2</v>
      </c>
      <c r="BJ12">
        <v>2</v>
      </c>
      <c r="BK12">
        <v>6</v>
      </c>
      <c r="BL12">
        <v>6</v>
      </c>
      <c r="BM12">
        <v>6</v>
      </c>
      <c r="BN12">
        <v>3</v>
      </c>
      <c r="BO12">
        <v>5</v>
      </c>
      <c r="BP12">
        <v>5</v>
      </c>
      <c r="BQ12">
        <v>2</v>
      </c>
      <c r="BR12">
        <v>5</v>
      </c>
      <c r="BS12">
        <v>5</v>
      </c>
      <c r="BT12">
        <v>1</v>
      </c>
      <c r="BU12">
        <v>1</v>
      </c>
      <c r="BV12">
        <v>1</v>
      </c>
      <c r="BW12">
        <v>3</v>
      </c>
      <c r="BX12">
        <v>4</v>
      </c>
      <c r="BY12">
        <v>4</v>
      </c>
      <c r="BZ12">
        <v>4</v>
      </c>
    </row>
    <row r="13" spans="1:78" ht="64" x14ac:dyDescent="0.2">
      <c r="A13" t="s">
        <v>166</v>
      </c>
      <c r="B13" t="s">
        <v>18</v>
      </c>
      <c r="C13" t="s">
        <v>11</v>
      </c>
      <c r="D13" s="15" t="s">
        <v>22</v>
      </c>
      <c r="E13" t="s">
        <v>12</v>
      </c>
      <c r="F13" s="64" t="s">
        <v>23</v>
      </c>
      <c r="G13">
        <v>2</v>
      </c>
      <c r="H13">
        <v>2</v>
      </c>
      <c r="I13">
        <v>5</v>
      </c>
      <c r="J13">
        <v>2</v>
      </c>
      <c r="K13">
        <v>2</v>
      </c>
      <c r="L13">
        <v>5</v>
      </c>
      <c r="M13">
        <v>2</v>
      </c>
      <c r="N13">
        <v>2</v>
      </c>
      <c r="O13">
        <v>5</v>
      </c>
      <c r="P13">
        <v>2</v>
      </c>
      <c r="Q13">
        <v>2</v>
      </c>
      <c r="R13" s="6">
        <v>6</v>
      </c>
      <c r="S13">
        <v>5</v>
      </c>
      <c r="T13">
        <v>4</v>
      </c>
      <c r="U13">
        <v>3</v>
      </c>
      <c r="V13">
        <v>2</v>
      </c>
      <c r="W13">
        <v>2</v>
      </c>
      <c r="X13">
        <v>5</v>
      </c>
      <c r="Y13">
        <v>2</v>
      </c>
      <c r="Z13">
        <v>1</v>
      </c>
      <c r="AA13">
        <v>5</v>
      </c>
      <c r="AB13" s="64">
        <v>4</v>
      </c>
      <c r="AC13" s="64">
        <v>2</v>
      </c>
      <c r="AD13" s="64">
        <v>4</v>
      </c>
      <c r="AE13">
        <v>3</v>
      </c>
      <c r="AF13">
        <v>2</v>
      </c>
      <c r="AG13">
        <v>6</v>
      </c>
      <c r="AH13">
        <v>1</v>
      </c>
      <c r="AI13">
        <v>3</v>
      </c>
      <c r="AJ13">
        <v>5</v>
      </c>
      <c r="AK13">
        <v>1</v>
      </c>
      <c r="AL13">
        <v>2</v>
      </c>
      <c r="AM13">
        <v>4</v>
      </c>
      <c r="AN13">
        <v>4</v>
      </c>
      <c r="AO13">
        <v>4</v>
      </c>
      <c r="AP13">
        <v>2</v>
      </c>
      <c r="AQ13">
        <v>2</v>
      </c>
      <c r="AR13">
        <v>2</v>
      </c>
      <c r="AS13">
        <v>6</v>
      </c>
      <c r="AT13">
        <v>2</v>
      </c>
      <c r="AU13">
        <v>2</v>
      </c>
      <c r="AV13">
        <v>6</v>
      </c>
      <c r="AW13" s="41">
        <v>5</v>
      </c>
      <c r="AX13">
        <v>4</v>
      </c>
      <c r="AY13">
        <v>2</v>
      </c>
      <c r="AZ13">
        <v>4</v>
      </c>
      <c r="BA13">
        <v>4</v>
      </c>
      <c r="BB13">
        <v>4</v>
      </c>
      <c r="BC13">
        <v>6</v>
      </c>
      <c r="BD13">
        <v>6</v>
      </c>
      <c r="BE13">
        <v>5</v>
      </c>
      <c r="BF13" s="41">
        <v>4</v>
      </c>
      <c r="BG13">
        <v>4</v>
      </c>
      <c r="BH13">
        <v>2</v>
      </c>
      <c r="BI13">
        <v>1</v>
      </c>
      <c r="BJ13">
        <v>2</v>
      </c>
      <c r="BK13">
        <v>4</v>
      </c>
      <c r="BL13">
        <v>5</v>
      </c>
      <c r="BM13">
        <v>6</v>
      </c>
      <c r="BN13">
        <v>2</v>
      </c>
      <c r="BO13">
        <v>5</v>
      </c>
      <c r="BP13">
        <v>5</v>
      </c>
      <c r="BQ13">
        <v>3</v>
      </c>
      <c r="BR13">
        <v>5</v>
      </c>
      <c r="BS13">
        <v>6</v>
      </c>
      <c r="BT13">
        <v>3</v>
      </c>
      <c r="BU13">
        <v>1</v>
      </c>
      <c r="BV13">
        <v>3</v>
      </c>
      <c r="BW13">
        <v>5</v>
      </c>
      <c r="BX13">
        <v>6</v>
      </c>
      <c r="BY13">
        <v>4</v>
      </c>
      <c r="BZ13">
        <v>5</v>
      </c>
    </row>
    <row r="14" spans="1:78" ht="34" x14ac:dyDescent="0.2">
      <c r="A14" t="s">
        <v>167</v>
      </c>
      <c r="B14" t="s">
        <v>10</v>
      </c>
      <c r="C14" t="s">
        <v>31</v>
      </c>
      <c r="D14" s="15" t="s">
        <v>19</v>
      </c>
      <c r="E14" t="s">
        <v>15</v>
      </c>
      <c r="F14" s="2" t="s">
        <v>177</v>
      </c>
      <c r="G14">
        <v>1</v>
      </c>
      <c r="H14">
        <v>2</v>
      </c>
      <c r="I14">
        <v>4</v>
      </c>
      <c r="J14">
        <v>1</v>
      </c>
      <c r="K14">
        <v>2</v>
      </c>
      <c r="L14">
        <v>4</v>
      </c>
      <c r="M14">
        <v>3</v>
      </c>
      <c r="N14">
        <v>2</v>
      </c>
      <c r="O14">
        <v>4</v>
      </c>
      <c r="P14">
        <v>3</v>
      </c>
      <c r="Q14">
        <v>3</v>
      </c>
      <c r="R14" s="6">
        <v>6</v>
      </c>
      <c r="S14">
        <v>4</v>
      </c>
      <c r="T14">
        <v>5</v>
      </c>
      <c r="U14">
        <v>2</v>
      </c>
      <c r="V14">
        <v>1</v>
      </c>
      <c r="W14">
        <v>1</v>
      </c>
      <c r="X14">
        <v>4</v>
      </c>
      <c r="Y14">
        <v>1</v>
      </c>
      <c r="Z14">
        <v>2</v>
      </c>
      <c r="AA14">
        <v>4</v>
      </c>
      <c r="AB14" s="64">
        <v>2</v>
      </c>
      <c r="AC14" s="64">
        <v>4</v>
      </c>
      <c r="AD14" s="64">
        <v>5</v>
      </c>
      <c r="AE14">
        <v>1</v>
      </c>
      <c r="AF14">
        <v>2</v>
      </c>
      <c r="AG14">
        <v>5</v>
      </c>
      <c r="AH14">
        <v>1</v>
      </c>
      <c r="AI14">
        <v>2</v>
      </c>
      <c r="AJ14">
        <v>3</v>
      </c>
      <c r="AK14">
        <v>1</v>
      </c>
      <c r="AL14">
        <v>3</v>
      </c>
      <c r="AM14">
        <v>5</v>
      </c>
      <c r="AN14">
        <v>6</v>
      </c>
      <c r="AO14">
        <v>4</v>
      </c>
      <c r="AP14">
        <v>2</v>
      </c>
      <c r="AQ14">
        <v>1</v>
      </c>
      <c r="AR14">
        <v>4</v>
      </c>
      <c r="AS14">
        <v>6</v>
      </c>
      <c r="AT14">
        <v>1</v>
      </c>
      <c r="AU14">
        <v>3</v>
      </c>
      <c r="AV14">
        <v>5</v>
      </c>
      <c r="AW14" s="41">
        <v>6</v>
      </c>
      <c r="AX14">
        <v>3</v>
      </c>
      <c r="AY14">
        <v>5</v>
      </c>
      <c r="AZ14">
        <v>6</v>
      </c>
      <c r="BA14">
        <v>4</v>
      </c>
      <c r="BB14">
        <v>2</v>
      </c>
      <c r="BC14">
        <v>5</v>
      </c>
      <c r="BD14">
        <v>5</v>
      </c>
      <c r="BE14">
        <v>6</v>
      </c>
      <c r="BF14" s="41">
        <v>5</v>
      </c>
      <c r="BG14">
        <v>5</v>
      </c>
      <c r="BH14">
        <v>2</v>
      </c>
      <c r="BI14">
        <v>3</v>
      </c>
      <c r="BJ14">
        <v>2</v>
      </c>
      <c r="BK14">
        <v>5</v>
      </c>
      <c r="BL14">
        <v>6</v>
      </c>
      <c r="BM14">
        <v>5</v>
      </c>
      <c r="BN14">
        <v>3</v>
      </c>
      <c r="BO14">
        <v>6</v>
      </c>
      <c r="BP14">
        <v>5</v>
      </c>
      <c r="BQ14">
        <v>3</v>
      </c>
      <c r="BR14">
        <v>6</v>
      </c>
      <c r="BS14">
        <v>6</v>
      </c>
      <c r="BT14">
        <v>2</v>
      </c>
      <c r="BU14">
        <v>1</v>
      </c>
      <c r="BV14">
        <v>1</v>
      </c>
      <c r="BW14">
        <v>4</v>
      </c>
      <c r="BX14">
        <v>5</v>
      </c>
      <c r="BY14">
        <v>5</v>
      </c>
      <c r="BZ14">
        <v>6</v>
      </c>
    </row>
    <row r="15" spans="1:78" x14ac:dyDescent="0.2">
      <c r="A15" t="s">
        <v>168</v>
      </c>
      <c r="B15" t="s">
        <v>173</v>
      </c>
      <c r="C15" s="6" t="s">
        <v>175</v>
      </c>
      <c r="D15" s="15" t="s">
        <v>176</v>
      </c>
      <c r="E15" t="s">
        <v>29</v>
      </c>
      <c r="G15">
        <v>2</v>
      </c>
      <c r="H15">
        <v>2</v>
      </c>
      <c r="I15">
        <v>6</v>
      </c>
      <c r="J15">
        <v>2</v>
      </c>
      <c r="K15">
        <v>2</v>
      </c>
      <c r="L15">
        <v>6</v>
      </c>
      <c r="M15">
        <v>3</v>
      </c>
      <c r="N15">
        <v>3</v>
      </c>
      <c r="O15">
        <v>6</v>
      </c>
      <c r="P15">
        <v>1</v>
      </c>
      <c r="Q15">
        <v>2</v>
      </c>
      <c r="R15" s="6">
        <v>5</v>
      </c>
      <c r="S15">
        <v>6</v>
      </c>
      <c r="T15">
        <v>6</v>
      </c>
      <c r="U15">
        <v>4</v>
      </c>
      <c r="V15">
        <v>2</v>
      </c>
      <c r="W15">
        <v>3</v>
      </c>
      <c r="X15">
        <v>6</v>
      </c>
      <c r="Y15">
        <v>3</v>
      </c>
      <c r="Z15">
        <v>3</v>
      </c>
      <c r="AA15">
        <v>4</v>
      </c>
      <c r="AB15" s="64">
        <v>2</v>
      </c>
      <c r="AC15" s="64">
        <v>4</v>
      </c>
      <c r="AD15" s="64">
        <v>6</v>
      </c>
      <c r="AE15">
        <v>4</v>
      </c>
      <c r="AF15">
        <v>3</v>
      </c>
      <c r="AG15">
        <v>5</v>
      </c>
      <c r="AH15">
        <v>2</v>
      </c>
      <c r="AI15">
        <v>3</v>
      </c>
      <c r="AJ15">
        <v>4</v>
      </c>
      <c r="AK15">
        <v>2</v>
      </c>
      <c r="AL15">
        <v>3</v>
      </c>
      <c r="AM15">
        <v>4</v>
      </c>
      <c r="AN15">
        <v>5</v>
      </c>
      <c r="AO15">
        <v>4</v>
      </c>
      <c r="AP15">
        <v>3</v>
      </c>
      <c r="AQ15">
        <v>2</v>
      </c>
      <c r="AR15">
        <v>2</v>
      </c>
      <c r="AS15">
        <v>5</v>
      </c>
      <c r="AT15">
        <v>2</v>
      </c>
      <c r="AU15">
        <v>2</v>
      </c>
      <c r="AV15">
        <v>6</v>
      </c>
      <c r="AW15" s="41">
        <v>4</v>
      </c>
      <c r="AX15">
        <v>4</v>
      </c>
      <c r="AY15">
        <v>3</v>
      </c>
      <c r="AZ15">
        <v>6</v>
      </c>
      <c r="BA15">
        <v>4</v>
      </c>
      <c r="BB15">
        <v>3</v>
      </c>
      <c r="BC15">
        <v>4</v>
      </c>
      <c r="BD15">
        <v>4</v>
      </c>
      <c r="BE15">
        <v>5</v>
      </c>
      <c r="BF15" s="41">
        <v>6</v>
      </c>
      <c r="BG15">
        <v>6</v>
      </c>
      <c r="BH15">
        <v>1</v>
      </c>
      <c r="BI15">
        <v>2</v>
      </c>
      <c r="BJ15">
        <v>2</v>
      </c>
      <c r="BK15">
        <v>2</v>
      </c>
      <c r="BL15">
        <v>6</v>
      </c>
      <c r="BM15">
        <v>6</v>
      </c>
      <c r="BN15">
        <v>3</v>
      </c>
      <c r="BO15">
        <v>6</v>
      </c>
      <c r="BP15">
        <v>4</v>
      </c>
      <c r="BQ15">
        <v>1</v>
      </c>
      <c r="BR15">
        <v>5</v>
      </c>
      <c r="BS15">
        <v>4</v>
      </c>
      <c r="BT15">
        <v>4</v>
      </c>
      <c r="BU15">
        <v>3</v>
      </c>
      <c r="BV15">
        <v>4</v>
      </c>
      <c r="BW15">
        <v>5</v>
      </c>
      <c r="BX15">
        <v>5</v>
      </c>
      <c r="BY15">
        <v>5</v>
      </c>
      <c r="BZ15">
        <v>5</v>
      </c>
    </row>
    <row r="16" spans="1:78" ht="80" x14ac:dyDescent="0.2">
      <c r="A16" t="s">
        <v>169</v>
      </c>
      <c r="B16" t="s">
        <v>173</v>
      </c>
      <c r="C16" s="6" t="s">
        <v>174</v>
      </c>
      <c r="D16" s="15" t="s">
        <v>176</v>
      </c>
      <c r="E16" t="s">
        <v>12</v>
      </c>
      <c r="F16" s="64" t="s">
        <v>179</v>
      </c>
      <c r="G16">
        <v>4</v>
      </c>
      <c r="H16">
        <v>3</v>
      </c>
      <c r="I16">
        <v>5</v>
      </c>
      <c r="J16">
        <v>3</v>
      </c>
      <c r="K16">
        <v>3</v>
      </c>
      <c r="L16">
        <v>5</v>
      </c>
      <c r="M16">
        <v>4</v>
      </c>
      <c r="N16">
        <v>3</v>
      </c>
      <c r="O16">
        <v>5</v>
      </c>
      <c r="P16">
        <v>2</v>
      </c>
      <c r="Q16">
        <v>2</v>
      </c>
      <c r="R16" s="6">
        <v>3</v>
      </c>
      <c r="S16">
        <v>5</v>
      </c>
      <c r="T16">
        <v>5</v>
      </c>
      <c r="U16">
        <v>3</v>
      </c>
      <c r="V16">
        <v>4</v>
      </c>
      <c r="W16">
        <v>4</v>
      </c>
      <c r="X16">
        <v>6</v>
      </c>
      <c r="Y16">
        <v>3</v>
      </c>
      <c r="Z16">
        <v>4</v>
      </c>
      <c r="AA16">
        <v>6</v>
      </c>
      <c r="AB16" s="64">
        <v>4</v>
      </c>
      <c r="AC16" s="64">
        <v>2</v>
      </c>
      <c r="AD16" s="64">
        <v>6</v>
      </c>
      <c r="AE16">
        <v>4</v>
      </c>
      <c r="AF16">
        <v>5</v>
      </c>
      <c r="AG16">
        <v>6</v>
      </c>
      <c r="AH16">
        <v>3</v>
      </c>
      <c r="AI16">
        <v>3</v>
      </c>
      <c r="AJ16">
        <v>6</v>
      </c>
      <c r="AK16">
        <v>3</v>
      </c>
      <c r="AL16">
        <v>3</v>
      </c>
      <c r="AM16">
        <v>6</v>
      </c>
      <c r="AN16">
        <v>4</v>
      </c>
      <c r="AO16">
        <v>3</v>
      </c>
      <c r="AP16">
        <v>2</v>
      </c>
      <c r="AQ16">
        <v>3</v>
      </c>
      <c r="AR16">
        <v>3</v>
      </c>
      <c r="AS16">
        <v>6</v>
      </c>
      <c r="AT16">
        <v>3</v>
      </c>
      <c r="AU16">
        <v>3</v>
      </c>
      <c r="AV16">
        <v>6</v>
      </c>
      <c r="AW16" s="41">
        <v>5</v>
      </c>
      <c r="AX16">
        <v>5</v>
      </c>
      <c r="AY16">
        <v>2</v>
      </c>
      <c r="AZ16">
        <v>5</v>
      </c>
      <c r="BA16">
        <v>5</v>
      </c>
      <c r="BB16">
        <v>5</v>
      </c>
      <c r="BC16">
        <v>5</v>
      </c>
      <c r="BD16">
        <v>5</v>
      </c>
      <c r="BE16">
        <v>6</v>
      </c>
      <c r="BF16" s="41">
        <v>4</v>
      </c>
      <c r="BG16">
        <v>6</v>
      </c>
      <c r="BH16">
        <v>2</v>
      </c>
      <c r="BI16">
        <v>4</v>
      </c>
      <c r="BJ16">
        <v>3</v>
      </c>
      <c r="BK16">
        <v>4</v>
      </c>
      <c r="BL16">
        <v>5</v>
      </c>
      <c r="BM16">
        <v>6</v>
      </c>
      <c r="BN16">
        <v>1</v>
      </c>
      <c r="BO16">
        <v>5</v>
      </c>
      <c r="BP16">
        <v>6</v>
      </c>
      <c r="BQ16">
        <v>3</v>
      </c>
      <c r="BR16">
        <v>6</v>
      </c>
      <c r="BS16">
        <v>5</v>
      </c>
      <c r="BT16">
        <v>2</v>
      </c>
      <c r="BU16">
        <v>1</v>
      </c>
      <c r="BV16">
        <v>1</v>
      </c>
      <c r="BW16">
        <v>6</v>
      </c>
      <c r="BX16">
        <v>3</v>
      </c>
      <c r="BY16">
        <v>4</v>
      </c>
      <c r="BZ16">
        <v>4</v>
      </c>
    </row>
    <row r="17" spans="1:78" ht="51" x14ac:dyDescent="0.2">
      <c r="A17" t="s">
        <v>170</v>
      </c>
      <c r="B17" t="s">
        <v>18</v>
      </c>
      <c r="C17" t="s">
        <v>25</v>
      </c>
      <c r="D17" s="15" t="s">
        <v>176</v>
      </c>
      <c r="E17" t="s">
        <v>15</v>
      </c>
      <c r="F17" s="2" t="s">
        <v>180</v>
      </c>
      <c r="G17">
        <v>2</v>
      </c>
      <c r="H17">
        <v>3</v>
      </c>
      <c r="I17">
        <v>6</v>
      </c>
      <c r="J17">
        <v>3</v>
      </c>
      <c r="K17">
        <v>3</v>
      </c>
      <c r="L17">
        <v>6</v>
      </c>
      <c r="M17">
        <v>4</v>
      </c>
      <c r="N17">
        <v>2</v>
      </c>
      <c r="O17">
        <v>3</v>
      </c>
      <c r="P17">
        <v>3</v>
      </c>
      <c r="Q17">
        <v>2</v>
      </c>
      <c r="R17" s="6">
        <v>4</v>
      </c>
      <c r="S17">
        <v>5</v>
      </c>
      <c r="T17">
        <v>4</v>
      </c>
      <c r="U17">
        <v>3</v>
      </c>
      <c r="V17">
        <v>2</v>
      </c>
      <c r="W17">
        <v>2</v>
      </c>
      <c r="X17">
        <v>4</v>
      </c>
      <c r="Y17">
        <v>2</v>
      </c>
      <c r="Z17">
        <v>4</v>
      </c>
      <c r="AA17">
        <v>6</v>
      </c>
      <c r="AB17" s="64">
        <v>1</v>
      </c>
      <c r="AC17" s="64">
        <v>4</v>
      </c>
      <c r="AD17" s="64">
        <v>4</v>
      </c>
      <c r="AE17">
        <v>3</v>
      </c>
      <c r="AF17">
        <v>4</v>
      </c>
      <c r="AG17">
        <v>6</v>
      </c>
      <c r="AH17">
        <v>3</v>
      </c>
      <c r="AI17">
        <v>4</v>
      </c>
      <c r="AJ17">
        <v>4</v>
      </c>
      <c r="AK17">
        <v>4</v>
      </c>
      <c r="AL17">
        <v>4</v>
      </c>
      <c r="AM17">
        <v>6</v>
      </c>
      <c r="AN17">
        <v>4</v>
      </c>
      <c r="AO17">
        <v>4</v>
      </c>
      <c r="AP17">
        <v>4</v>
      </c>
      <c r="AQ17">
        <v>3</v>
      </c>
      <c r="AR17">
        <v>4</v>
      </c>
      <c r="AS17">
        <v>6</v>
      </c>
      <c r="AT17">
        <v>3</v>
      </c>
      <c r="AU17">
        <v>4</v>
      </c>
      <c r="AV17">
        <v>5</v>
      </c>
      <c r="AW17" s="41">
        <v>4</v>
      </c>
      <c r="AX17">
        <v>4</v>
      </c>
      <c r="AY17">
        <v>3</v>
      </c>
      <c r="AZ17">
        <v>4</v>
      </c>
      <c r="BA17">
        <v>5</v>
      </c>
      <c r="BB17">
        <v>3</v>
      </c>
      <c r="BC17">
        <v>4</v>
      </c>
      <c r="BD17">
        <v>4</v>
      </c>
      <c r="BE17">
        <v>5</v>
      </c>
      <c r="BF17" s="41">
        <v>5</v>
      </c>
      <c r="BG17">
        <v>5</v>
      </c>
      <c r="BH17">
        <v>4</v>
      </c>
      <c r="BI17">
        <v>1</v>
      </c>
      <c r="BJ17">
        <v>2</v>
      </c>
      <c r="BK17">
        <v>5</v>
      </c>
      <c r="BL17">
        <v>6</v>
      </c>
      <c r="BM17">
        <v>6</v>
      </c>
      <c r="BN17">
        <v>2</v>
      </c>
      <c r="BO17">
        <v>6</v>
      </c>
      <c r="BP17">
        <v>5</v>
      </c>
      <c r="BQ17">
        <v>2</v>
      </c>
      <c r="BR17">
        <v>6</v>
      </c>
      <c r="BS17">
        <v>6</v>
      </c>
      <c r="BT17">
        <v>1</v>
      </c>
      <c r="BU17">
        <v>1</v>
      </c>
      <c r="BV17">
        <v>3</v>
      </c>
      <c r="BW17">
        <v>1</v>
      </c>
      <c r="BX17">
        <v>6</v>
      </c>
      <c r="BY17">
        <v>5</v>
      </c>
      <c r="BZ17">
        <v>5</v>
      </c>
    </row>
    <row r="18" spans="1:78" ht="51" x14ac:dyDescent="0.2">
      <c r="A18" t="s">
        <v>171</v>
      </c>
      <c r="B18" t="s">
        <v>18</v>
      </c>
      <c r="C18" t="s">
        <v>11</v>
      </c>
      <c r="D18" s="15" t="s">
        <v>19</v>
      </c>
      <c r="E18" t="s">
        <v>12</v>
      </c>
      <c r="F18" s="2" t="s">
        <v>181</v>
      </c>
      <c r="G18">
        <v>1</v>
      </c>
      <c r="H18">
        <v>2</v>
      </c>
      <c r="I18">
        <v>5</v>
      </c>
      <c r="J18">
        <v>1</v>
      </c>
      <c r="K18">
        <v>2</v>
      </c>
      <c r="L18">
        <v>3</v>
      </c>
      <c r="M18">
        <v>5</v>
      </c>
      <c r="N18">
        <v>1</v>
      </c>
      <c r="O18">
        <v>3</v>
      </c>
      <c r="P18">
        <v>2</v>
      </c>
      <c r="Q18">
        <v>2</v>
      </c>
      <c r="R18" s="6">
        <v>4</v>
      </c>
      <c r="S18">
        <v>5</v>
      </c>
      <c r="T18">
        <v>5</v>
      </c>
      <c r="U18">
        <v>3</v>
      </c>
      <c r="V18">
        <v>1</v>
      </c>
      <c r="W18">
        <v>1</v>
      </c>
      <c r="X18">
        <v>4</v>
      </c>
      <c r="Y18">
        <v>1</v>
      </c>
      <c r="Z18">
        <v>1</v>
      </c>
      <c r="AA18">
        <v>3</v>
      </c>
      <c r="AB18" s="64">
        <v>3</v>
      </c>
      <c r="AC18" s="64">
        <v>3</v>
      </c>
      <c r="AD18" s="64">
        <v>5</v>
      </c>
      <c r="AE18">
        <v>2</v>
      </c>
      <c r="AF18">
        <v>2</v>
      </c>
      <c r="AG18">
        <v>5</v>
      </c>
      <c r="AH18">
        <v>1</v>
      </c>
      <c r="AI18">
        <v>2</v>
      </c>
      <c r="AJ18">
        <v>4</v>
      </c>
      <c r="AK18">
        <v>1</v>
      </c>
      <c r="AL18">
        <v>2</v>
      </c>
      <c r="AM18">
        <v>3</v>
      </c>
      <c r="AN18">
        <v>6</v>
      </c>
      <c r="AO18">
        <v>4</v>
      </c>
      <c r="AP18">
        <v>4</v>
      </c>
      <c r="AQ18">
        <v>3</v>
      </c>
      <c r="AR18">
        <v>4</v>
      </c>
      <c r="AS18">
        <v>5</v>
      </c>
      <c r="AT18">
        <v>1</v>
      </c>
      <c r="AU18">
        <v>4</v>
      </c>
      <c r="AV18">
        <v>5</v>
      </c>
      <c r="AW18" s="41">
        <v>6</v>
      </c>
      <c r="AX18">
        <v>4</v>
      </c>
      <c r="AY18">
        <v>3</v>
      </c>
      <c r="AZ18">
        <v>6</v>
      </c>
      <c r="BA18">
        <v>4</v>
      </c>
      <c r="BB18">
        <v>2</v>
      </c>
      <c r="BC18">
        <v>6</v>
      </c>
      <c r="BD18">
        <v>6</v>
      </c>
      <c r="BE18">
        <v>6</v>
      </c>
      <c r="BF18" s="41">
        <v>4</v>
      </c>
      <c r="BG18">
        <v>5</v>
      </c>
      <c r="BH18">
        <v>2</v>
      </c>
      <c r="BI18">
        <v>2</v>
      </c>
      <c r="BJ18">
        <v>1</v>
      </c>
      <c r="BK18">
        <v>4</v>
      </c>
      <c r="BL18">
        <v>5</v>
      </c>
      <c r="BM18">
        <v>6</v>
      </c>
      <c r="BN18">
        <v>3</v>
      </c>
      <c r="BO18">
        <v>5</v>
      </c>
      <c r="BP18">
        <v>4</v>
      </c>
      <c r="BQ18">
        <v>3</v>
      </c>
      <c r="BR18">
        <v>6</v>
      </c>
      <c r="BS18">
        <v>5</v>
      </c>
      <c r="BT18">
        <v>4</v>
      </c>
      <c r="BU18">
        <v>1</v>
      </c>
      <c r="BV18">
        <v>2</v>
      </c>
      <c r="BW18">
        <v>3</v>
      </c>
      <c r="BX18">
        <v>4</v>
      </c>
      <c r="BY18">
        <v>5</v>
      </c>
      <c r="BZ18">
        <v>6</v>
      </c>
    </row>
    <row r="19" spans="1:78" ht="68" x14ac:dyDescent="0.2">
      <c r="A19" t="s">
        <v>172</v>
      </c>
      <c r="B19" t="s">
        <v>18</v>
      </c>
      <c r="C19" t="s">
        <v>31</v>
      </c>
      <c r="D19" s="15" t="s">
        <v>19</v>
      </c>
      <c r="E19" t="s">
        <v>15</v>
      </c>
      <c r="F19" s="2" t="s">
        <v>182</v>
      </c>
      <c r="G19">
        <v>3</v>
      </c>
      <c r="H19">
        <v>3</v>
      </c>
      <c r="I19">
        <v>6</v>
      </c>
      <c r="J19">
        <v>5</v>
      </c>
      <c r="K19">
        <v>3</v>
      </c>
      <c r="L19">
        <v>4</v>
      </c>
      <c r="M19">
        <v>5</v>
      </c>
      <c r="N19">
        <v>3</v>
      </c>
      <c r="O19">
        <v>2</v>
      </c>
      <c r="P19">
        <v>4</v>
      </c>
      <c r="Q19">
        <v>4</v>
      </c>
      <c r="R19" s="6">
        <v>6</v>
      </c>
      <c r="S19">
        <v>4</v>
      </c>
      <c r="T19">
        <v>5</v>
      </c>
      <c r="U19">
        <v>3</v>
      </c>
      <c r="V19">
        <v>5</v>
      </c>
      <c r="W19">
        <v>2</v>
      </c>
      <c r="X19">
        <v>5</v>
      </c>
      <c r="Y19">
        <v>2</v>
      </c>
      <c r="Z19">
        <v>2</v>
      </c>
      <c r="AA19">
        <v>5</v>
      </c>
      <c r="AB19" s="64">
        <v>6</v>
      </c>
      <c r="AC19" s="64">
        <v>4</v>
      </c>
      <c r="AD19" s="64">
        <v>6</v>
      </c>
      <c r="AE19">
        <v>3</v>
      </c>
      <c r="AF19">
        <v>4</v>
      </c>
      <c r="AG19">
        <v>6</v>
      </c>
      <c r="AH19">
        <v>3</v>
      </c>
      <c r="AI19">
        <v>2</v>
      </c>
      <c r="AJ19">
        <v>5</v>
      </c>
      <c r="AK19">
        <v>3</v>
      </c>
      <c r="AL19">
        <v>3</v>
      </c>
      <c r="AM19">
        <v>6</v>
      </c>
      <c r="AN19">
        <v>4</v>
      </c>
      <c r="AO19">
        <v>5</v>
      </c>
      <c r="AP19">
        <v>3</v>
      </c>
      <c r="AQ19">
        <v>3</v>
      </c>
      <c r="AR19">
        <v>3</v>
      </c>
      <c r="AS19">
        <v>6</v>
      </c>
      <c r="AT19">
        <v>2</v>
      </c>
      <c r="AU19">
        <v>3</v>
      </c>
      <c r="AV19">
        <v>6</v>
      </c>
      <c r="AW19" s="41">
        <v>5</v>
      </c>
      <c r="AX19">
        <v>5</v>
      </c>
      <c r="AY19">
        <v>2</v>
      </c>
      <c r="AZ19">
        <v>4</v>
      </c>
      <c r="BA19">
        <v>6</v>
      </c>
      <c r="BB19">
        <v>3</v>
      </c>
      <c r="BC19">
        <v>5</v>
      </c>
      <c r="BD19">
        <v>5</v>
      </c>
      <c r="BE19">
        <v>6</v>
      </c>
      <c r="BF19" s="41">
        <v>5</v>
      </c>
      <c r="BG19">
        <v>6</v>
      </c>
      <c r="BH19">
        <v>2</v>
      </c>
      <c r="BI19">
        <v>2</v>
      </c>
      <c r="BJ19">
        <v>2</v>
      </c>
      <c r="BK19">
        <v>4</v>
      </c>
      <c r="BL19">
        <v>6</v>
      </c>
      <c r="BM19">
        <v>5</v>
      </c>
      <c r="BN19">
        <v>3</v>
      </c>
      <c r="BO19">
        <v>6</v>
      </c>
      <c r="BP19">
        <v>5</v>
      </c>
      <c r="BQ19">
        <v>1</v>
      </c>
      <c r="BR19">
        <v>5</v>
      </c>
      <c r="BS19">
        <v>6</v>
      </c>
      <c r="BT19">
        <v>2</v>
      </c>
      <c r="BU19">
        <v>1</v>
      </c>
      <c r="BV19">
        <v>1</v>
      </c>
      <c r="BW19">
        <v>6</v>
      </c>
      <c r="BX19">
        <v>3</v>
      </c>
      <c r="BY19">
        <v>6</v>
      </c>
      <c r="BZ19">
        <v>6</v>
      </c>
    </row>
    <row r="20" spans="1:78" x14ac:dyDescent="0.2">
      <c r="F20" s="90" t="s">
        <v>66</v>
      </c>
      <c r="G20" s="30">
        <f>AVERAGE(G5:G19)</f>
        <v>2.2666666666666666</v>
      </c>
      <c r="H20" s="30">
        <f>AVERAGE(H5:H19)</f>
        <v>2.5333333333333332</v>
      </c>
      <c r="I20" s="30">
        <f t="shared" ref="I20:N20" si="0">AVERAGE(I5:I19)</f>
        <v>5.0666666666666664</v>
      </c>
      <c r="J20" s="30">
        <f t="shared" si="0"/>
        <v>2.2000000000000002</v>
      </c>
      <c r="K20" s="30">
        <f t="shared" si="0"/>
        <v>2.4666666666666668</v>
      </c>
      <c r="L20" s="30">
        <f t="shared" si="0"/>
        <v>4.8666666666666663</v>
      </c>
      <c r="M20" s="30">
        <f t="shared" si="0"/>
        <v>2.8</v>
      </c>
      <c r="N20" s="30">
        <f t="shared" si="0"/>
        <v>2.4</v>
      </c>
      <c r="O20" s="30">
        <f t="shared" ref="O20" si="1">AVERAGE(O5:O19)</f>
        <v>4</v>
      </c>
      <c r="P20" s="30">
        <f t="shared" ref="P20" si="2">AVERAGE(P5:P19)</f>
        <v>2.4</v>
      </c>
      <c r="Q20" s="30">
        <f t="shared" ref="Q20" si="3">AVERAGE(Q5:Q19)</f>
        <v>2.4</v>
      </c>
      <c r="R20" s="30">
        <f t="shared" ref="R20" si="4">AVERAGE(R5:R19)</f>
        <v>4.8666666666666663</v>
      </c>
      <c r="S20" s="30">
        <f t="shared" ref="S20" si="5">AVERAGE(S5:S19)</f>
        <v>5.0666666666666664</v>
      </c>
      <c r="T20" s="30">
        <f t="shared" ref="T20" si="6">AVERAGE(T5:T19)</f>
        <v>4.8666666666666663</v>
      </c>
      <c r="U20" s="30">
        <f>AVERAGE(U5:U19)</f>
        <v>2.8666666666666667</v>
      </c>
      <c r="V20" s="30">
        <f t="shared" ref="V20" si="7">AVERAGE(V5:V19)</f>
        <v>2.4666666666666668</v>
      </c>
      <c r="W20" s="30">
        <f t="shared" ref="W20" si="8">AVERAGE(W5:W19)</f>
        <v>2.2000000000000002</v>
      </c>
      <c r="X20" s="30">
        <f t="shared" ref="X20" si="9">AVERAGE(X5:X19)</f>
        <v>5.1333333333333337</v>
      </c>
      <c r="Y20" s="30">
        <f t="shared" ref="Y20" si="10">AVERAGE(Y5:Y19)</f>
        <v>2.0666666666666669</v>
      </c>
      <c r="Z20" s="30">
        <f t="shared" ref="Z20" si="11">AVERAGE(Z5:Z19)</f>
        <v>2.3333333333333335</v>
      </c>
      <c r="AA20" s="30">
        <f t="shared" ref="AA20" si="12">AVERAGE(AA5:AA19)</f>
        <v>5.0666666666666664</v>
      </c>
      <c r="AB20" s="30">
        <f t="shared" ref="AB20" si="13">AVERAGE(AB5:AB19)</f>
        <v>3.1333333333333333</v>
      </c>
      <c r="AC20" s="30">
        <f t="shared" ref="AC20" si="14">AVERAGE(AC5:AC19)</f>
        <v>3.1333333333333333</v>
      </c>
      <c r="AD20" s="30">
        <f t="shared" ref="AD20" si="15">AVERAGE(AD5:AD19)</f>
        <v>5.5333333333333332</v>
      </c>
      <c r="AE20" s="30">
        <f t="shared" ref="AE20" si="16">AVERAGE(AE5:AE19)</f>
        <v>2.7333333333333334</v>
      </c>
      <c r="AF20" s="30">
        <f t="shared" ref="AF20" si="17">AVERAGE(AF5:AF19)</f>
        <v>3.1333333333333333</v>
      </c>
      <c r="AG20" s="30">
        <f t="shared" ref="AG20" si="18">AVERAGE(AG5:AG19)</f>
        <v>5.666666666666667</v>
      </c>
      <c r="AH20" s="30">
        <f t="shared" ref="AH20" si="19">AVERAGE(AH5:AH19)</f>
        <v>2.0666666666666669</v>
      </c>
      <c r="AI20" s="30">
        <f t="shared" ref="AI20" si="20">AVERAGE(AI5:AI19)</f>
        <v>2.6666666666666665</v>
      </c>
      <c r="AJ20" s="30">
        <f t="shared" ref="AJ20" si="21">AVERAGE(AJ5:AJ19)</f>
        <v>4.5333333333333332</v>
      </c>
      <c r="AK20" s="30">
        <f t="shared" ref="AK20" si="22">AVERAGE(AK5:AK19)</f>
        <v>2.2666666666666666</v>
      </c>
      <c r="AL20" s="30">
        <f t="shared" ref="AL20" si="23">AVERAGE(AL5:AL19)</f>
        <v>2.8666666666666667</v>
      </c>
      <c r="AM20" s="30">
        <f t="shared" ref="AM20" si="24">AVERAGE(AM5:AM19)</f>
        <v>4.9333333333333336</v>
      </c>
      <c r="AN20" s="30">
        <f t="shared" ref="AN20" si="25">AVERAGE(AN5:AN19)</f>
        <v>4.7333333333333334</v>
      </c>
      <c r="AO20" s="30">
        <f t="shared" ref="AO20" si="26">AVERAGE(AO5:AO19)</f>
        <v>4.1333333333333337</v>
      </c>
      <c r="AP20" s="30">
        <f t="shared" ref="AP20" si="27">AVERAGE(AP5:AP19)</f>
        <v>2.8666666666666667</v>
      </c>
      <c r="AQ20" s="30">
        <f t="shared" ref="AQ20" si="28">AVERAGE(AQ5:AQ19)</f>
        <v>2.4666666666666668</v>
      </c>
      <c r="AR20" s="30">
        <f t="shared" ref="AR20" si="29">AVERAGE(AR5:AR19)</f>
        <v>3.1333333333333333</v>
      </c>
      <c r="AS20" s="30">
        <f t="shared" ref="AS20" si="30">AVERAGE(AS5:AS19)</f>
        <v>5.8</v>
      </c>
      <c r="AT20" s="30">
        <f t="shared" ref="AT20" si="31">AVERAGE(AT5:AT19)</f>
        <v>2.0666666666666669</v>
      </c>
      <c r="AU20" s="30">
        <f t="shared" ref="AU20" si="32">AVERAGE(AU5:AU19)</f>
        <v>3</v>
      </c>
      <c r="AV20" s="30">
        <f t="shared" ref="AV20" si="33">AVERAGE(AV5:AV19)</f>
        <v>5.666666666666667</v>
      </c>
      <c r="AW20" s="30">
        <f t="shared" ref="AW20" si="34">AVERAGE(AW5:AW19)</f>
        <v>4.8666666666666663</v>
      </c>
      <c r="AX20" s="30">
        <f t="shared" ref="AX20" si="35">AVERAGE(AX5:AX19)</f>
        <v>4</v>
      </c>
      <c r="AY20" s="30">
        <f t="shared" ref="AY20" si="36">AVERAGE(AY5:AY19)</f>
        <v>2.7333333333333334</v>
      </c>
      <c r="AZ20" s="30">
        <f t="shared" ref="AZ20" si="37">AVERAGE(AZ5:AZ19)</f>
        <v>4.8666666666666663</v>
      </c>
      <c r="BA20" s="30">
        <f t="shared" ref="BA20" si="38">AVERAGE(BA5:BA19)</f>
        <v>4.4000000000000004</v>
      </c>
      <c r="BB20" s="30">
        <f t="shared" ref="BB20" si="39">AVERAGE(BB5:BB19)</f>
        <v>3.1333333333333333</v>
      </c>
      <c r="BC20" s="30">
        <f t="shared" ref="BC20" si="40">AVERAGE(BC5:BC19)</f>
        <v>5</v>
      </c>
      <c r="BD20" s="30">
        <f t="shared" ref="BD20:BJ20" si="41">AVERAGE(BD5:BD19)</f>
        <v>5</v>
      </c>
      <c r="BE20" s="30">
        <f t="shared" ref="BE20:BZ20" si="42">AVERAGE(BE5:BE19)</f>
        <v>5.333333333333333</v>
      </c>
      <c r="BF20" s="30">
        <f t="shared" si="41"/>
        <v>5.1333333333333337</v>
      </c>
      <c r="BG20" s="30">
        <f t="shared" si="42"/>
        <v>5.4</v>
      </c>
      <c r="BH20" s="30">
        <f t="shared" si="41"/>
        <v>2.2666666666666666</v>
      </c>
      <c r="BI20" s="30">
        <f t="shared" si="42"/>
        <v>2.1333333333333333</v>
      </c>
      <c r="BJ20" s="30">
        <f>AVERAGE(BJ5:BJ19)</f>
        <v>2</v>
      </c>
      <c r="BK20" s="30">
        <f t="shared" si="42"/>
        <v>4.2666666666666666</v>
      </c>
      <c r="BL20" s="30">
        <f t="shared" si="42"/>
        <v>5.5333333333333332</v>
      </c>
      <c r="BM20" s="30">
        <f t="shared" si="42"/>
        <v>5.7333333333333334</v>
      </c>
      <c r="BN20" s="30">
        <f t="shared" si="42"/>
        <v>2.4666666666666668</v>
      </c>
      <c r="BO20" s="30">
        <f t="shared" si="42"/>
        <v>5.5333333333333332</v>
      </c>
      <c r="BP20" s="30">
        <f t="shared" si="42"/>
        <v>4.8666666666666663</v>
      </c>
      <c r="BQ20" s="30">
        <f t="shared" si="42"/>
        <v>2.2666666666666666</v>
      </c>
      <c r="BR20" s="30">
        <f t="shared" si="42"/>
        <v>5.4666666666666668</v>
      </c>
      <c r="BS20" s="30">
        <f t="shared" si="42"/>
        <v>5.333333333333333</v>
      </c>
      <c r="BT20" s="30">
        <f t="shared" si="42"/>
        <v>2.4</v>
      </c>
      <c r="BU20" s="30">
        <f t="shared" si="42"/>
        <v>1.2666666666666666</v>
      </c>
      <c r="BV20" s="30">
        <f t="shared" si="42"/>
        <v>2</v>
      </c>
      <c r="BW20" s="30">
        <f t="shared" si="42"/>
        <v>4.2</v>
      </c>
      <c r="BX20" s="30">
        <f t="shared" si="42"/>
        <v>4.8666666666666663</v>
      </c>
      <c r="BY20" s="30">
        <f t="shared" si="42"/>
        <v>4.7333333333333334</v>
      </c>
      <c r="BZ20" s="30">
        <f t="shared" si="42"/>
        <v>5.1333333333333337</v>
      </c>
    </row>
  </sheetData>
  <mergeCells count="29">
    <mergeCell ref="V3:X3"/>
    <mergeCell ref="G3:I3"/>
    <mergeCell ref="J3:L3"/>
    <mergeCell ref="M3:O3"/>
    <mergeCell ref="P3:R3"/>
    <mergeCell ref="S3:U3"/>
    <mergeCell ref="AZ3:BB3"/>
    <mergeCell ref="Y3:AA3"/>
    <mergeCell ref="AB3:AD3"/>
    <mergeCell ref="AE3:AG3"/>
    <mergeCell ref="AH3:AJ3"/>
    <mergeCell ref="AK3:AM3"/>
    <mergeCell ref="AN3:AP3"/>
    <mergeCell ref="BR3:BT3"/>
    <mergeCell ref="BU3:BW3"/>
    <mergeCell ref="BX3:BZ3"/>
    <mergeCell ref="B2:F2"/>
    <mergeCell ref="BF2:BW2"/>
    <mergeCell ref="BC3:BE3"/>
    <mergeCell ref="BF3:BH3"/>
    <mergeCell ref="AW2:BE2"/>
    <mergeCell ref="BI3:BK3"/>
    <mergeCell ref="BL3:BN3"/>
    <mergeCell ref="BO3:BQ3"/>
    <mergeCell ref="AQ3:AS3"/>
    <mergeCell ref="AT3:AV3"/>
    <mergeCell ref="G2:AA2"/>
    <mergeCell ref="AB2:AV2"/>
    <mergeCell ref="AW3:AY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F515-2CFF-5344-A2E0-8B38ABD3E293}">
  <dimension ref="A1:W37"/>
  <sheetViews>
    <sheetView zoomScale="86" zoomScaleNormal="90" workbookViewId="0">
      <selection activeCell="E29" sqref="E29"/>
    </sheetView>
  </sheetViews>
  <sheetFormatPr baseColWidth="10" defaultRowHeight="16" x14ac:dyDescent="0.2"/>
  <cols>
    <col min="7" max="7" width="2" customWidth="1"/>
    <col min="10" max="10" width="12.33203125" bestFit="1" customWidth="1"/>
    <col min="11" max="11" width="12" bestFit="1" customWidth="1"/>
    <col min="14" max="14" width="1.6640625" customWidth="1"/>
    <col min="18" max="18" width="13" bestFit="1" customWidth="1"/>
    <col min="19" max="19" width="12" bestFit="1" customWidth="1"/>
  </cols>
  <sheetData>
    <row r="1" spans="1:23" x14ac:dyDescent="0.2">
      <c r="A1" s="6"/>
    </row>
    <row r="2" spans="1:23" x14ac:dyDescent="0.2">
      <c r="H2" s="87" t="s">
        <v>135</v>
      </c>
    </row>
    <row r="3" spans="1:23" ht="17" thickBot="1" x14ac:dyDescent="0.25">
      <c r="B3" s="6" t="s">
        <v>134</v>
      </c>
      <c r="H3" s="6" t="s">
        <v>136</v>
      </c>
      <c r="O3" s="6" t="s">
        <v>139</v>
      </c>
    </row>
    <row r="4" spans="1:23" ht="57" thickBot="1" x14ac:dyDescent="0.25">
      <c r="B4" s="68" t="s">
        <v>117</v>
      </c>
      <c r="C4" s="69" t="s">
        <v>118</v>
      </c>
      <c r="D4" s="69" t="s">
        <v>119</v>
      </c>
      <c r="E4" s="69" t="s">
        <v>120</v>
      </c>
      <c r="F4" s="69" t="s">
        <v>131</v>
      </c>
      <c r="H4" s="48"/>
      <c r="I4" s="151" t="s">
        <v>63</v>
      </c>
      <c r="J4" s="151"/>
      <c r="K4" s="151" t="s">
        <v>71</v>
      </c>
      <c r="L4" s="152"/>
      <c r="M4" s="48"/>
      <c r="O4" s="48"/>
      <c r="P4" s="65" t="s">
        <v>110</v>
      </c>
      <c r="Q4" s="61" t="s">
        <v>111</v>
      </c>
      <c r="R4" s="61" t="s">
        <v>112</v>
      </c>
      <c r="S4" s="61" t="s">
        <v>113</v>
      </c>
      <c r="T4" s="61" t="s">
        <v>114</v>
      </c>
      <c r="U4" s="61" t="s">
        <v>115</v>
      </c>
      <c r="V4" s="61" t="s">
        <v>116</v>
      </c>
      <c r="W4" s="49" t="s">
        <v>109</v>
      </c>
    </row>
    <row r="5" spans="1:23" ht="57" thickBot="1" x14ac:dyDescent="0.25">
      <c r="B5" s="70" t="s">
        <v>121</v>
      </c>
      <c r="C5" s="71">
        <v>180</v>
      </c>
      <c r="D5" s="71" t="s">
        <v>122</v>
      </c>
      <c r="E5" s="72" t="s">
        <v>122</v>
      </c>
      <c r="F5" s="72">
        <v>180</v>
      </c>
      <c r="H5" s="48"/>
      <c r="I5" s="56" t="s">
        <v>65</v>
      </c>
      <c r="J5" s="57" t="s">
        <v>64</v>
      </c>
      <c r="K5" s="56" t="s">
        <v>65</v>
      </c>
      <c r="L5" s="57" t="s">
        <v>64</v>
      </c>
      <c r="M5" s="49" t="s">
        <v>98</v>
      </c>
      <c r="O5" s="50" t="s">
        <v>6</v>
      </c>
      <c r="P5" s="66">
        <v>5.57</v>
      </c>
      <c r="Q5" s="66">
        <v>3.86</v>
      </c>
      <c r="R5" s="67">
        <v>5.57</v>
      </c>
      <c r="S5" s="66">
        <v>5.57</v>
      </c>
      <c r="T5" s="66">
        <v>5.43</v>
      </c>
      <c r="U5" s="66">
        <v>4.71</v>
      </c>
      <c r="V5" s="66">
        <v>4.8600000000000003</v>
      </c>
      <c r="W5" s="55">
        <f>AVERAGE(P5:V5)</f>
        <v>5.0814285714285718</v>
      </c>
    </row>
    <row r="6" spans="1:23" ht="29" thickBot="1" x14ac:dyDescent="0.25">
      <c r="B6" s="70" t="s">
        <v>123</v>
      </c>
      <c r="C6" s="71" t="s">
        <v>124</v>
      </c>
      <c r="D6" s="71" t="s">
        <v>125</v>
      </c>
      <c r="E6" s="71" t="s">
        <v>125</v>
      </c>
      <c r="F6" s="73">
        <v>18</v>
      </c>
      <c r="H6" s="50" t="s">
        <v>6</v>
      </c>
      <c r="I6" s="51">
        <v>2.2857142857142856</v>
      </c>
      <c r="J6" s="52">
        <v>3.1428571428571428</v>
      </c>
      <c r="K6" s="53">
        <v>1.9761904761904761</v>
      </c>
      <c r="L6" s="54">
        <v>2.1190476190476191</v>
      </c>
      <c r="M6" s="55">
        <f>AVERAGE(I6:L6)</f>
        <v>2.3809523809523809</v>
      </c>
      <c r="O6" s="50" t="s">
        <v>7</v>
      </c>
      <c r="P6" s="66">
        <v>5.43</v>
      </c>
      <c r="Q6" s="66">
        <v>4</v>
      </c>
      <c r="R6" s="67">
        <v>5.71</v>
      </c>
      <c r="S6" s="66">
        <v>4.8600000000000003</v>
      </c>
      <c r="T6" s="66">
        <v>5.29</v>
      </c>
      <c r="U6" s="66">
        <v>4</v>
      </c>
      <c r="V6" s="66">
        <v>4.71</v>
      </c>
      <c r="W6" s="55">
        <f t="shared" ref="W6:W7" si="0">AVERAGE(P6:V6)</f>
        <v>4.8571428571428568</v>
      </c>
    </row>
    <row r="7" spans="1:23" ht="17" thickBot="1" x14ac:dyDescent="0.25">
      <c r="B7" s="70" t="s">
        <v>126</v>
      </c>
      <c r="C7" s="71" t="s">
        <v>127</v>
      </c>
      <c r="D7" s="71" t="s">
        <v>128</v>
      </c>
      <c r="E7" s="71" t="s">
        <v>128</v>
      </c>
      <c r="F7" s="73" t="s">
        <v>132</v>
      </c>
      <c r="H7" s="50" t="s">
        <v>7</v>
      </c>
      <c r="I7" s="51">
        <v>2.5714285714285716</v>
      </c>
      <c r="J7" s="52">
        <v>3.1428571428571428</v>
      </c>
      <c r="K7" s="53">
        <v>2.1428571428571423</v>
      </c>
      <c r="L7" s="54">
        <v>2.785714285714286</v>
      </c>
      <c r="M7" s="55">
        <f>AVERAGE(I7:L7)</f>
        <v>2.6607142857142856</v>
      </c>
      <c r="O7" s="50" t="s">
        <v>8</v>
      </c>
      <c r="P7" s="66">
        <v>2.29</v>
      </c>
      <c r="Q7" s="66">
        <v>1.71</v>
      </c>
      <c r="R7" s="67">
        <v>2.4300000000000002</v>
      </c>
      <c r="S7" s="66">
        <v>2.29</v>
      </c>
      <c r="T7" s="66">
        <v>2.4300000000000002</v>
      </c>
      <c r="U7" s="66">
        <v>1.71</v>
      </c>
      <c r="V7" s="66">
        <v>5.14</v>
      </c>
      <c r="W7" s="55">
        <f t="shared" si="0"/>
        <v>2.5714285714285716</v>
      </c>
    </row>
    <row r="8" spans="1:23" ht="43" thickBot="1" x14ac:dyDescent="0.25">
      <c r="B8" s="70" t="s">
        <v>129</v>
      </c>
      <c r="C8" s="72" t="s">
        <v>130</v>
      </c>
      <c r="D8" s="71" t="s">
        <v>125</v>
      </c>
      <c r="E8" s="71" t="s">
        <v>125</v>
      </c>
      <c r="F8" s="73" t="s">
        <v>133</v>
      </c>
      <c r="H8" s="50" t="s">
        <v>8</v>
      </c>
      <c r="I8" s="51">
        <v>5.1428571428571432</v>
      </c>
      <c r="J8" s="52">
        <v>5.8571428571428568</v>
      </c>
      <c r="K8" s="53">
        <v>4.6428571428571423</v>
      </c>
      <c r="L8" s="54">
        <v>5</v>
      </c>
      <c r="M8" s="55">
        <f>AVERAGE(I8:L8)</f>
        <v>5.1607142857142856</v>
      </c>
    </row>
    <row r="10" spans="1:23" x14ac:dyDescent="0.2">
      <c r="H10" s="6" t="s">
        <v>137</v>
      </c>
    </row>
    <row r="11" spans="1:23" x14ac:dyDescent="0.2">
      <c r="H11" s="50"/>
      <c r="I11" s="184" t="s">
        <v>99</v>
      </c>
      <c r="J11" s="185"/>
      <c r="K11" s="184" t="s">
        <v>101</v>
      </c>
      <c r="L11" s="185"/>
      <c r="M11" s="74"/>
    </row>
    <row r="12" spans="1:23" ht="34" customHeight="1" x14ac:dyDescent="0.2">
      <c r="C12" s="182" t="s">
        <v>140</v>
      </c>
      <c r="D12" s="182"/>
      <c r="E12" s="182"/>
      <c r="F12" s="9"/>
      <c r="H12" s="75"/>
      <c r="I12" s="76" t="s">
        <v>65</v>
      </c>
      <c r="J12" s="77" t="s">
        <v>64</v>
      </c>
      <c r="K12" s="76" t="s">
        <v>65</v>
      </c>
      <c r="L12" s="77" t="s">
        <v>64</v>
      </c>
      <c r="M12" s="78" t="s">
        <v>100</v>
      </c>
    </row>
    <row r="13" spans="1:23" ht="17" x14ac:dyDescent="0.2">
      <c r="C13" s="88">
        <v>1</v>
      </c>
      <c r="D13" s="88" t="s">
        <v>6</v>
      </c>
      <c r="H13" s="75" t="s">
        <v>6</v>
      </c>
      <c r="I13" s="79">
        <v>816</v>
      </c>
      <c r="J13" s="80">
        <v>6494.44</v>
      </c>
      <c r="K13" s="79">
        <v>-1.25</v>
      </c>
      <c r="L13" s="80">
        <v>1</v>
      </c>
      <c r="M13" s="81">
        <v>-0.12</v>
      </c>
    </row>
    <row r="14" spans="1:23" ht="17" x14ac:dyDescent="0.2">
      <c r="C14" s="88">
        <v>2</v>
      </c>
      <c r="D14" s="88" t="s">
        <v>8</v>
      </c>
      <c r="H14" s="75" t="s">
        <v>7</v>
      </c>
      <c r="I14" s="79">
        <v>1331</v>
      </c>
      <c r="J14" s="80">
        <v>5387.78</v>
      </c>
      <c r="K14" s="79">
        <v>0.05</v>
      </c>
      <c r="L14" s="80">
        <v>0.36</v>
      </c>
      <c r="M14" s="81">
        <v>0.21</v>
      </c>
    </row>
    <row r="15" spans="1:23" ht="17" x14ac:dyDescent="0.2">
      <c r="C15" s="88">
        <v>3</v>
      </c>
      <c r="D15" s="88" t="s">
        <v>7</v>
      </c>
      <c r="H15" s="75" t="s">
        <v>8</v>
      </c>
      <c r="I15" s="79">
        <v>1784</v>
      </c>
      <c r="J15" s="80">
        <v>2388.89</v>
      </c>
      <c r="K15" s="79">
        <v>1.2</v>
      </c>
      <c r="L15" s="80">
        <v>-1.37</v>
      </c>
      <c r="M15" s="81">
        <v>-0.08</v>
      </c>
    </row>
    <row r="16" spans="1:23" x14ac:dyDescent="0.2">
      <c r="F16" s="9"/>
      <c r="H16" s="184" t="s">
        <v>103</v>
      </c>
      <c r="I16" s="186"/>
      <c r="J16" s="185"/>
      <c r="K16" s="82"/>
      <c r="L16" s="82"/>
      <c r="M16" s="82"/>
    </row>
    <row r="17" spans="2:22" x14ac:dyDescent="0.2">
      <c r="B17" s="9"/>
      <c r="C17" s="9"/>
      <c r="D17" s="9"/>
      <c r="E17" s="9"/>
      <c r="F17" s="9"/>
      <c r="H17" s="75" t="s">
        <v>85</v>
      </c>
      <c r="I17" s="83">
        <v>1310.33</v>
      </c>
      <c r="J17" s="84">
        <v>4757.04</v>
      </c>
      <c r="K17" s="82"/>
      <c r="L17" s="82"/>
      <c r="M17" s="82"/>
      <c r="Q17" s="143" t="s">
        <v>142</v>
      </c>
      <c r="R17" s="143" t="s">
        <v>143</v>
      </c>
      <c r="S17" s="151" t="s">
        <v>135</v>
      </c>
      <c r="T17" s="152"/>
      <c r="U17" s="152"/>
      <c r="V17" s="143" t="s">
        <v>139</v>
      </c>
    </row>
    <row r="18" spans="2:22" x14ac:dyDescent="0.2">
      <c r="B18" s="9"/>
      <c r="C18" s="9"/>
      <c r="D18" s="9"/>
      <c r="E18" s="9"/>
      <c r="F18" s="9"/>
      <c r="H18" s="75" t="s">
        <v>102</v>
      </c>
      <c r="I18" s="85">
        <v>395.45445000000001</v>
      </c>
      <c r="J18" s="86">
        <v>1734.40923</v>
      </c>
      <c r="K18" s="82"/>
      <c r="L18" s="82"/>
      <c r="M18" s="82"/>
      <c r="Q18" s="143"/>
      <c r="R18" s="183"/>
      <c r="S18" s="50" t="s">
        <v>141</v>
      </c>
      <c r="T18" s="50" t="s">
        <v>137</v>
      </c>
      <c r="U18" s="50" t="s">
        <v>138</v>
      </c>
      <c r="V18" s="183"/>
    </row>
    <row r="19" spans="2:22" x14ac:dyDescent="0.2">
      <c r="Q19" s="48">
        <v>1</v>
      </c>
      <c r="R19" s="59" t="s">
        <v>6</v>
      </c>
      <c r="S19" s="91" t="s">
        <v>7</v>
      </c>
      <c r="T19" s="91" t="s">
        <v>7</v>
      </c>
      <c r="U19" s="59" t="s">
        <v>6</v>
      </c>
      <c r="V19" s="59" t="s">
        <v>6</v>
      </c>
    </row>
    <row r="20" spans="2:22" x14ac:dyDescent="0.2">
      <c r="H20" s="6" t="s">
        <v>138</v>
      </c>
      <c r="Q20" s="48">
        <v>2</v>
      </c>
      <c r="R20" s="92" t="s">
        <v>8</v>
      </c>
      <c r="S20" s="59" t="s">
        <v>6</v>
      </c>
      <c r="T20" s="92" t="s">
        <v>8</v>
      </c>
      <c r="U20" s="91" t="s">
        <v>7</v>
      </c>
      <c r="V20" s="91" t="s">
        <v>7</v>
      </c>
    </row>
    <row r="21" spans="2:22" x14ac:dyDescent="0.2">
      <c r="H21" s="48"/>
      <c r="I21" s="184" t="s">
        <v>107</v>
      </c>
      <c r="J21" s="186"/>
      <c r="K21" s="185"/>
      <c r="L21" s="48"/>
      <c r="M21" s="48"/>
      <c r="Q21" s="48">
        <v>3</v>
      </c>
      <c r="R21" s="91" t="s">
        <v>7</v>
      </c>
      <c r="S21" s="92" t="s">
        <v>8</v>
      </c>
      <c r="T21" s="59" t="s">
        <v>6</v>
      </c>
      <c r="U21" s="92" t="s">
        <v>8</v>
      </c>
      <c r="V21" s="92" t="s">
        <v>8</v>
      </c>
    </row>
    <row r="22" spans="2:22" ht="51" x14ac:dyDescent="0.2">
      <c r="H22" s="48"/>
      <c r="I22" s="61" t="s">
        <v>104</v>
      </c>
      <c r="J22" s="61" t="s">
        <v>105</v>
      </c>
      <c r="K22" s="61" t="s">
        <v>106</v>
      </c>
      <c r="L22" s="62" t="s">
        <v>85</v>
      </c>
      <c r="M22" s="49" t="s">
        <v>108</v>
      </c>
    </row>
    <row r="23" spans="2:22" x14ac:dyDescent="0.2">
      <c r="H23" s="50" t="s">
        <v>6</v>
      </c>
      <c r="I23" s="58">
        <v>4.8600000000000003</v>
      </c>
      <c r="J23" s="58">
        <v>4.8600000000000003</v>
      </c>
      <c r="K23" s="58">
        <v>5</v>
      </c>
      <c r="L23" s="53">
        <f>AVERAGE(I23:K23)</f>
        <v>4.9066666666666672</v>
      </c>
      <c r="M23" s="63">
        <f>L23/6</f>
        <v>0.81777777777777783</v>
      </c>
    </row>
    <row r="24" spans="2:22" x14ac:dyDescent="0.2">
      <c r="H24" s="50" t="s">
        <v>7</v>
      </c>
      <c r="I24" s="58">
        <v>4</v>
      </c>
      <c r="J24" s="58">
        <v>4.43</v>
      </c>
      <c r="K24" s="58">
        <v>5</v>
      </c>
      <c r="L24" s="53">
        <f>AVERAGE(I24:K24)</f>
        <v>4.4766666666666666</v>
      </c>
      <c r="M24" s="63">
        <f>L24/6</f>
        <v>0.74611111111111106</v>
      </c>
    </row>
    <row r="25" spans="2:22" x14ac:dyDescent="0.2">
      <c r="C25" s="9"/>
      <c r="D25" s="9"/>
      <c r="E25" s="9"/>
      <c r="F25" s="9"/>
      <c r="H25" s="50" t="s">
        <v>8</v>
      </c>
      <c r="I25" s="58">
        <v>2.71</v>
      </c>
      <c r="J25" s="58">
        <v>3.14</v>
      </c>
      <c r="K25" s="58">
        <v>5.29</v>
      </c>
      <c r="L25" s="53">
        <f>AVERAGE(I25:K25)</f>
        <v>3.7133333333333334</v>
      </c>
      <c r="M25" s="63">
        <f>L25/6</f>
        <v>0.61888888888888893</v>
      </c>
      <c r="Q25" s="143" t="s">
        <v>142</v>
      </c>
      <c r="R25" s="151" t="s">
        <v>135</v>
      </c>
      <c r="S25" s="152"/>
      <c r="T25" s="152"/>
    </row>
    <row r="26" spans="2:22" x14ac:dyDescent="0.2">
      <c r="Q26" s="143"/>
      <c r="R26" s="50" t="s">
        <v>141</v>
      </c>
      <c r="S26" s="50" t="s">
        <v>137</v>
      </c>
      <c r="T26" s="50" t="s">
        <v>138</v>
      </c>
    </row>
    <row r="27" spans="2:22" x14ac:dyDescent="0.2">
      <c r="I27" s="48"/>
      <c r="J27" s="50" t="s">
        <v>141</v>
      </c>
      <c r="K27" s="50" t="s">
        <v>137</v>
      </c>
      <c r="L27" s="50" t="s">
        <v>138</v>
      </c>
      <c r="Q27" s="48">
        <v>1</v>
      </c>
      <c r="R27" s="91" t="s">
        <v>7</v>
      </c>
      <c r="S27" s="91" t="s">
        <v>7</v>
      </c>
      <c r="T27" s="59" t="s">
        <v>6</v>
      </c>
    </row>
    <row r="28" spans="2:22" ht="17" x14ac:dyDescent="0.2">
      <c r="I28" s="89">
        <v>1</v>
      </c>
      <c r="J28" s="89" t="s">
        <v>7</v>
      </c>
      <c r="K28" s="89" t="s">
        <v>7</v>
      </c>
      <c r="L28" s="89" t="s">
        <v>6</v>
      </c>
      <c r="Q28" s="48">
        <v>2</v>
      </c>
      <c r="R28" s="59" t="s">
        <v>6</v>
      </c>
      <c r="S28" s="92" t="s">
        <v>8</v>
      </c>
      <c r="T28" s="91" t="s">
        <v>7</v>
      </c>
    </row>
    <row r="29" spans="2:22" ht="17" x14ac:dyDescent="0.2">
      <c r="I29" s="89">
        <v>2</v>
      </c>
      <c r="J29" s="89" t="s">
        <v>6</v>
      </c>
      <c r="K29" s="89" t="s">
        <v>8</v>
      </c>
      <c r="L29" s="89" t="s">
        <v>7</v>
      </c>
      <c r="Q29" s="48">
        <v>3</v>
      </c>
      <c r="R29" s="92" t="s">
        <v>8</v>
      </c>
      <c r="S29" s="59" t="s">
        <v>6</v>
      </c>
      <c r="T29" s="92" t="s">
        <v>8</v>
      </c>
    </row>
    <row r="30" spans="2:22" ht="17" x14ac:dyDescent="0.2">
      <c r="I30" s="89">
        <v>3</v>
      </c>
      <c r="J30" s="89" t="s">
        <v>8</v>
      </c>
      <c r="K30" s="89" t="s">
        <v>6</v>
      </c>
      <c r="L30" s="89" t="s">
        <v>8</v>
      </c>
    </row>
    <row r="33" spans="9:12" x14ac:dyDescent="0.2">
      <c r="I33" s="50" t="s">
        <v>150</v>
      </c>
      <c r="J33" s="59" t="s">
        <v>141</v>
      </c>
      <c r="K33" s="59" t="s">
        <v>137</v>
      </c>
      <c r="L33" s="59" t="s">
        <v>138</v>
      </c>
    </row>
    <row r="34" spans="9:12" x14ac:dyDescent="0.2">
      <c r="I34" s="60" t="s">
        <v>151</v>
      </c>
      <c r="J34" s="46" t="s">
        <v>154</v>
      </c>
      <c r="K34" s="121" t="s">
        <v>160</v>
      </c>
      <c r="L34" s="46" t="s">
        <v>161</v>
      </c>
    </row>
    <row r="35" spans="9:12" ht="34" x14ac:dyDescent="0.2">
      <c r="I35" s="124" t="s">
        <v>152</v>
      </c>
      <c r="J35" s="46">
        <v>2</v>
      </c>
      <c r="K35" s="46">
        <v>2</v>
      </c>
      <c r="L35" s="46">
        <v>2</v>
      </c>
    </row>
    <row r="36" spans="9:12" x14ac:dyDescent="0.2">
      <c r="I36" s="60" t="s">
        <v>153</v>
      </c>
      <c r="J36" s="46" t="s">
        <v>155</v>
      </c>
      <c r="K36" s="47" t="s">
        <v>157</v>
      </c>
      <c r="L36" s="46" t="s">
        <v>156</v>
      </c>
    </row>
    <row r="37" spans="9:12" ht="51" x14ac:dyDescent="0.2">
      <c r="I37" s="124" t="s">
        <v>162</v>
      </c>
      <c r="J37" s="46" t="s">
        <v>163</v>
      </c>
      <c r="K37" s="46" t="s">
        <v>163</v>
      </c>
      <c r="L37" s="46" t="s">
        <v>164</v>
      </c>
    </row>
  </sheetData>
  <mergeCells count="13">
    <mergeCell ref="Q25:Q26"/>
    <mergeCell ref="R25:T25"/>
    <mergeCell ref="I4:J4"/>
    <mergeCell ref="K4:L4"/>
    <mergeCell ref="I11:J11"/>
    <mergeCell ref="K11:L11"/>
    <mergeCell ref="H16:J16"/>
    <mergeCell ref="I21:K21"/>
    <mergeCell ref="C12:E12"/>
    <mergeCell ref="S17:U17"/>
    <mergeCell ref="V17:V18"/>
    <mergeCell ref="R17:R18"/>
    <mergeCell ref="Q17:Q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4EB4-34A0-C346-B097-DD2C354BD86D}">
  <sheetPr>
    <tabColor theme="5"/>
  </sheetPr>
  <dimension ref="B1:L6"/>
  <sheetViews>
    <sheetView workbookViewId="0">
      <selection activeCell="I12" sqref="I12"/>
    </sheetView>
  </sheetViews>
  <sheetFormatPr baseColWidth="10" defaultRowHeight="16" x14ac:dyDescent="0.2"/>
  <sheetData>
    <row r="1" spans="2:12" ht="17" thickBot="1" x14ac:dyDescent="0.25"/>
    <row r="2" spans="2:12" ht="57" thickBot="1" x14ac:dyDescent="0.25">
      <c r="B2" s="68" t="s">
        <v>117</v>
      </c>
      <c r="C2" s="69" t="s">
        <v>118</v>
      </c>
      <c r="D2" s="69" t="s">
        <v>119</v>
      </c>
      <c r="E2" s="69" t="s">
        <v>120</v>
      </c>
      <c r="H2" s="68" t="s">
        <v>117</v>
      </c>
      <c r="I2" s="69" t="s">
        <v>118</v>
      </c>
      <c r="J2" s="69" t="s">
        <v>119</v>
      </c>
      <c r="K2" s="69" t="s">
        <v>120</v>
      </c>
      <c r="L2" s="69" t="s">
        <v>131</v>
      </c>
    </row>
    <row r="3" spans="2:12" ht="57" thickBot="1" x14ac:dyDescent="0.25">
      <c r="B3" s="70" t="s">
        <v>121</v>
      </c>
      <c r="C3" s="71">
        <v>180</v>
      </c>
      <c r="D3" s="71" t="s">
        <v>122</v>
      </c>
      <c r="E3" s="72" t="s">
        <v>122</v>
      </c>
      <c r="H3" s="70" t="s">
        <v>121</v>
      </c>
      <c r="I3" s="71">
        <v>180</v>
      </c>
      <c r="J3" s="71" t="s">
        <v>122</v>
      </c>
      <c r="K3" s="72" t="s">
        <v>122</v>
      </c>
      <c r="L3" s="72">
        <v>180</v>
      </c>
    </row>
    <row r="4" spans="2:12" ht="29" thickBot="1" x14ac:dyDescent="0.25">
      <c r="B4" s="70" t="s">
        <v>123</v>
      </c>
      <c r="C4" s="71" t="s">
        <v>124</v>
      </c>
      <c r="D4" s="71" t="s">
        <v>125</v>
      </c>
      <c r="E4" s="71" t="s">
        <v>125</v>
      </c>
      <c r="H4" s="70" t="s">
        <v>123</v>
      </c>
      <c r="I4" s="71" t="s">
        <v>124</v>
      </c>
      <c r="J4" s="71" t="s">
        <v>125</v>
      </c>
      <c r="K4" s="71" t="s">
        <v>125</v>
      </c>
      <c r="L4" s="73">
        <v>18</v>
      </c>
    </row>
    <row r="5" spans="2:12" ht="17" thickBot="1" x14ac:dyDescent="0.25">
      <c r="B5" s="70" t="s">
        <v>126</v>
      </c>
      <c r="C5" s="71" t="s">
        <v>127</v>
      </c>
      <c r="D5" s="71" t="s">
        <v>128</v>
      </c>
      <c r="E5" s="71" t="s">
        <v>128</v>
      </c>
      <c r="H5" s="70" t="s">
        <v>126</v>
      </c>
      <c r="I5" s="71" t="s">
        <v>127</v>
      </c>
      <c r="J5" s="71" t="s">
        <v>128</v>
      </c>
      <c r="K5" s="71" t="s">
        <v>128</v>
      </c>
      <c r="L5" s="73" t="s">
        <v>132</v>
      </c>
    </row>
    <row r="6" spans="2:12" ht="43" thickBot="1" x14ac:dyDescent="0.25">
      <c r="B6" s="70" t="s">
        <v>129</v>
      </c>
      <c r="C6" s="72" t="s">
        <v>130</v>
      </c>
      <c r="D6" s="71" t="s">
        <v>125</v>
      </c>
      <c r="E6" s="71" t="s">
        <v>125</v>
      </c>
      <c r="H6" s="70" t="s">
        <v>129</v>
      </c>
      <c r="I6" s="72" t="s">
        <v>130</v>
      </c>
      <c r="J6" s="71" t="s">
        <v>125</v>
      </c>
      <c r="K6" s="71" t="s">
        <v>125</v>
      </c>
      <c r="L6" s="73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2B0C-C8FC-EB44-A65D-4D99F9AAD608}">
  <sheetPr>
    <tabColor theme="4"/>
  </sheetPr>
  <dimension ref="B1:BD72"/>
  <sheetViews>
    <sheetView topLeftCell="A25" zoomScale="75" zoomScaleNormal="110" workbookViewId="0">
      <selection activeCell="K74" sqref="K74"/>
    </sheetView>
  </sheetViews>
  <sheetFormatPr baseColWidth="10" defaultRowHeight="16" x14ac:dyDescent="0.2"/>
  <cols>
    <col min="2" max="2" width="15.6640625" bestFit="1" customWidth="1"/>
    <col min="3" max="3" width="9.1640625" bestFit="1" customWidth="1"/>
    <col min="4" max="4" width="11.1640625" customWidth="1"/>
    <col min="5" max="5" width="8.83203125" bestFit="1" customWidth="1"/>
    <col min="6" max="6" width="10.83203125" bestFit="1" customWidth="1"/>
    <col min="7" max="7" width="9.1640625" bestFit="1" customWidth="1"/>
    <col min="8" max="8" width="10" customWidth="1"/>
    <col min="9" max="10" width="9.1640625" bestFit="1" customWidth="1"/>
    <col min="11" max="11" width="7.83203125" bestFit="1" customWidth="1"/>
    <col min="12" max="13" width="9.1640625" bestFit="1" customWidth="1"/>
    <col min="14" max="14" width="7.83203125" bestFit="1" customWidth="1"/>
    <col min="15" max="16" width="9.1640625" bestFit="1" customWidth="1"/>
    <col min="17" max="17" width="7.83203125" bestFit="1" customWidth="1"/>
    <col min="18" max="19" width="9.1640625" bestFit="1" customWidth="1"/>
    <col min="20" max="20" width="7.83203125" bestFit="1" customWidth="1"/>
    <col min="21" max="21" width="2.6640625" style="107" customWidth="1"/>
    <col min="22" max="22" width="16.1640625" customWidth="1"/>
    <col min="23" max="23" width="15.5" customWidth="1"/>
    <col min="43" max="43" width="2.83203125" customWidth="1"/>
    <col min="53" max="53" width="2" customWidth="1"/>
    <col min="54" max="54" width="14.6640625" bestFit="1" customWidth="1"/>
  </cols>
  <sheetData>
    <row r="1" spans="2:40" ht="18" thickTop="1" thickBot="1" x14ac:dyDescent="0.25">
      <c r="B1" s="6"/>
      <c r="C1" s="158" t="s">
        <v>63</v>
      </c>
      <c r="D1" s="158"/>
      <c r="E1" s="158"/>
      <c r="F1" s="158"/>
      <c r="G1" s="158"/>
      <c r="H1" s="158"/>
      <c r="I1" s="159" t="s">
        <v>71</v>
      </c>
      <c r="J1" s="160"/>
      <c r="K1" s="160"/>
      <c r="L1" s="160"/>
      <c r="M1" s="160"/>
      <c r="N1" s="160"/>
    </row>
    <row r="2" spans="2:40" ht="17" thickTop="1" x14ac:dyDescent="0.2">
      <c r="C2" s="157" t="s">
        <v>65</v>
      </c>
      <c r="D2" s="157"/>
      <c r="E2" s="157"/>
      <c r="F2" s="156" t="s">
        <v>64</v>
      </c>
      <c r="G2" s="156"/>
      <c r="H2" s="156"/>
      <c r="I2" s="157" t="s">
        <v>65</v>
      </c>
      <c r="J2" s="157"/>
      <c r="K2" s="157"/>
      <c r="L2" s="156" t="s">
        <v>64</v>
      </c>
      <c r="M2" s="156"/>
      <c r="N2" s="156"/>
    </row>
    <row r="3" spans="2:40" ht="17" x14ac:dyDescent="0.2">
      <c r="C3" s="12" t="s">
        <v>6</v>
      </c>
      <c r="D3" s="12" t="s">
        <v>7</v>
      </c>
      <c r="E3" s="12" t="s">
        <v>8</v>
      </c>
      <c r="F3" s="11" t="s">
        <v>6</v>
      </c>
      <c r="G3" s="11" t="s">
        <v>7</v>
      </c>
      <c r="H3" s="11" t="s">
        <v>8</v>
      </c>
      <c r="I3" s="12" t="s">
        <v>6</v>
      </c>
      <c r="J3" s="12" t="s">
        <v>7</v>
      </c>
      <c r="K3" s="12" t="s">
        <v>8</v>
      </c>
      <c r="L3" s="11" t="s">
        <v>6</v>
      </c>
      <c r="M3" s="11" t="s">
        <v>7</v>
      </c>
      <c r="N3" s="11" t="s">
        <v>8</v>
      </c>
    </row>
    <row r="4" spans="2:40" x14ac:dyDescent="0.2">
      <c r="C4" s="10">
        <v>2.28571428571429</v>
      </c>
      <c r="D4" s="10">
        <v>2.5714285714285716</v>
      </c>
      <c r="E4" s="10">
        <v>5.1428571428571432</v>
      </c>
      <c r="F4" s="14">
        <v>3.1428571428571428</v>
      </c>
      <c r="G4" s="14">
        <v>3.1428571428571428</v>
      </c>
      <c r="H4" s="14">
        <v>5.8571428571428568</v>
      </c>
      <c r="I4" s="30">
        <v>1.9761904761904761</v>
      </c>
      <c r="J4" s="30">
        <v>2.1428571428571423</v>
      </c>
      <c r="K4" s="30">
        <v>4.6428571428571423</v>
      </c>
      <c r="L4" s="13">
        <v>2.1190476190476191</v>
      </c>
      <c r="M4" s="13">
        <v>2.785714285714286</v>
      </c>
      <c r="N4" s="13">
        <v>5</v>
      </c>
    </row>
    <row r="5" spans="2:40" x14ac:dyDescent="0.2">
      <c r="B5" s="16" t="s">
        <v>95</v>
      </c>
      <c r="C5" s="17">
        <f>AVERAGE(C4,F4)</f>
        <v>2.7142857142857162</v>
      </c>
      <c r="D5" s="17">
        <f>AVERAGE(D4,G4)</f>
        <v>2.8571428571428572</v>
      </c>
      <c r="E5" s="17">
        <f>AVERAGE(E4,H4)</f>
        <v>5.5</v>
      </c>
      <c r="I5" s="17">
        <f>AVERAGE(I4,L4)</f>
        <v>2.0476190476190474</v>
      </c>
      <c r="J5" s="17">
        <f>AVERAGE(J4,M4)</f>
        <v>2.4642857142857144</v>
      </c>
      <c r="K5" s="17">
        <f>AVERAGE(K4,N4)</f>
        <v>4.8214285714285712</v>
      </c>
    </row>
    <row r="6" spans="2:40" x14ac:dyDescent="0.2">
      <c r="B6" s="6" t="s">
        <v>74</v>
      </c>
      <c r="C6" s="7">
        <f>AVERAGE(C5,I5)</f>
        <v>2.3809523809523818</v>
      </c>
      <c r="D6" s="7">
        <f>AVERAGE(D5,J5)</f>
        <v>2.6607142857142856</v>
      </c>
      <c r="E6" s="7">
        <f>AVERAGE(E5,K5)</f>
        <v>5.1607142857142856</v>
      </c>
    </row>
    <row r="7" spans="2:40" x14ac:dyDescent="0.2">
      <c r="S7" s="7"/>
      <c r="T7" s="7"/>
      <c r="U7" s="108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2:40" x14ac:dyDescent="0.2">
      <c r="C8" s="48"/>
      <c r="D8" s="151" t="s">
        <v>63</v>
      </c>
      <c r="E8" s="151"/>
      <c r="F8" s="151" t="s">
        <v>71</v>
      </c>
      <c r="G8" s="152"/>
      <c r="H8" s="48"/>
      <c r="W8" s="48"/>
      <c r="X8" s="151" t="s">
        <v>63</v>
      </c>
      <c r="Y8" s="151"/>
      <c r="Z8" s="151" t="s">
        <v>71</v>
      </c>
      <c r="AA8" s="152"/>
      <c r="AB8" s="48"/>
    </row>
    <row r="9" spans="2:40" ht="34" x14ac:dyDescent="0.2">
      <c r="C9" s="48"/>
      <c r="D9" s="56" t="s">
        <v>65</v>
      </c>
      <c r="E9" s="57" t="s">
        <v>64</v>
      </c>
      <c r="F9" s="56" t="s">
        <v>65</v>
      </c>
      <c r="G9" s="57" t="s">
        <v>64</v>
      </c>
      <c r="H9" s="49" t="s">
        <v>98</v>
      </c>
      <c r="W9" s="48"/>
      <c r="X9" s="56" t="s">
        <v>65</v>
      </c>
      <c r="Y9" s="57" t="s">
        <v>64</v>
      </c>
      <c r="Z9" s="56" t="s">
        <v>65</v>
      </c>
      <c r="AA9" s="57" t="s">
        <v>64</v>
      </c>
      <c r="AB9" s="49" t="s">
        <v>98</v>
      </c>
    </row>
    <row r="10" spans="2:40" x14ac:dyDescent="0.2">
      <c r="C10" s="50" t="s">
        <v>6</v>
      </c>
      <c r="D10" s="51">
        <v>2.2857142857142856</v>
      </c>
      <c r="E10" s="52">
        <v>3.1428571428571428</v>
      </c>
      <c r="F10" s="53">
        <v>1.9761904761904761</v>
      </c>
      <c r="G10" s="54">
        <v>2.1190476190476191</v>
      </c>
      <c r="H10" s="55">
        <f>AVERAGE(D10:G10)</f>
        <v>2.3809523809523809</v>
      </c>
      <c r="W10" s="50" t="s">
        <v>6</v>
      </c>
      <c r="X10" s="51">
        <v>2.0629629629629629</v>
      </c>
      <c r="Y10" s="52">
        <v>3.1333333333333333</v>
      </c>
      <c r="Z10" s="53">
        <f>W20</f>
        <v>1.9888888888888889</v>
      </c>
      <c r="AA10" s="54">
        <f>W27</f>
        <v>2.1444444444444444</v>
      </c>
      <c r="AB10" s="55">
        <f>AVERAGE(X10:AA10)</f>
        <v>2.3324074074074073</v>
      </c>
      <c r="AD10" s="7"/>
      <c r="AE10" s="7"/>
    </row>
    <row r="11" spans="2:40" x14ac:dyDescent="0.2">
      <c r="C11" s="50" t="s">
        <v>7</v>
      </c>
      <c r="D11" s="51">
        <v>2.5714285714285716</v>
      </c>
      <c r="E11" s="52">
        <v>3.1428571428571428</v>
      </c>
      <c r="F11" s="53">
        <v>2.1428571428571423</v>
      </c>
      <c r="G11" s="54">
        <v>2.785714285714286</v>
      </c>
      <c r="H11" s="55">
        <f>AVERAGE(D11:G11)</f>
        <v>2.6607142857142856</v>
      </c>
      <c r="W11" s="50" t="s">
        <v>7</v>
      </c>
      <c r="X11" s="51">
        <v>2.9501587301587304</v>
      </c>
      <c r="Y11" s="52">
        <v>3.1333333333333333</v>
      </c>
      <c r="Z11" s="53">
        <f>X20</f>
        <v>2.1412698412698408</v>
      </c>
      <c r="AA11" s="54">
        <f>X27</f>
        <v>2.7777777777777772</v>
      </c>
      <c r="AB11" s="55">
        <f>AVERAGE(X11:AA11)</f>
        <v>2.7506349206349205</v>
      </c>
    </row>
    <row r="12" spans="2:40" x14ac:dyDescent="0.2">
      <c r="C12" s="50" t="s">
        <v>8</v>
      </c>
      <c r="D12" s="51">
        <v>5.1428571428571432</v>
      </c>
      <c r="E12" s="52">
        <v>5.8571428571428568</v>
      </c>
      <c r="F12" s="53">
        <v>4.6428571428571423</v>
      </c>
      <c r="G12" s="54">
        <v>5</v>
      </c>
      <c r="H12" s="55">
        <f t="shared" ref="H12" si="0">AVERAGE(D12:G12)</f>
        <v>5.1607142857142856</v>
      </c>
      <c r="W12" s="50" t="s">
        <v>8</v>
      </c>
      <c r="X12" s="51">
        <v>4.7015873015873009</v>
      </c>
      <c r="Y12" s="52">
        <v>5.5333333333333332</v>
      </c>
      <c r="Z12" s="53">
        <f>Y20</f>
        <v>4.6412698412698408</v>
      </c>
      <c r="AA12" s="54">
        <f>Y27</f>
        <v>4.9555555555555557</v>
      </c>
      <c r="AB12" s="55">
        <f>AVERAGE(X12:AA12)</f>
        <v>4.9579365079365072</v>
      </c>
    </row>
    <row r="15" spans="2:40" ht="23" customHeight="1" x14ac:dyDescent="0.2">
      <c r="C15" s="153" t="s">
        <v>73</v>
      </c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W15" s="153" t="s">
        <v>73</v>
      </c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</row>
    <row r="16" spans="2:40" s="19" customFormat="1" ht="50" customHeight="1" x14ac:dyDescent="0.2">
      <c r="C16" s="155" t="s">
        <v>34</v>
      </c>
      <c r="D16" s="155"/>
      <c r="E16" s="155"/>
      <c r="F16" s="154" t="s">
        <v>35</v>
      </c>
      <c r="G16" s="154"/>
      <c r="H16" s="154"/>
      <c r="I16" s="155" t="s">
        <v>36</v>
      </c>
      <c r="J16" s="155"/>
      <c r="K16" s="155"/>
      <c r="L16" s="154" t="s">
        <v>37</v>
      </c>
      <c r="M16" s="154"/>
      <c r="N16" s="154"/>
      <c r="O16" s="155" t="s">
        <v>38</v>
      </c>
      <c r="P16" s="155"/>
      <c r="Q16" s="155"/>
      <c r="R16" s="154" t="s">
        <v>39</v>
      </c>
      <c r="S16" s="154"/>
      <c r="T16" s="154"/>
      <c r="U16" s="107"/>
      <c r="W16" s="155" t="s">
        <v>34</v>
      </c>
      <c r="X16" s="155"/>
      <c r="Y16" s="155"/>
      <c r="Z16" s="154" t="s">
        <v>35</v>
      </c>
      <c r="AA16" s="154"/>
      <c r="AB16" s="154"/>
      <c r="AC16" s="155" t="s">
        <v>36</v>
      </c>
      <c r="AD16" s="155"/>
      <c r="AE16" s="155"/>
      <c r="AF16" s="154" t="s">
        <v>37</v>
      </c>
      <c r="AG16" s="154"/>
      <c r="AH16" s="154"/>
      <c r="AI16" s="155" t="s">
        <v>38</v>
      </c>
      <c r="AJ16" s="155"/>
      <c r="AK16" s="155"/>
      <c r="AL16" s="154" t="s">
        <v>39</v>
      </c>
      <c r="AM16" s="154"/>
      <c r="AN16" s="154"/>
    </row>
    <row r="17" spans="2:40" s="20" customFormat="1" x14ac:dyDescent="0.2">
      <c r="C17" s="21" t="s">
        <v>6</v>
      </c>
      <c r="D17" s="21" t="s">
        <v>7</v>
      </c>
      <c r="E17" s="21" t="s">
        <v>61</v>
      </c>
      <c r="F17" s="22" t="s">
        <v>6</v>
      </c>
      <c r="G17" s="22" t="s">
        <v>7</v>
      </c>
      <c r="H17" s="22" t="s">
        <v>8</v>
      </c>
      <c r="I17" s="21" t="s">
        <v>6</v>
      </c>
      <c r="J17" s="21" t="s">
        <v>7</v>
      </c>
      <c r="K17" s="21" t="s">
        <v>8</v>
      </c>
      <c r="L17" s="22" t="s">
        <v>6</v>
      </c>
      <c r="M17" s="22" t="s">
        <v>7</v>
      </c>
      <c r="N17" s="22" t="s">
        <v>8</v>
      </c>
      <c r="O17" s="21" t="s">
        <v>6</v>
      </c>
      <c r="P17" s="21" t="s">
        <v>7</v>
      </c>
      <c r="Q17" s="21" t="s">
        <v>8</v>
      </c>
      <c r="R17" s="22" t="s">
        <v>6</v>
      </c>
      <c r="S17" s="22" t="s">
        <v>7</v>
      </c>
      <c r="T17" s="22" t="s">
        <v>8</v>
      </c>
      <c r="U17" s="107"/>
      <c r="W17" s="21" t="s">
        <v>6</v>
      </c>
      <c r="X17" s="21" t="s">
        <v>7</v>
      </c>
      <c r="Y17" s="21" t="s">
        <v>61</v>
      </c>
      <c r="Z17" s="22" t="s">
        <v>6</v>
      </c>
      <c r="AA17" s="22" t="s">
        <v>7</v>
      </c>
      <c r="AB17" s="22" t="s">
        <v>8</v>
      </c>
      <c r="AC17" s="21" t="s">
        <v>6</v>
      </c>
      <c r="AD17" s="21" t="s">
        <v>7</v>
      </c>
      <c r="AE17" s="21" t="s">
        <v>8</v>
      </c>
      <c r="AF17" s="22" t="s">
        <v>6</v>
      </c>
      <c r="AG17" s="22" t="s">
        <v>7</v>
      </c>
      <c r="AH17" s="22" t="s">
        <v>8</v>
      </c>
      <c r="AI17" s="21" t="s">
        <v>6</v>
      </c>
      <c r="AJ17" s="21" t="s">
        <v>7</v>
      </c>
      <c r="AK17" s="21" t="s">
        <v>8</v>
      </c>
      <c r="AL17" s="22" t="s">
        <v>6</v>
      </c>
      <c r="AM17" s="22" t="s">
        <v>7</v>
      </c>
      <c r="AN17" s="22" t="s">
        <v>8</v>
      </c>
    </row>
    <row r="18" spans="2:40" x14ac:dyDescent="0.2">
      <c r="B18" s="6" t="s">
        <v>67</v>
      </c>
      <c r="C18" s="23">
        <v>2</v>
      </c>
      <c r="D18" s="23">
        <v>2.4285714285714284</v>
      </c>
      <c r="E18" s="23">
        <v>5</v>
      </c>
      <c r="F18" s="23">
        <v>2</v>
      </c>
      <c r="G18" s="23">
        <v>2.4285714285714284</v>
      </c>
      <c r="H18" s="23">
        <v>4.1428571428571432</v>
      </c>
      <c r="I18" s="23">
        <v>2.4285714285714284</v>
      </c>
      <c r="J18" s="23">
        <v>2.4285714285714284</v>
      </c>
      <c r="K18" s="23">
        <v>5</v>
      </c>
      <c r="L18" s="23">
        <v>5.1428571428571432</v>
      </c>
      <c r="M18" s="23">
        <v>4.8571428571428568</v>
      </c>
      <c r="N18" s="23">
        <v>2.8571428571428572</v>
      </c>
      <c r="O18" s="23">
        <v>2.4285714285714284</v>
      </c>
      <c r="P18" s="23">
        <v>2.1428571428571428</v>
      </c>
      <c r="Q18" s="23">
        <v>5.2857142857142856</v>
      </c>
      <c r="R18" s="23">
        <v>2.1428571428571428</v>
      </c>
      <c r="S18" s="23">
        <v>2.2857142857142856</v>
      </c>
      <c r="T18" s="23">
        <v>5.2857142857142856</v>
      </c>
      <c r="U18" s="109"/>
      <c r="V18" s="6" t="s">
        <v>67</v>
      </c>
      <c r="W18" s="23">
        <v>2.2000000000000002</v>
      </c>
      <c r="X18" s="23">
        <v>2.4666666666666668</v>
      </c>
      <c r="Y18" s="23">
        <v>4.8666666666666663</v>
      </c>
      <c r="Z18" s="23">
        <v>2.8</v>
      </c>
      <c r="AA18" s="23">
        <v>2.4</v>
      </c>
      <c r="AB18" s="23">
        <v>4</v>
      </c>
      <c r="AC18" s="23">
        <v>2.4</v>
      </c>
      <c r="AD18" s="23">
        <v>2.4</v>
      </c>
      <c r="AE18" s="23">
        <v>4.8666666666666663</v>
      </c>
      <c r="AF18" s="23">
        <v>5.0666666666666664</v>
      </c>
      <c r="AG18" s="23">
        <v>4.8666666666666663</v>
      </c>
      <c r="AH18" s="23">
        <v>2.8666666666666667</v>
      </c>
      <c r="AI18" s="23">
        <v>2.4666666666666668</v>
      </c>
      <c r="AJ18" s="23">
        <v>2.2000000000000002</v>
      </c>
      <c r="AK18" s="23">
        <v>5.1333333333333337</v>
      </c>
      <c r="AL18" s="23">
        <v>2.0666666666666669</v>
      </c>
      <c r="AM18" s="23">
        <v>2.3333333333333335</v>
      </c>
      <c r="AN18" s="23">
        <v>5.0666666666666664</v>
      </c>
    </row>
    <row r="19" spans="2:40" s="25" customFormat="1" x14ac:dyDescent="0.2">
      <c r="B19" s="24" t="s">
        <v>68</v>
      </c>
      <c r="C19" s="23">
        <v>2</v>
      </c>
      <c r="D19" s="23">
        <v>2.4285714285714284</v>
      </c>
      <c r="E19" s="23">
        <v>5</v>
      </c>
      <c r="F19" s="23">
        <v>2</v>
      </c>
      <c r="G19" s="23">
        <v>2.4285714285714284</v>
      </c>
      <c r="H19" s="23">
        <v>4.1428571428571432</v>
      </c>
      <c r="I19" s="23">
        <v>2.4285714285714284</v>
      </c>
      <c r="J19" s="23">
        <v>2.4285714285714284</v>
      </c>
      <c r="K19" s="23">
        <v>5</v>
      </c>
      <c r="L19" s="17">
        <f>6-L18</f>
        <v>0.85714285714285676</v>
      </c>
      <c r="M19" s="17">
        <f t="shared" ref="M19:N19" si="1">6-M18</f>
        <v>1.1428571428571432</v>
      </c>
      <c r="N19" s="17">
        <f t="shared" si="1"/>
        <v>3.1428571428571428</v>
      </c>
      <c r="O19" s="23">
        <v>2.4285714285714284</v>
      </c>
      <c r="P19" s="23">
        <v>2.1428571428571428</v>
      </c>
      <c r="Q19" s="23">
        <v>5.2857142857142856</v>
      </c>
      <c r="R19" s="23">
        <v>2.1428571428571428</v>
      </c>
      <c r="S19" s="23">
        <v>2.2857142857142856</v>
      </c>
      <c r="T19" s="23">
        <v>5.2857142857142856</v>
      </c>
      <c r="U19" s="107"/>
      <c r="V19" s="24" t="s">
        <v>68</v>
      </c>
      <c r="W19" s="23">
        <v>2</v>
      </c>
      <c r="X19" s="23">
        <v>2.4285714285714284</v>
      </c>
      <c r="Y19" s="23">
        <v>5</v>
      </c>
      <c r="Z19" s="23">
        <v>2</v>
      </c>
      <c r="AA19" s="23">
        <v>2.4285714285714284</v>
      </c>
      <c r="AB19" s="23">
        <v>4.1428571428571432</v>
      </c>
      <c r="AC19" s="23">
        <v>2.4285714285714284</v>
      </c>
      <c r="AD19" s="23">
        <v>2.4285714285714284</v>
      </c>
      <c r="AE19" s="23">
        <v>5</v>
      </c>
      <c r="AF19" s="17">
        <f>6-AF18</f>
        <v>0.93333333333333357</v>
      </c>
      <c r="AG19" s="17">
        <f>6-AG18</f>
        <v>1.1333333333333337</v>
      </c>
      <c r="AH19" s="17">
        <f t="shared" ref="AH19" si="2">6-AH18</f>
        <v>3.1333333333333333</v>
      </c>
      <c r="AI19" s="23">
        <v>2.4285714285714284</v>
      </c>
      <c r="AJ19" s="23">
        <v>2.1428571428571428</v>
      </c>
      <c r="AK19" s="23">
        <v>5.2857142857142856</v>
      </c>
      <c r="AL19" s="23">
        <v>2.1428571428571428</v>
      </c>
      <c r="AM19" s="23">
        <v>2.2857142857142856</v>
      </c>
      <c r="AN19" s="23">
        <v>5.2857142857142856</v>
      </c>
    </row>
    <row r="20" spans="2:40" ht="34" x14ac:dyDescent="0.2">
      <c r="B20" s="26" t="s">
        <v>69</v>
      </c>
      <c r="C20" s="17">
        <f>AVERAGE(C19,F19,I19,L19,O19,R19)</f>
        <v>1.9761904761904761</v>
      </c>
      <c r="D20" s="17">
        <f>AVERAGE(D19,G19,J19,M19,P19,S19)</f>
        <v>2.1428571428571423</v>
      </c>
      <c r="E20" s="17">
        <f>AVERAGE(E19,H19,K19,N19,Q19,T19)</f>
        <v>4.6428571428571423</v>
      </c>
      <c r="V20" s="26" t="s">
        <v>144</v>
      </c>
      <c r="W20" s="17">
        <f>AVERAGE(W19,Z19,AC19,AF19,AI19,AL19)</f>
        <v>1.9888888888888889</v>
      </c>
      <c r="X20" s="17">
        <f>AVERAGE(X19,AA19,AD19,AG19,AJ19,AM19)</f>
        <v>2.1412698412698408</v>
      </c>
      <c r="Y20" s="17">
        <f>AVERAGE(Y19,AB19,AE19,AH19,AK19,AN19)</f>
        <v>4.6412698412698408</v>
      </c>
    </row>
    <row r="21" spans="2:40" x14ac:dyDescent="0.2">
      <c r="U21" s="110"/>
    </row>
    <row r="22" spans="2:40" x14ac:dyDescent="0.2">
      <c r="C22" s="153" t="s">
        <v>72</v>
      </c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W22" s="153" t="s">
        <v>72</v>
      </c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</row>
    <row r="23" spans="2:40" ht="32" customHeight="1" x14ac:dyDescent="0.2">
      <c r="C23" s="154" t="s">
        <v>41</v>
      </c>
      <c r="D23" s="154"/>
      <c r="E23" s="154"/>
      <c r="F23" s="155" t="s">
        <v>42</v>
      </c>
      <c r="G23" s="155"/>
      <c r="H23" s="155"/>
      <c r="I23" s="154" t="s">
        <v>43</v>
      </c>
      <c r="J23" s="154"/>
      <c r="K23" s="154"/>
      <c r="L23" s="155" t="s">
        <v>37</v>
      </c>
      <c r="M23" s="155"/>
      <c r="N23" s="155"/>
      <c r="O23" s="154" t="s">
        <v>44</v>
      </c>
      <c r="P23" s="154"/>
      <c r="Q23" s="154"/>
      <c r="R23" s="155" t="s">
        <v>45</v>
      </c>
      <c r="S23" s="155"/>
      <c r="T23" s="155"/>
      <c r="W23" s="154" t="s">
        <v>41</v>
      </c>
      <c r="X23" s="154"/>
      <c r="Y23" s="154"/>
      <c r="Z23" s="155" t="s">
        <v>42</v>
      </c>
      <c r="AA23" s="155"/>
      <c r="AB23" s="155"/>
      <c r="AC23" s="154" t="s">
        <v>43</v>
      </c>
      <c r="AD23" s="154"/>
      <c r="AE23" s="154"/>
      <c r="AF23" s="155" t="s">
        <v>37</v>
      </c>
      <c r="AG23" s="155"/>
      <c r="AH23" s="155"/>
      <c r="AI23" s="154" t="s">
        <v>44</v>
      </c>
      <c r="AJ23" s="154"/>
      <c r="AK23" s="154"/>
      <c r="AL23" s="155" t="s">
        <v>45</v>
      </c>
      <c r="AM23" s="155"/>
      <c r="AN23" s="155"/>
    </row>
    <row r="24" spans="2:40" x14ac:dyDescent="0.2">
      <c r="C24" s="27" t="s">
        <v>6</v>
      </c>
      <c r="D24" s="27" t="s">
        <v>7</v>
      </c>
      <c r="E24" s="27" t="s">
        <v>8</v>
      </c>
      <c r="F24" s="28" t="s">
        <v>6</v>
      </c>
      <c r="G24" s="28" t="s">
        <v>7</v>
      </c>
      <c r="H24" s="28" t="s">
        <v>8</v>
      </c>
      <c r="I24" s="27" t="s">
        <v>6</v>
      </c>
      <c r="J24" s="27" t="s">
        <v>7</v>
      </c>
      <c r="K24" s="27" t="s">
        <v>8</v>
      </c>
      <c r="L24" s="28" t="s">
        <v>6</v>
      </c>
      <c r="M24" s="28" t="s">
        <v>7</v>
      </c>
      <c r="N24" s="28" t="s">
        <v>8</v>
      </c>
      <c r="O24" s="27" t="s">
        <v>6</v>
      </c>
      <c r="P24" s="27" t="s">
        <v>7</v>
      </c>
      <c r="Q24" s="27" t="s">
        <v>8</v>
      </c>
      <c r="R24" s="28" t="s">
        <v>6</v>
      </c>
      <c r="S24" s="28" t="s">
        <v>7</v>
      </c>
      <c r="T24" s="28" t="s">
        <v>8</v>
      </c>
      <c r="W24" s="27" t="s">
        <v>6</v>
      </c>
      <c r="X24" s="27" t="s">
        <v>7</v>
      </c>
      <c r="Y24" s="27" t="s">
        <v>8</v>
      </c>
      <c r="Z24" s="28" t="s">
        <v>6</v>
      </c>
      <c r="AA24" s="28" t="s">
        <v>7</v>
      </c>
      <c r="AB24" s="28" t="s">
        <v>8</v>
      </c>
      <c r="AC24" s="27" t="s">
        <v>6</v>
      </c>
      <c r="AD24" s="27" t="s">
        <v>7</v>
      </c>
      <c r="AE24" s="27" t="s">
        <v>8</v>
      </c>
      <c r="AF24" s="28" t="s">
        <v>6</v>
      </c>
      <c r="AG24" s="28" t="s">
        <v>7</v>
      </c>
      <c r="AH24" s="28" t="s">
        <v>8</v>
      </c>
      <c r="AI24" s="27" t="s">
        <v>6</v>
      </c>
      <c r="AJ24" s="27" t="s">
        <v>7</v>
      </c>
      <c r="AK24" s="27" t="s">
        <v>8</v>
      </c>
      <c r="AL24" s="28" t="s">
        <v>6</v>
      </c>
      <c r="AM24" s="28" t="s">
        <v>7</v>
      </c>
      <c r="AN24" s="28" t="s">
        <v>8</v>
      </c>
    </row>
    <row r="25" spans="2:40" ht="34" x14ac:dyDescent="0.2">
      <c r="B25" s="26" t="s">
        <v>67</v>
      </c>
      <c r="C25" s="7">
        <v>2.7142857142857144</v>
      </c>
      <c r="D25" s="7">
        <v>3.1428571428571428</v>
      </c>
      <c r="E25" s="7">
        <v>5.7142857142857144</v>
      </c>
      <c r="F25" s="7">
        <v>2</v>
      </c>
      <c r="G25" s="7">
        <v>2.7142857142857144</v>
      </c>
      <c r="H25" s="7">
        <v>4.5714285714285712</v>
      </c>
      <c r="I25" s="7">
        <v>2.2857142857142856</v>
      </c>
      <c r="J25" s="7">
        <v>2.8571428571428572</v>
      </c>
      <c r="K25" s="7">
        <v>5</v>
      </c>
      <c r="L25" s="7">
        <v>4.7142857142857144</v>
      </c>
      <c r="M25" s="7">
        <v>4.1428571428571432</v>
      </c>
      <c r="N25" s="7">
        <v>2.8571428571428572</v>
      </c>
      <c r="O25" s="7">
        <v>2.4285714285714284</v>
      </c>
      <c r="P25" s="7">
        <v>3.1428571428571428</v>
      </c>
      <c r="Q25" s="7">
        <v>5.8571428571428568</v>
      </c>
      <c r="R25" s="7">
        <v>2</v>
      </c>
      <c r="S25" s="7">
        <v>3</v>
      </c>
      <c r="T25" s="7">
        <v>5.7142857142857144</v>
      </c>
      <c r="V25" s="26" t="s">
        <v>67</v>
      </c>
      <c r="W25" s="7">
        <v>2.7333333333333334</v>
      </c>
      <c r="X25" s="7">
        <v>3.1333333333333333</v>
      </c>
      <c r="Y25" s="7">
        <v>5.666666666666667</v>
      </c>
      <c r="Z25" s="7">
        <v>2.0666666666666669</v>
      </c>
      <c r="AA25" s="7">
        <v>2.6666666666666665</v>
      </c>
      <c r="AB25" s="7">
        <v>4.5333333333333332</v>
      </c>
      <c r="AC25" s="7">
        <v>2.2666666666666666</v>
      </c>
      <c r="AD25" s="7">
        <v>2.8666666666666667</v>
      </c>
      <c r="AE25" s="7">
        <v>4.9333333333333336</v>
      </c>
      <c r="AF25" s="7">
        <v>4.7333333333333334</v>
      </c>
      <c r="AG25" s="7">
        <v>4.1333333333333337</v>
      </c>
      <c r="AH25" s="7">
        <v>2.8666666666666667</v>
      </c>
      <c r="AI25" s="7">
        <v>2.4666666666666668</v>
      </c>
      <c r="AJ25" s="7">
        <v>3.1333333333333333</v>
      </c>
      <c r="AK25" s="7">
        <v>5.8</v>
      </c>
      <c r="AL25" s="7">
        <v>2.0666666666666669</v>
      </c>
      <c r="AM25" s="7">
        <v>3</v>
      </c>
      <c r="AN25" s="7">
        <v>5.666666666666667</v>
      </c>
    </row>
    <row r="26" spans="2:40" ht="34" x14ac:dyDescent="0.2">
      <c r="B26" s="26" t="s">
        <v>70</v>
      </c>
      <c r="C26" s="17">
        <v>2.7142857142857144</v>
      </c>
      <c r="D26" s="17">
        <v>3.1428571428571428</v>
      </c>
      <c r="E26" s="17">
        <v>5.7142857142857144</v>
      </c>
      <c r="F26" s="17">
        <v>2</v>
      </c>
      <c r="G26" s="17">
        <v>2.7142857142857144</v>
      </c>
      <c r="H26" s="17">
        <v>4.5714285714285712</v>
      </c>
      <c r="I26" s="17">
        <v>2.2857142857142856</v>
      </c>
      <c r="J26" s="17">
        <v>2.8571428571428572</v>
      </c>
      <c r="K26" s="17">
        <v>5</v>
      </c>
      <c r="L26" s="17">
        <f>6-L25</f>
        <v>1.2857142857142856</v>
      </c>
      <c r="M26" s="17">
        <f>6-M25</f>
        <v>1.8571428571428568</v>
      </c>
      <c r="N26" s="17">
        <f>6-N25</f>
        <v>3.1428571428571428</v>
      </c>
      <c r="O26" s="17">
        <v>2.4285714285714284</v>
      </c>
      <c r="P26" s="17">
        <v>3.1428571428571428</v>
      </c>
      <c r="Q26" s="17">
        <v>5.8571428571428568</v>
      </c>
      <c r="R26" s="17">
        <v>2</v>
      </c>
      <c r="S26" s="17">
        <v>3</v>
      </c>
      <c r="T26" s="17">
        <v>5.7142857142857144</v>
      </c>
      <c r="V26" s="26" t="s">
        <v>68</v>
      </c>
      <c r="W26" s="17">
        <v>2.7333333333333334</v>
      </c>
      <c r="X26" s="17">
        <v>3.1333333333333333</v>
      </c>
      <c r="Y26" s="17">
        <v>5.666666666666667</v>
      </c>
      <c r="Z26" s="17">
        <v>2.0666666666666669</v>
      </c>
      <c r="AA26" s="17">
        <v>2.6666666666666665</v>
      </c>
      <c r="AB26" s="17">
        <v>4.5333333333333332</v>
      </c>
      <c r="AC26" s="17">
        <v>2.2666666666666666</v>
      </c>
      <c r="AD26" s="17">
        <v>2.8666666666666667</v>
      </c>
      <c r="AE26" s="17">
        <v>4.9333333333333336</v>
      </c>
      <c r="AF26" s="17">
        <f>6-AF25</f>
        <v>1.2666666666666666</v>
      </c>
      <c r="AG26" s="17">
        <f>6-AG25</f>
        <v>1.8666666666666663</v>
      </c>
      <c r="AH26" s="17">
        <f>6-AH25</f>
        <v>3.1333333333333333</v>
      </c>
      <c r="AI26" s="17">
        <v>2.4666666666666668</v>
      </c>
      <c r="AJ26" s="17">
        <v>3.1333333333333333</v>
      </c>
      <c r="AK26" s="17">
        <v>5.8</v>
      </c>
      <c r="AL26" s="17">
        <v>2.0666666666666669</v>
      </c>
      <c r="AM26" s="17">
        <v>3</v>
      </c>
      <c r="AN26" s="17">
        <v>5.666666666666667</v>
      </c>
    </row>
    <row r="27" spans="2:40" ht="34" x14ac:dyDescent="0.2">
      <c r="B27" s="26" t="s">
        <v>69</v>
      </c>
      <c r="C27" s="17">
        <f>AVERAGE(C26,F26,I26,L26,O26,R26)</f>
        <v>2.1190476190476191</v>
      </c>
      <c r="D27" s="17">
        <f>AVERAGE(D26,G26,J26,M26,P26,S26)</f>
        <v>2.785714285714286</v>
      </c>
      <c r="E27" s="17">
        <f>AVERAGE(E26,H26,K26,N26,Q26,T26)</f>
        <v>5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V27" s="26" t="s">
        <v>144</v>
      </c>
      <c r="W27" s="17">
        <f>AVERAGE(W26,Z26,AC26,AF26,AI26,AL26)</f>
        <v>2.1444444444444444</v>
      </c>
      <c r="X27" s="17">
        <f>AVERAGE(X26,AA26,AD26,AG26,AJ26,AM26)</f>
        <v>2.7777777777777772</v>
      </c>
      <c r="Y27" s="17">
        <f>AVERAGE(Y26,AB26,AE26,AH26,AK26,AN26)</f>
        <v>4.9555555555555557</v>
      </c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48" spans="3:56" x14ac:dyDescent="0.2">
      <c r="C48" s="146" t="s">
        <v>149</v>
      </c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11"/>
      <c r="AR48" s="143" t="s">
        <v>147</v>
      </c>
      <c r="AS48" s="143"/>
      <c r="AT48" s="143"/>
      <c r="AU48" s="143"/>
      <c r="AV48" s="143"/>
      <c r="AW48" s="143"/>
      <c r="AX48" s="143"/>
      <c r="AY48" s="143"/>
      <c r="AZ48" s="143"/>
      <c r="BA48" s="113"/>
      <c r="BB48" s="144" t="s">
        <v>97</v>
      </c>
      <c r="BC48" s="144"/>
      <c r="BD48" s="144"/>
    </row>
    <row r="49" spans="3:56" x14ac:dyDescent="0.2">
      <c r="C49" s="150" t="s">
        <v>148</v>
      </c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V49" s="145" t="s">
        <v>72</v>
      </c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  <c r="AN49" s="148" t="s">
        <v>96</v>
      </c>
      <c r="AO49" s="148"/>
      <c r="AP49" s="148"/>
      <c r="AQ49" s="111"/>
      <c r="AR49" s="143"/>
      <c r="AS49" s="143"/>
      <c r="AT49" s="143"/>
      <c r="AU49" s="143"/>
      <c r="AV49" s="143"/>
      <c r="AW49" s="143"/>
      <c r="AX49" s="143"/>
      <c r="AY49" s="143"/>
      <c r="AZ49" s="143"/>
      <c r="BA49" s="113"/>
      <c r="BB49" s="144"/>
      <c r="BC49" s="144"/>
      <c r="BD49" s="144"/>
    </row>
    <row r="50" spans="3:56" x14ac:dyDescent="0.2">
      <c r="C50" s="141" t="s">
        <v>34</v>
      </c>
      <c r="D50" s="141"/>
      <c r="E50" s="141"/>
      <c r="F50" s="140" t="s">
        <v>35</v>
      </c>
      <c r="G50" s="140"/>
      <c r="H50" s="140"/>
      <c r="I50" s="133" t="s">
        <v>36</v>
      </c>
      <c r="J50" s="133"/>
      <c r="K50" s="133"/>
      <c r="L50" s="132" t="s">
        <v>37</v>
      </c>
      <c r="M50" s="132"/>
      <c r="N50" s="132"/>
      <c r="O50" s="133" t="s">
        <v>38</v>
      </c>
      <c r="P50" s="133"/>
      <c r="Q50" s="133"/>
      <c r="R50" s="132" t="s">
        <v>39</v>
      </c>
      <c r="S50" s="132"/>
      <c r="T50" s="132"/>
      <c r="V50" s="132" t="s">
        <v>41</v>
      </c>
      <c r="W50" s="132"/>
      <c r="X50" s="132"/>
      <c r="Y50" s="133" t="s">
        <v>42</v>
      </c>
      <c r="Z50" s="133"/>
      <c r="AA50" s="133"/>
      <c r="AB50" s="132" t="s">
        <v>43</v>
      </c>
      <c r="AC50" s="132"/>
      <c r="AD50" s="132"/>
      <c r="AE50" s="133" t="s">
        <v>37</v>
      </c>
      <c r="AF50" s="133"/>
      <c r="AG50" s="133"/>
      <c r="AH50" s="132" t="s">
        <v>44</v>
      </c>
      <c r="AI50" s="132"/>
      <c r="AJ50" s="132"/>
      <c r="AK50" s="133" t="s">
        <v>45</v>
      </c>
      <c r="AL50" s="133"/>
      <c r="AM50" s="133"/>
      <c r="AN50" s="149"/>
      <c r="AO50" s="149"/>
      <c r="AP50" s="149"/>
      <c r="AQ50" s="107"/>
      <c r="AR50" s="151" t="s">
        <v>75</v>
      </c>
      <c r="AS50" s="151"/>
      <c r="AT50" s="151"/>
      <c r="AU50" s="151" t="s">
        <v>64</v>
      </c>
      <c r="AV50" s="152"/>
      <c r="AW50" s="152"/>
      <c r="AX50" s="151" t="s">
        <v>85</v>
      </c>
      <c r="AY50" s="151"/>
      <c r="AZ50" s="151"/>
      <c r="BA50" s="111"/>
      <c r="BB50" s="144"/>
      <c r="BC50" s="144"/>
      <c r="BD50" s="144"/>
    </row>
    <row r="51" spans="3:56" ht="17" x14ac:dyDescent="0.2">
      <c r="C51" s="28" t="s">
        <v>6</v>
      </c>
      <c r="D51" s="28" t="s">
        <v>7</v>
      </c>
      <c r="E51" s="28" t="s">
        <v>61</v>
      </c>
      <c r="F51" s="27" t="s">
        <v>6</v>
      </c>
      <c r="G51" s="27" t="s">
        <v>7</v>
      </c>
      <c r="H51" s="27" t="s">
        <v>8</v>
      </c>
      <c r="I51" s="28" t="s">
        <v>6</v>
      </c>
      <c r="J51" s="28" t="s">
        <v>7</v>
      </c>
      <c r="K51" s="28" t="s">
        <v>8</v>
      </c>
      <c r="L51" s="27" t="s">
        <v>6</v>
      </c>
      <c r="M51" s="27" t="s">
        <v>7</v>
      </c>
      <c r="N51" s="27" t="s">
        <v>8</v>
      </c>
      <c r="O51" s="28" t="s">
        <v>6</v>
      </c>
      <c r="P51" s="28" t="s">
        <v>7</v>
      </c>
      <c r="Q51" s="28" t="s">
        <v>8</v>
      </c>
      <c r="R51" s="27" t="s">
        <v>6</v>
      </c>
      <c r="S51" s="27" t="s">
        <v>7</v>
      </c>
      <c r="T51" s="27" t="s">
        <v>8</v>
      </c>
      <c r="V51" s="27" t="s">
        <v>6</v>
      </c>
      <c r="W51" s="27" t="s">
        <v>7</v>
      </c>
      <c r="X51" s="27" t="s">
        <v>8</v>
      </c>
      <c r="Y51" s="28" t="s">
        <v>6</v>
      </c>
      <c r="Z51" s="28" t="s">
        <v>7</v>
      </c>
      <c r="AA51" s="28" t="s">
        <v>8</v>
      </c>
      <c r="AB51" s="27" t="s">
        <v>6</v>
      </c>
      <c r="AC51" s="27" t="s">
        <v>7</v>
      </c>
      <c r="AD51" s="27" t="s">
        <v>8</v>
      </c>
      <c r="AE51" s="28" t="s">
        <v>6</v>
      </c>
      <c r="AF51" s="28" t="s">
        <v>7</v>
      </c>
      <c r="AG51" s="28" t="s">
        <v>8</v>
      </c>
      <c r="AH51" s="27" t="s">
        <v>6</v>
      </c>
      <c r="AI51" s="27" t="s">
        <v>7</v>
      </c>
      <c r="AJ51" s="27" t="s">
        <v>8</v>
      </c>
      <c r="AK51" s="28" t="s">
        <v>6</v>
      </c>
      <c r="AL51" s="28" t="s">
        <v>7</v>
      </c>
      <c r="AM51" s="28" t="s">
        <v>8</v>
      </c>
      <c r="AN51" s="5" t="s">
        <v>6</v>
      </c>
      <c r="AO51" s="5" t="s">
        <v>7</v>
      </c>
      <c r="AP51" s="5" t="s">
        <v>8</v>
      </c>
      <c r="AQ51" s="107"/>
      <c r="AR51" s="104" t="s">
        <v>6</v>
      </c>
      <c r="AS51" s="104" t="s">
        <v>7</v>
      </c>
      <c r="AT51" s="104" t="s">
        <v>8</v>
      </c>
      <c r="AU51" s="105" t="s">
        <v>6</v>
      </c>
      <c r="AV51" s="105" t="s">
        <v>7</v>
      </c>
      <c r="AW51" s="105" t="s">
        <v>8</v>
      </c>
      <c r="AX51" s="106" t="s">
        <v>6</v>
      </c>
      <c r="AY51" s="106" t="s">
        <v>7</v>
      </c>
      <c r="AZ51" s="106" t="s">
        <v>8</v>
      </c>
      <c r="BA51" s="111"/>
      <c r="BB51" s="112" t="s">
        <v>6</v>
      </c>
      <c r="BC51" s="112" t="s">
        <v>7</v>
      </c>
      <c r="BD51" s="112" t="s">
        <v>8</v>
      </c>
    </row>
    <row r="52" spans="3:56" x14ac:dyDescent="0.2">
      <c r="C52">
        <v>1</v>
      </c>
      <c r="D52">
        <v>2</v>
      </c>
      <c r="E52">
        <v>5</v>
      </c>
      <c r="F52">
        <v>1</v>
      </c>
      <c r="G52">
        <v>3</v>
      </c>
      <c r="H52">
        <v>6</v>
      </c>
      <c r="I52">
        <v>1</v>
      </c>
      <c r="J52">
        <v>2</v>
      </c>
      <c r="K52">
        <v>6</v>
      </c>
      <c r="L52">
        <v>6</v>
      </c>
      <c r="M52">
        <v>5</v>
      </c>
      <c r="N52">
        <v>2</v>
      </c>
      <c r="O52">
        <v>3</v>
      </c>
      <c r="P52">
        <v>1</v>
      </c>
      <c r="Q52">
        <v>6</v>
      </c>
      <c r="R52">
        <v>2</v>
      </c>
      <c r="S52">
        <v>3</v>
      </c>
      <c r="T52">
        <v>5</v>
      </c>
      <c r="V52">
        <v>1</v>
      </c>
      <c r="W52">
        <v>2</v>
      </c>
      <c r="X52">
        <v>5</v>
      </c>
      <c r="Y52">
        <v>1</v>
      </c>
      <c r="Z52">
        <v>3</v>
      </c>
      <c r="AA52">
        <v>6</v>
      </c>
      <c r="AB52">
        <v>1</v>
      </c>
      <c r="AC52">
        <v>3</v>
      </c>
      <c r="AD52">
        <v>6</v>
      </c>
      <c r="AE52">
        <v>6</v>
      </c>
      <c r="AF52">
        <v>5</v>
      </c>
      <c r="AG52">
        <v>2</v>
      </c>
      <c r="AH52">
        <v>1</v>
      </c>
      <c r="AI52">
        <v>3</v>
      </c>
      <c r="AJ52">
        <v>6</v>
      </c>
      <c r="AK52">
        <v>1</v>
      </c>
      <c r="AL52">
        <v>3</v>
      </c>
      <c r="AM52">
        <v>6</v>
      </c>
      <c r="AN52" s="7">
        <f>AVERAGE(C52,F52,I52,L52,O52,R52,V52,Y52,AB52,AE52,AH52,AK52)</f>
        <v>2.0833333333333335</v>
      </c>
      <c r="AO52" s="7">
        <f t="shared" ref="AO52:AP52" si="3">AVERAGE(D52,G52,J52,M52,P52,S52,W52,Z52,AC52,AF52,AI52,AL52)</f>
        <v>2.9166666666666665</v>
      </c>
      <c r="AP52" s="7">
        <f t="shared" si="3"/>
        <v>5.083333333333333</v>
      </c>
      <c r="AQ52" s="107"/>
      <c r="AR52" s="48">
        <v>2</v>
      </c>
      <c r="AS52" s="48">
        <v>2</v>
      </c>
      <c r="AT52" s="48">
        <v>5</v>
      </c>
      <c r="AU52" s="48">
        <v>1</v>
      </c>
      <c r="AV52" s="48">
        <v>2</v>
      </c>
      <c r="AW52" s="48">
        <v>5</v>
      </c>
      <c r="AX52" s="58">
        <f>AVERAGE(AR52,AU52)</f>
        <v>1.5</v>
      </c>
      <c r="AY52" s="58">
        <f t="shared" ref="AY52:AZ52" si="4">AVERAGE(AS52,AV52)</f>
        <v>2</v>
      </c>
      <c r="AZ52" s="58">
        <f t="shared" si="4"/>
        <v>5</v>
      </c>
      <c r="BA52" s="111"/>
      <c r="BB52" s="53">
        <f>AVERAGE(AN52,AX52)</f>
        <v>1.7916666666666667</v>
      </c>
      <c r="BC52" s="53">
        <f>AVERAGE(AO52,AY52)</f>
        <v>2.458333333333333</v>
      </c>
      <c r="BD52" s="53">
        <f>AVERAGE(AP52,AZ52)</f>
        <v>5.0416666666666661</v>
      </c>
    </row>
    <row r="53" spans="3:56" x14ac:dyDescent="0.2">
      <c r="C53">
        <v>1</v>
      </c>
      <c r="D53">
        <v>1</v>
      </c>
      <c r="E53">
        <v>4</v>
      </c>
      <c r="F53">
        <v>1</v>
      </c>
      <c r="G53">
        <v>1</v>
      </c>
      <c r="H53">
        <v>3</v>
      </c>
      <c r="I53">
        <v>3</v>
      </c>
      <c r="J53">
        <v>1</v>
      </c>
      <c r="K53">
        <v>6</v>
      </c>
      <c r="L53">
        <v>5</v>
      </c>
      <c r="M53">
        <v>6</v>
      </c>
      <c r="N53">
        <v>4</v>
      </c>
      <c r="O53">
        <v>2</v>
      </c>
      <c r="P53">
        <v>1</v>
      </c>
      <c r="Q53">
        <v>4</v>
      </c>
      <c r="R53">
        <v>1</v>
      </c>
      <c r="S53">
        <v>1</v>
      </c>
      <c r="T53">
        <v>5</v>
      </c>
      <c r="V53">
        <v>3</v>
      </c>
      <c r="W53">
        <v>1</v>
      </c>
      <c r="X53">
        <v>6</v>
      </c>
      <c r="Y53">
        <v>1</v>
      </c>
      <c r="Z53">
        <v>1</v>
      </c>
      <c r="AA53">
        <v>2</v>
      </c>
      <c r="AB53">
        <v>1</v>
      </c>
      <c r="AC53">
        <v>1</v>
      </c>
      <c r="AD53">
        <v>4</v>
      </c>
      <c r="AE53">
        <v>1</v>
      </c>
      <c r="AF53">
        <v>1</v>
      </c>
      <c r="AG53">
        <v>5</v>
      </c>
      <c r="AH53">
        <v>3</v>
      </c>
      <c r="AI53">
        <v>1</v>
      </c>
      <c r="AJ53">
        <v>6</v>
      </c>
      <c r="AK53">
        <v>2</v>
      </c>
      <c r="AL53">
        <v>1</v>
      </c>
      <c r="AM53">
        <v>6</v>
      </c>
      <c r="AN53" s="7">
        <f t="shared" ref="AN53:AN65" si="5">AVERAGE(C53,F53,I53,L53,O53,R53,V53,Y53,AB53,AE53,AH53,AK53)</f>
        <v>2</v>
      </c>
      <c r="AO53" s="7">
        <f t="shared" ref="AO53:AO66" si="6">AVERAGE(D53,G53,J53,M53,P53,S53,W53,Z53,AC53,AF53,AI53,AL53)</f>
        <v>1.4166666666666667</v>
      </c>
      <c r="AP53" s="7">
        <f t="shared" ref="AP53:AP65" si="7">AVERAGE(E53,H53,K53,N53,Q53,T53,X53,AA53,AD53,AG53,AJ53,AM53)</f>
        <v>4.583333333333333</v>
      </c>
      <c r="AQ53" s="107"/>
      <c r="AR53" s="48">
        <v>2</v>
      </c>
      <c r="AS53" s="48">
        <v>1</v>
      </c>
      <c r="AT53" s="48">
        <v>4</v>
      </c>
      <c r="AU53" s="48">
        <v>3</v>
      </c>
      <c r="AV53" s="48">
        <v>1</v>
      </c>
      <c r="AW53" s="48">
        <v>6</v>
      </c>
      <c r="AX53" s="58">
        <f t="shared" ref="AX53:AX66" si="8">AVERAGE(AR53,AU53)</f>
        <v>2.5</v>
      </c>
      <c r="AY53" s="58">
        <f t="shared" ref="AY53:AY66" si="9">AVERAGE(AS53,AV53)</f>
        <v>1</v>
      </c>
      <c r="AZ53" s="58">
        <f t="shared" ref="AZ53:AZ66" si="10">AVERAGE(AT53,AW53)</f>
        <v>5</v>
      </c>
      <c r="BA53" s="111"/>
      <c r="BB53" s="53">
        <f t="shared" ref="BB53:BB66" si="11">AVERAGE(AN53,AX53)</f>
        <v>2.25</v>
      </c>
      <c r="BC53" s="53">
        <f t="shared" ref="BC53:BC66" si="12">AVERAGE(AO53,AY53)</f>
        <v>1.2083333333333335</v>
      </c>
      <c r="BD53" s="53">
        <f t="shared" ref="BD53:BD66" si="13">AVERAGE(AP53,AZ53)</f>
        <v>4.7916666666666661</v>
      </c>
    </row>
    <row r="54" spans="3:56" x14ac:dyDescent="0.2">
      <c r="C54">
        <v>4</v>
      </c>
      <c r="D54">
        <v>4</v>
      </c>
      <c r="E54">
        <v>6</v>
      </c>
      <c r="F54">
        <v>3</v>
      </c>
      <c r="G54">
        <v>3</v>
      </c>
      <c r="H54">
        <v>3</v>
      </c>
      <c r="I54">
        <v>3</v>
      </c>
      <c r="J54">
        <v>3</v>
      </c>
      <c r="K54">
        <v>4</v>
      </c>
      <c r="L54">
        <v>4</v>
      </c>
      <c r="M54">
        <v>3</v>
      </c>
      <c r="N54">
        <v>2</v>
      </c>
      <c r="O54">
        <v>3</v>
      </c>
      <c r="P54">
        <v>3</v>
      </c>
      <c r="Q54">
        <v>5</v>
      </c>
      <c r="R54">
        <v>3</v>
      </c>
      <c r="S54">
        <v>3</v>
      </c>
      <c r="T54">
        <v>5</v>
      </c>
      <c r="V54">
        <v>3</v>
      </c>
      <c r="W54">
        <v>3</v>
      </c>
      <c r="X54">
        <v>5</v>
      </c>
      <c r="Y54">
        <v>3</v>
      </c>
      <c r="Z54">
        <v>3</v>
      </c>
      <c r="AA54">
        <v>5</v>
      </c>
      <c r="AB54">
        <v>4</v>
      </c>
      <c r="AC54">
        <v>4</v>
      </c>
      <c r="AD54">
        <v>6</v>
      </c>
      <c r="AE54">
        <v>5</v>
      </c>
      <c r="AF54">
        <v>4</v>
      </c>
      <c r="AG54">
        <v>2</v>
      </c>
      <c r="AH54">
        <v>4</v>
      </c>
      <c r="AI54">
        <v>4</v>
      </c>
      <c r="AJ54">
        <v>6</v>
      </c>
      <c r="AK54">
        <v>2</v>
      </c>
      <c r="AL54">
        <v>2</v>
      </c>
      <c r="AM54">
        <v>4</v>
      </c>
      <c r="AN54" s="7">
        <f t="shared" si="5"/>
        <v>3.4166666666666665</v>
      </c>
      <c r="AO54" s="7">
        <f t="shared" si="6"/>
        <v>3.25</v>
      </c>
      <c r="AP54" s="7">
        <f t="shared" si="7"/>
        <v>4.416666666666667</v>
      </c>
      <c r="AQ54" s="107"/>
      <c r="AR54" s="48">
        <v>3</v>
      </c>
      <c r="AS54" s="48">
        <v>4</v>
      </c>
      <c r="AT54" s="48">
        <v>5</v>
      </c>
      <c r="AU54" s="48">
        <v>4</v>
      </c>
      <c r="AV54" s="48">
        <v>3</v>
      </c>
      <c r="AW54" s="48">
        <v>6</v>
      </c>
      <c r="AX54" s="58">
        <f t="shared" si="8"/>
        <v>3.5</v>
      </c>
      <c r="AY54" s="58">
        <f t="shared" si="9"/>
        <v>3.5</v>
      </c>
      <c r="AZ54" s="58">
        <f t="shared" si="10"/>
        <v>5.5</v>
      </c>
      <c r="BA54" s="111"/>
      <c r="BB54" s="53">
        <f t="shared" si="11"/>
        <v>3.458333333333333</v>
      </c>
      <c r="BC54" s="53">
        <f t="shared" si="12"/>
        <v>3.375</v>
      </c>
      <c r="BD54" s="53">
        <f t="shared" si="13"/>
        <v>4.9583333333333339</v>
      </c>
    </row>
    <row r="55" spans="3:56" x14ac:dyDescent="0.2">
      <c r="C55">
        <v>1</v>
      </c>
      <c r="D55">
        <v>2</v>
      </c>
      <c r="E55">
        <v>5</v>
      </c>
      <c r="F55">
        <v>2</v>
      </c>
      <c r="G55">
        <v>2</v>
      </c>
      <c r="H55">
        <v>2</v>
      </c>
      <c r="I55">
        <v>1</v>
      </c>
      <c r="J55">
        <v>1</v>
      </c>
      <c r="K55">
        <v>4</v>
      </c>
      <c r="L55">
        <v>6</v>
      </c>
      <c r="M55">
        <v>6</v>
      </c>
      <c r="N55">
        <v>5</v>
      </c>
      <c r="O55">
        <v>1</v>
      </c>
      <c r="P55">
        <v>1</v>
      </c>
      <c r="Q55">
        <v>6</v>
      </c>
      <c r="R55">
        <v>1</v>
      </c>
      <c r="S55">
        <v>1</v>
      </c>
      <c r="T55">
        <v>6</v>
      </c>
      <c r="V55">
        <v>1</v>
      </c>
      <c r="W55">
        <v>5</v>
      </c>
      <c r="X55">
        <v>6</v>
      </c>
      <c r="Y55">
        <v>1</v>
      </c>
      <c r="Z55">
        <v>1</v>
      </c>
      <c r="AA55">
        <v>2</v>
      </c>
      <c r="AB55">
        <v>1</v>
      </c>
      <c r="AC55">
        <v>1</v>
      </c>
      <c r="AD55">
        <v>1</v>
      </c>
      <c r="AE55">
        <v>5</v>
      </c>
      <c r="AF55">
        <v>3</v>
      </c>
      <c r="AG55">
        <v>1</v>
      </c>
      <c r="AH55">
        <v>1</v>
      </c>
      <c r="AI55">
        <v>4</v>
      </c>
      <c r="AJ55">
        <v>5</v>
      </c>
      <c r="AK55">
        <v>1</v>
      </c>
      <c r="AL55">
        <v>3</v>
      </c>
      <c r="AM55">
        <v>6</v>
      </c>
      <c r="AN55" s="7">
        <f t="shared" si="5"/>
        <v>1.8333333333333333</v>
      </c>
      <c r="AO55" s="7">
        <f t="shared" si="6"/>
        <v>2.5</v>
      </c>
      <c r="AP55" s="7">
        <f t="shared" si="7"/>
        <v>4.083333333333333</v>
      </c>
      <c r="AQ55" s="107"/>
      <c r="AR55" s="48">
        <v>2</v>
      </c>
      <c r="AS55" s="48">
        <v>2</v>
      </c>
      <c r="AT55" s="48">
        <v>6</v>
      </c>
      <c r="AU55" s="48">
        <v>1</v>
      </c>
      <c r="AV55" s="48">
        <v>4</v>
      </c>
      <c r="AW55" s="48">
        <v>6</v>
      </c>
      <c r="AX55" s="58">
        <f t="shared" si="8"/>
        <v>1.5</v>
      </c>
      <c r="AY55" s="58">
        <f t="shared" si="9"/>
        <v>3</v>
      </c>
      <c r="AZ55" s="58">
        <f t="shared" si="10"/>
        <v>6</v>
      </c>
      <c r="BA55" s="111"/>
      <c r="BB55" s="53">
        <f t="shared" si="11"/>
        <v>1.6666666666666665</v>
      </c>
      <c r="BC55" s="53">
        <f t="shared" si="12"/>
        <v>2.75</v>
      </c>
      <c r="BD55" s="53">
        <f t="shared" si="13"/>
        <v>5.0416666666666661</v>
      </c>
    </row>
    <row r="56" spans="3:56" x14ac:dyDescent="0.2">
      <c r="C56">
        <v>1</v>
      </c>
      <c r="D56">
        <v>3</v>
      </c>
      <c r="E56">
        <v>6</v>
      </c>
      <c r="F56">
        <v>1</v>
      </c>
      <c r="G56">
        <v>1</v>
      </c>
      <c r="H56">
        <v>4</v>
      </c>
      <c r="I56">
        <v>1</v>
      </c>
      <c r="J56">
        <v>2</v>
      </c>
      <c r="K56">
        <v>4</v>
      </c>
      <c r="L56">
        <v>6</v>
      </c>
      <c r="M56">
        <v>6</v>
      </c>
      <c r="N56">
        <v>2</v>
      </c>
      <c r="O56">
        <v>1</v>
      </c>
      <c r="P56">
        <v>1</v>
      </c>
      <c r="Q56">
        <v>5</v>
      </c>
      <c r="R56">
        <v>1</v>
      </c>
      <c r="S56">
        <v>1</v>
      </c>
      <c r="T56">
        <v>4</v>
      </c>
      <c r="V56">
        <v>2</v>
      </c>
      <c r="W56">
        <v>1</v>
      </c>
      <c r="X56">
        <v>6</v>
      </c>
      <c r="Y56">
        <v>1</v>
      </c>
      <c r="Z56">
        <v>3</v>
      </c>
      <c r="AA56">
        <v>5</v>
      </c>
      <c r="AB56">
        <v>1</v>
      </c>
      <c r="AC56">
        <v>1</v>
      </c>
      <c r="AD56">
        <v>6</v>
      </c>
      <c r="AE56">
        <v>6</v>
      </c>
      <c r="AF56">
        <v>6</v>
      </c>
      <c r="AG56">
        <v>1</v>
      </c>
      <c r="AH56">
        <v>1</v>
      </c>
      <c r="AI56">
        <v>1</v>
      </c>
      <c r="AJ56">
        <v>6</v>
      </c>
      <c r="AK56">
        <v>1</v>
      </c>
      <c r="AL56">
        <v>3</v>
      </c>
      <c r="AM56">
        <v>6</v>
      </c>
      <c r="AN56" s="7">
        <f t="shared" si="5"/>
        <v>1.9166666666666667</v>
      </c>
      <c r="AO56" s="7">
        <f t="shared" si="6"/>
        <v>2.4166666666666665</v>
      </c>
      <c r="AP56" s="7">
        <f t="shared" si="7"/>
        <v>4.583333333333333</v>
      </c>
      <c r="AQ56" s="107"/>
      <c r="AR56" s="48">
        <v>1</v>
      </c>
      <c r="AS56" s="48">
        <v>3</v>
      </c>
      <c r="AT56" s="48">
        <v>5</v>
      </c>
      <c r="AU56" s="48">
        <v>4</v>
      </c>
      <c r="AV56" s="48">
        <v>3</v>
      </c>
      <c r="AW56" s="48">
        <v>6</v>
      </c>
      <c r="AX56" s="58">
        <f t="shared" si="8"/>
        <v>2.5</v>
      </c>
      <c r="AY56" s="58">
        <f t="shared" si="9"/>
        <v>3</v>
      </c>
      <c r="AZ56" s="58">
        <f t="shared" si="10"/>
        <v>5.5</v>
      </c>
      <c r="BA56" s="111"/>
      <c r="BB56" s="53">
        <f t="shared" si="11"/>
        <v>2.2083333333333335</v>
      </c>
      <c r="BC56" s="53">
        <f t="shared" si="12"/>
        <v>2.708333333333333</v>
      </c>
      <c r="BD56" s="53">
        <f t="shared" si="13"/>
        <v>5.0416666666666661</v>
      </c>
    </row>
    <row r="57" spans="3:56" x14ac:dyDescent="0.2">
      <c r="C57">
        <v>2</v>
      </c>
      <c r="D57">
        <v>2</v>
      </c>
      <c r="E57">
        <v>3</v>
      </c>
      <c r="F57">
        <v>3</v>
      </c>
      <c r="G57">
        <v>3</v>
      </c>
      <c r="H57">
        <v>5</v>
      </c>
      <c r="I57">
        <v>4</v>
      </c>
      <c r="J57">
        <v>4</v>
      </c>
      <c r="K57">
        <v>5</v>
      </c>
      <c r="L57">
        <v>5</v>
      </c>
      <c r="M57">
        <v>4</v>
      </c>
      <c r="N57">
        <v>3</v>
      </c>
      <c r="O57">
        <v>4</v>
      </c>
      <c r="P57">
        <v>4</v>
      </c>
      <c r="Q57">
        <v>5</v>
      </c>
      <c r="R57">
        <v>4</v>
      </c>
      <c r="S57">
        <v>4</v>
      </c>
      <c r="T57">
        <v>6</v>
      </c>
      <c r="V57">
        <v>6</v>
      </c>
      <c r="W57">
        <v>6</v>
      </c>
      <c r="X57">
        <v>6</v>
      </c>
      <c r="Y57">
        <v>5</v>
      </c>
      <c r="Z57">
        <v>5</v>
      </c>
      <c r="AA57">
        <v>6</v>
      </c>
      <c r="AB57">
        <v>6</v>
      </c>
      <c r="AC57">
        <v>6</v>
      </c>
      <c r="AD57">
        <v>6</v>
      </c>
      <c r="AE57">
        <v>5</v>
      </c>
      <c r="AF57">
        <v>5</v>
      </c>
      <c r="AG57">
        <v>6</v>
      </c>
      <c r="AH57">
        <v>5</v>
      </c>
      <c r="AI57">
        <v>5</v>
      </c>
      <c r="AJ57">
        <v>6</v>
      </c>
      <c r="AK57">
        <v>5</v>
      </c>
      <c r="AL57">
        <v>5</v>
      </c>
      <c r="AM57">
        <v>6</v>
      </c>
      <c r="AN57" s="7">
        <f>AVERAGE(C57,F57,I57,L57,O57,R57,V57,Y57,AB57,AE57,AH57,AK57)</f>
        <v>4.5</v>
      </c>
      <c r="AO57" s="7">
        <f t="shared" si="6"/>
        <v>4.416666666666667</v>
      </c>
      <c r="AP57" s="7">
        <f>AVERAGE(E57,H57,K57,N57,Q57,T57,X57,AA57,AD57,AG57,AJ57,AM57)</f>
        <v>5.25</v>
      </c>
      <c r="AQ57" s="107"/>
      <c r="AR57" s="48">
        <v>2</v>
      </c>
      <c r="AS57" s="48">
        <v>3</v>
      </c>
      <c r="AT57" s="48">
        <v>6</v>
      </c>
      <c r="AU57" s="48">
        <v>6</v>
      </c>
      <c r="AV57" s="48">
        <v>6</v>
      </c>
      <c r="AW57" s="48">
        <v>6</v>
      </c>
      <c r="AX57" s="58">
        <f t="shared" si="8"/>
        <v>4</v>
      </c>
      <c r="AY57" s="58">
        <f t="shared" si="9"/>
        <v>4.5</v>
      </c>
      <c r="AZ57" s="58">
        <f t="shared" si="10"/>
        <v>6</v>
      </c>
      <c r="BA57" s="111"/>
      <c r="BB57" s="53">
        <f t="shared" si="11"/>
        <v>4.25</v>
      </c>
      <c r="BC57" s="53">
        <f t="shared" si="12"/>
        <v>4.4583333333333339</v>
      </c>
      <c r="BD57" s="53">
        <f t="shared" si="13"/>
        <v>5.625</v>
      </c>
    </row>
    <row r="58" spans="3:56" x14ac:dyDescent="0.2">
      <c r="C58">
        <v>4</v>
      </c>
      <c r="D58">
        <v>3</v>
      </c>
      <c r="E58">
        <v>6</v>
      </c>
      <c r="F58">
        <v>3</v>
      </c>
      <c r="G58">
        <v>4</v>
      </c>
      <c r="H58">
        <v>6</v>
      </c>
      <c r="I58">
        <v>4</v>
      </c>
      <c r="J58">
        <v>4</v>
      </c>
      <c r="K58">
        <v>6</v>
      </c>
      <c r="L58">
        <v>4</v>
      </c>
      <c r="M58">
        <v>4</v>
      </c>
      <c r="N58">
        <v>2</v>
      </c>
      <c r="O58">
        <v>3</v>
      </c>
      <c r="P58">
        <v>4</v>
      </c>
      <c r="Q58">
        <v>6</v>
      </c>
      <c r="R58">
        <v>3</v>
      </c>
      <c r="S58">
        <v>3</v>
      </c>
      <c r="T58">
        <v>6</v>
      </c>
      <c r="V58">
        <v>3</v>
      </c>
      <c r="W58">
        <v>4</v>
      </c>
      <c r="X58">
        <v>6</v>
      </c>
      <c r="Y58">
        <v>2</v>
      </c>
      <c r="Z58">
        <v>3</v>
      </c>
      <c r="AA58">
        <v>6</v>
      </c>
      <c r="AB58">
        <v>2</v>
      </c>
      <c r="AC58">
        <v>4</v>
      </c>
      <c r="AD58">
        <v>6</v>
      </c>
      <c r="AE58">
        <v>5</v>
      </c>
      <c r="AF58">
        <v>5</v>
      </c>
      <c r="AG58">
        <v>3</v>
      </c>
      <c r="AH58">
        <v>2</v>
      </c>
      <c r="AI58">
        <v>4</v>
      </c>
      <c r="AJ58">
        <v>6</v>
      </c>
      <c r="AK58">
        <v>2</v>
      </c>
      <c r="AL58">
        <v>4</v>
      </c>
      <c r="AM58">
        <v>6</v>
      </c>
      <c r="AN58" s="7">
        <f t="shared" si="5"/>
        <v>3.0833333333333335</v>
      </c>
      <c r="AO58" s="7">
        <f t="shared" si="6"/>
        <v>3.8333333333333335</v>
      </c>
      <c r="AP58" s="7">
        <f t="shared" si="7"/>
        <v>5.416666666666667</v>
      </c>
      <c r="AQ58" s="107"/>
      <c r="AR58" s="48">
        <v>4</v>
      </c>
      <c r="AS58" s="48">
        <v>3</v>
      </c>
      <c r="AT58" s="48">
        <v>3</v>
      </c>
      <c r="AU58" s="48">
        <v>3</v>
      </c>
      <c r="AV58" s="48">
        <v>3</v>
      </c>
      <c r="AW58" s="48">
        <v>6</v>
      </c>
      <c r="AX58" s="58">
        <f t="shared" si="8"/>
        <v>3.5</v>
      </c>
      <c r="AY58" s="58">
        <f t="shared" si="9"/>
        <v>3</v>
      </c>
      <c r="AZ58" s="58">
        <f t="shared" si="10"/>
        <v>4.5</v>
      </c>
      <c r="BA58" s="111"/>
      <c r="BB58" s="53">
        <f t="shared" si="11"/>
        <v>3.291666666666667</v>
      </c>
      <c r="BC58" s="53">
        <f>AVERAGE(AO58,AY58)</f>
        <v>3.416666666666667</v>
      </c>
      <c r="BD58" s="53">
        <f t="shared" si="13"/>
        <v>4.9583333333333339</v>
      </c>
    </row>
    <row r="59" spans="3:56" x14ac:dyDescent="0.2">
      <c r="C59">
        <v>2</v>
      </c>
      <c r="D59">
        <v>3</v>
      </c>
      <c r="E59">
        <v>5</v>
      </c>
      <c r="F59">
        <v>2</v>
      </c>
      <c r="G59">
        <v>3</v>
      </c>
      <c r="H59">
        <v>3</v>
      </c>
      <c r="I59">
        <v>2</v>
      </c>
      <c r="J59">
        <v>2</v>
      </c>
      <c r="K59" s="6">
        <v>4</v>
      </c>
      <c r="L59">
        <v>6</v>
      </c>
      <c r="M59">
        <v>5</v>
      </c>
      <c r="N59">
        <v>2</v>
      </c>
      <c r="O59">
        <v>3</v>
      </c>
      <c r="P59">
        <v>3</v>
      </c>
      <c r="Q59">
        <v>6</v>
      </c>
      <c r="R59">
        <v>2</v>
      </c>
      <c r="S59">
        <v>2</v>
      </c>
      <c r="T59">
        <v>6</v>
      </c>
      <c r="V59">
        <v>2</v>
      </c>
      <c r="W59">
        <v>3</v>
      </c>
      <c r="X59">
        <v>6</v>
      </c>
      <c r="Y59">
        <v>3</v>
      </c>
      <c r="Z59">
        <v>2</v>
      </c>
      <c r="AA59">
        <v>5</v>
      </c>
      <c r="AB59">
        <v>3</v>
      </c>
      <c r="AC59">
        <v>3</v>
      </c>
      <c r="AD59">
        <v>5</v>
      </c>
      <c r="AE59">
        <v>5</v>
      </c>
      <c r="AF59">
        <v>5</v>
      </c>
      <c r="AG59">
        <v>3</v>
      </c>
      <c r="AH59">
        <v>3</v>
      </c>
      <c r="AI59">
        <v>3</v>
      </c>
      <c r="AJ59">
        <v>6</v>
      </c>
      <c r="AK59">
        <v>3</v>
      </c>
      <c r="AL59">
        <v>3</v>
      </c>
      <c r="AM59">
        <v>6</v>
      </c>
      <c r="AN59" s="7">
        <f t="shared" si="5"/>
        <v>3</v>
      </c>
      <c r="AO59" s="7">
        <f t="shared" si="6"/>
        <v>3.0833333333333335</v>
      </c>
      <c r="AP59" s="7">
        <f t="shared" si="7"/>
        <v>4.75</v>
      </c>
      <c r="AQ59" s="107"/>
      <c r="AR59" s="48">
        <v>3</v>
      </c>
      <c r="AS59" s="48">
        <v>3</v>
      </c>
      <c r="AT59" s="48">
        <v>5</v>
      </c>
      <c r="AU59" s="48">
        <v>3</v>
      </c>
      <c r="AV59" s="48">
        <v>2</v>
      </c>
      <c r="AW59" s="48">
        <v>6</v>
      </c>
      <c r="AX59" s="58">
        <f t="shared" si="8"/>
        <v>3</v>
      </c>
      <c r="AY59" s="58">
        <f t="shared" si="9"/>
        <v>2.5</v>
      </c>
      <c r="AZ59" s="58">
        <f t="shared" si="10"/>
        <v>5.5</v>
      </c>
      <c r="BA59" s="111"/>
      <c r="BB59" s="53">
        <f t="shared" si="11"/>
        <v>3</v>
      </c>
      <c r="BC59" s="53">
        <f t="shared" si="12"/>
        <v>2.791666666666667</v>
      </c>
      <c r="BD59" s="53">
        <f t="shared" si="13"/>
        <v>5.125</v>
      </c>
    </row>
    <row r="60" spans="3:56" x14ac:dyDescent="0.2">
      <c r="C60">
        <v>2</v>
      </c>
      <c r="D60">
        <v>2</v>
      </c>
      <c r="E60">
        <v>5</v>
      </c>
      <c r="F60">
        <v>2</v>
      </c>
      <c r="G60">
        <v>2</v>
      </c>
      <c r="H60">
        <v>5</v>
      </c>
      <c r="I60">
        <v>2</v>
      </c>
      <c r="J60">
        <v>2</v>
      </c>
      <c r="K60" s="6">
        <v>6</v>
      </c>
      <c r="L60">
        <v>5</v>
      </c>
      <c r="M60">
        <v>4</v>
      </c>
      <c r="N60">
        <v>3</v>
      </c>
      <c r="O60">
        <v>2</v>
      </c>
      <c r="P60">
        <v>2</v>
      </c>
      <c r="Q60">
        <v>5</v>
      </c>
      <c r="R60">
        <v>2</v>
      </c>
      <c r="S60">
        <v>1</v>
      </c>
      <c r="T60">
        <v>5</v>
      </c>
      <c r="V60">
        <v>3</v>
      </c>
      <c r="W60">
        <v>2</v>
      </c>
      <c r="X60">
        <v>6</v>
      </c>
      <c r="Y60">
        <v>1</v>
      </c>
      <c r="Z60">
        <v>3</v>
      </c>
      <c r="AA60">
        <v>5</v>
      </c>
      <c r="AB60">
        <v>1</v>
      </c>
      <c r="AC60">
        <v>2</v>
      </c>
      <c r="AD60">
        <v>4</v>
      </c>
      <c r="AE60">
        <v>4</v>
      </c>
      <c r="AF60">
        <v>4</v>
      </c>
      <c r="AG60">
        <v>2</v>
      </c>
      <c r="AH60">
        <v>2</v>
      </c>
      <c r="AI60">
        <v>2</v>
      </c>
      <c r="AJ60">
        <v>6</v>
      </c>
      <c r="AK60">
        <v>2</v>
      </c>
      <c r="AL60">
        <v>2</v>
      </c>
      <c r="AM60">
        <v>6</v>
      </c>
      <c r="AN60" s="7">
        <f t="shared" si="5"/>
        <v>2.3333333333333335</v>
      </c>
      <c r="AO60" s="7">
        <f t="shared" si="6"/>
        <v>2.3333333333333335</v>
      </c>
      <c r="AP60" s="7">
        <f t="shared" si="7"/>
        <v>4.833333333333333</v>
      </c>
      <c r="AQ60" s="107"/>
      <c r="AR60" s="48">
        <v>2</v>
      </c>
      <c r="AS60" s="48">
        <v>2</v>
      </c>
      <c r="AT60" s="48">
        <v>5</v>
      </c>
      <c r="AU60" s="48">
        <v>4</v>
      </c>
      <c r="AV60" s="48">
        <v>2</v>
      </c>
      <c r="AW60" s="48">
        <v>4</v>
      </c>
      <c r="AX60" s="58">
        <f t="shared" si="8"/>
        <v>3</v>
      </c>
      <c r="AY60" s="58">
        <f t="shared" si="9"/>
        <v>2</v>
      </c>
      <c r="AZ60" s="58">
        <f t="shared" si="10"/>
        <v>4.5</v>
      </c>
      <c r="BA60" s="111"/>
      <c r="BB60" s="53">
        <f t="shared" si="11"/>
        <v>2.666666666666667</v>
      </c>
      <c r="BC60" s="53">
        <f t="shared" si="12"/>
        <v>2.166666666666667</v>
      </c>
      <c r="BD60" s="53">
        <f t="shared" si="13"/>
        <v>4.6666666666666661</v>
      </c>
    </row>
    <row r="61" spans="3:56" x14ac:dyDescent="0.2">
      <c r="C61">
        <v>1</v>
      </c>
      <c r="D61">
        <v>2</v>
      </c>
      <c r="E61">
        <v>4</v>
      </c>
      <c r="F61">
        <v>3</v>
      </c>
      <c r="G61">
        <v>2</v>
      </c>
      <c r="H61">
        <v>4</v>
      </c>
      <c r="I61">
        <v>3</v>
      </c>
      <c r="J61">
        <v>3</v>
      </c>
      <c r="K61" s="6">
        <v>6</v>
      </c>
      <c r="L61">
        <v>4</v>
      </c>
      <c r="M61">
        <v>5</v>
      </c>
      <c r="N61">
        <v>2</v>
      </c>
      <c r="O61">
        <v>1</v>
      </c>
      <c r="P61">
        <v>1</v>
      </c>
      <c r="Q61">
        <v>4</v>
      </c>
      <c r="R61">
        <v>1</v>
      </c>
      <c r="S61">
        <v>2</v>
      </c>
      <c r="T61">
        <v>4</v>
      </c>
      <c r="V61">
        <v>1</v>
      </c>
      <c r="W61">
        <v>2</v>
      </c>
      <c r="X61">
        <v>5</v>
      </c>
      <c r="Y61">
        <v>1</v>
      </c>
      <c r="Z61">
        <v>2</v>
      </c>
      <c r="AA61">
        <v>3</v>
      </c>
      <c r="AB61">
        <v>1</v>
      </c>
      <c r="AC61">
        <v>3</v>
      </c>
      <c r="AD61">
        <v>5</v>
      </c>
      <c r="AE61">
        <v>6</v>
      </c>
      <c r="AF61">
        <v>4</v>
      </c>
      <c r="AG61">
        <v>2</v>
      </c>
      <c r="AH61">
        <v>1</v>
      </c>
      <c r="AI61">
        <v>4</v>
      </c>
      <c r="AJ61">
        <v>6</v>
      </c>
      <c r="AK61">
        <v>1</v>
      </c>
      <c r="AL61">
        <v>3</v>
      </c>
      <c r="AM61">
        <v>5</v>
      </c>
      <c r="AN61" s="7">
        <f t="shared" si="5"/>
        <v>2</v>
      </c>
      <c r="AO61" s="7">
        <f>AVERAGE(D61,G61,J61,M61,P61,S61,W61,Z61,AC61,AF61,AI61,AL61)</f>
        <v>2.75</v>
      </c>
      <c r="AP61" s="7">
        <f t="shared" si="7"/>
        <v>4.166666666666667</v>
      </c>
      <c r="AQ61" s="107"/>
      <c r="AR61" s="48">
        <v>1</v>
      </c>
      <c r="AS61" s="48">
        <v>2</v>
      </c>
      <c r="AT61" s="48">
        <v>4</v>
      </c>
      <c r="AU61" s="48">
        <v>2</v>
      </c>
      <c r="AV61" s="48">
        <v>4</v>
      </c>
      <c r="AW61" s="48">
        <v>5</v>
      </c>
      <c r="AX61" s="58">
        <f t="shared" si="8"/>
        <v>1.5</v>
      </c>
      <c r="AY61" s="58">
        <f t="shared" si="9"/>
        <v>3</v>
      </c>
      <c r="AZ61" s="58">
        <f t="shared" si="10"/>
        <v>4.5</v>
      </c>
      <c r="BA61" s="111"/>
      <c r="BB61" s="53">
        <f t="shared" si="11"/>
        <v>1.75</v>
      </c>
      <c r="BC61" s="53">
        <f t="shared" si="12"/>
        <v>2.875</v>
      </c>
      <c r="BD61" s="53">
        <f t="shared" si="13"/>
        <v>4.3333333333333339</v>
      </c>
    </row>
    <row r="62" spans="3:56" x14ac:dyDescent="0.2">
      <c r="C62">
        <v>2</v>
      </c>
      <c r="D62">
        <v>2</v>
      </c>
      <c r="E62">
        <v>6</v>
      </c>
      <c r="F62">
        <v>3</v>
      </c>
      <c r="G62">
        <v>3</v>
      </c>
      <c r="H62">
        <v>6</v>
      </c>
      <c r="I62">
        <v>1</v>
      </c>
      <c r="J62">
        <v>2</v>
      </c>
      <c r="K62" s="6">
        <v>5</v>
      </c>
      <c r="L62">
        <v>6</v>
      </c>
      <c r="M62">
        <v>6</v>
      </c>
      <c r="N62">
        <v>4</v>
      </c>
      <c r="O62">
        <v>2</v>
      </c>
      <c r="P62">
        <v>3</v>
      </c>
      <c r="Q62">
        <v>6</v>
      </c>
      <c r="R62">
        <v>3</v>
      </c>
      <c r="S62">
        <v>3</v>
      </c>
      <c r="T62">
        <v>4</v>
      </c>
      <c r="V62">
        <v>4</v>
      </c>
      <c r="W62">
        <v>3</v>
      </c>
      <c r="X62">
        <v>5</v>
      </c>
      <c r="Y62">
        <v>2</v>
      </c>
      <c r="Z62">
        <v>3</v>
      </c>
      <c r="AA62">
        <v>4</v>
      </c>
      <c r="AB62">
        <v>2</v>
      </c>
      <c r="AC62">
        <v>3</v>
      </c>
      <c r="AD62">
        <v>4</v>
      </c>
      <c r="AE62">
        <v>5</v>
      </c>
      <c r="AF62">
        <v>4</v>
      </c>
      <c r="AG62">
        <v>3</v>
      </c>
      <c r="AH62">
        <v>2</v>
      </c>
      <c r="AI62">
        <v>2</v>
      </c>
      <c r="AJ62">
        <v>5</v>
      </c>
      <c r="AK62">
        <v>2</v>
      </c>
      <c r="AL62">
        <v>2</v>
      </c>
      <c r="AM62">
        <v>6</v>
      </c>
      <c r="AN62" s="7">
        <f t="shared" si="5"/>
        <v>2.8333333333333335</v>
      </c>
      <c r="AO62" s="7">
        <f>AVERAGE(D62,G62,J62,M62,P62,S62,W62,Z62,AC62,AF62,AI62,AL62)</f>
        <v>3</v>
      </c>
      <c r="AP62" s="7">
        <f t="shared" si="7"/>
        <v>4.833333333333333</v>
      </c>
      <c r="AQ62" s="107"/>
      <c r="AR62" s="48">
        <v>2</v>
      </c>
      <c r="AS62" s="48">
        <v>2</v>
      </c>
      <c r="AT62" s="48">
        <v>6</v>
      </c>
      <c r="AU62" s="48">
        <v>2</v>
      </c>
      <c r="AV62" s="48">
        <v>4</v>
      </c>
      <c r="AW62" s="48">
        <v>6</v>
      </c>
      <c r="AX62" s="58">
        <f t="shared" si="8"/>
        <v>2</v>
      </c>
      <c r="AY62" s="58">
        <f t="shared" si="9"/>
        <v>3</v>
      </c>
      <c r="AZ62" s="58">
        <f t="shared" si="10"/>
        <v>6</v>
      </c>
      <c r="BA62" s="111"/>
      <c r="BB62" s="53">
        <f t="shared" si="11"/>
        <v>2.416666666666667</v>
      </c>
      <c r="BC62" s="53">
        <f t="shared" si="12"/>
        <v>3</v>
      </c>
      <c r="BD62" s="53">
        <f t="shared" si="13"/>
        <v>5.4166666666666661</v>
      </c>
    </row>
    <row r="63" spans="3:56" x14ac:dyDescent="0.2">
      <c r="C63">
        <v>3</v>
      </c>
      <c r="D63">
        <v>3</v>
      </c>
      <c r="E63">
        <v>5</v>
      </c>
      <c r="F63">
        <v>4</v>
      </c>
      <c r="G63">
        <v>3</v>
      </c>
      <c r="H63">
        <v>5</v>
      </c>
      <c r="I63">
        <v>2</v>
      </c>
      <c r="J63">
        <v>2</v>
      </c>
      <c r="K63" s="6">
        <v>3</v>
      </c>
      <c r="L63">
        <v>5</v>
      </c>
      <c r="M63">
        <v>5</v>
      </c>
      <c r="N63">
        <v>3</v>
      </c>
      <c r="O63">
        <v>4</v>
      </c>
      <c r="P63">
        <v>4</v>
      </c>
      <c r="Q63">
        <v>6</v>
      </c>
      <c r="R63">
        <v>3</v>
      </c>
      <c r="S63">
        <v>4</v>
      </c>
      <c r="T63">
        <v>6</v>
      </c>
      <c r="V63">
        <v>4</v>
      </c>
      <c r="W63">
        <v>5</v>
      </c>
      <c r="X63">
        <v>6</v>
      </c>
      <c r="Y63">
        <v>3</v>
      </c>
      <c r="Z63">
        <v>3</v>
      </c>
      <c r="AA63">
        <v>6</v>
      </c>
      <c r="AB63">
        <v>3</v>
      </c>
      <c r="AC63">
        <v>3</v>
      </c>
      <c r="AD63">
        <v>6</v>
      </c>
      <c r="AE63">
        <v>4</v>
      </c>
      <c r="AF63">
        <v>3</v>
      </c>
      <c r="AG63">
        <v>2</v>
      </c>
      <c r="AH63">
        <v>3</v>
      </c>
      <c r="AI63">
        <v>3</v>
      </c>
      <c r="AJ63">
        <v>6</v>
      </c>
      <c r="AK63">
        <v>3</v>
      </c>
      <c r="AL63">
        <v>3</v>
      </c>
      <c r="AM63">
        <v>6</v>
      </c>
      <c r="AN63" s="7">
        <f t="shared" si="5"/>
        <v>3.4166666666666665</v>
      </c>
      <c r="AO63" s="7">
        <f t="shared" si="6"/>
        <v>3.4166666666666665</v>
      </c>
      <c r="AP63" s="7">
        <f t="shared" si="7"/>
        <v>5</v>
      </c>
      <c r="AQ63" s="107"/>
      <c r="AR63" s="48">
        <v>4</v>
      </c>
      <c r="AS63" s="48">
        <v>3</v>
      </c>
      <c r="AT63" s="48">
        <v>5</v>
      </c>
      <c r="AU63" s="48">
        <v>4</v>
      </c>
      <c r="AV63" s="48">
        <v>2</v>
      </c>
      <c r="AW63" s="48">
        <v>6</v>
      </c>
      <c r="AX63" s="58">
        <f t="shared" si="8"/>
        <v>4</v>
      </c>
      <c r="AY63" s="58">
        <f t="shared" si="9"/>
        <v>2.5</v>
      </c>
      <c r="AZ63" s="58">
        <f t="shared" si="10"/>
        <v>5.5</v>
      </c>
      <c r="BA63" s="111"/>
      <c r="BB63" s="53">
        <f t="shared" si="11"/>
        <v>3.708333333333333</v>
      </c>
      <c r="BC63" s="53">
        <f t="shared" si="12"/>
        <v>2.958333333333333</v>
      </c>
      <c r="BD63" s="53">
        <f t="shared" si="13"/>
        <v>5.25</v>
      </c>
    </row>
    <row r="64" spans="3:56" x14ac:dyDescent="0.2">
      <c r="C64">
        <v>3</v>
      </c>
      <c r="D64">
        <v>3</v>
      </c>
      <c r="E64">
        <v>6</v>
      </c>
      <c r="F64">
        <v>4</v>
      </c>
      <c r="G64">
        <v>2</v>
      </c>
      <c r="H64">
        <v>3</v>
      </c>
      <c r="I64">
        <v>3</v>
      </c>
      <c r="J64">
        <v>2</v>
      </c>
      <c r="K64" s="6">
        <v>4</v>
      </c>
      <c r="L64">
        <v>5</v>
      </c>
      <c r="M64">
        <v>4</v>
      </c>
      <c r="N64">
        <v>3</v>
      </c>
      <c r="O64">
        <v>2</v>
      </c>
      <c r="P64">
        <v>2</v>
      </c>
      <c r="Q64">
        <v>4</v>
      </c>
      <c r="R64">
        <v>2</v>
      </c>
      <c r="S64">
        <v>4</v>
      </c>
      <c r="T64">
        <v>6</v>
      </c>
      <c r="V64">
        <v>3</v>
      </c>
      <c r="W64">
        <v>4</v>
      </c>
      <c r="X64">
        <v>6</v>
      </c>
      <c r="Y64">
        <v>3</v>
      </c>
      <c r="Z64">
        <v>4</v>
      </c>
      <c r="AA64">
        <v>4</v>
      </c>
      <c r="AB64">
        <v>4</v>
      </c>
      <c r="AC64">
        <v>4</v>
      </c>
      <c r="AD64">
        <v>6</v>
      </c>
      <c r="AE64">
        <v>4</v>
      </c>
      <c r="AF64">
        <v>4</v>
      </c>
      <c r="AG64">
        <v>4</v>
      </c>
      <c r="AH64">
        <v>3</v>
      </c>
      <c r="AI64">
        <v>4</v>
      </c>
      <c r="AJ64">
        <v>6</v>
      </c>
      <c r="AK64">
        <v>3</v>
      </c>
      <c r="AL64">
        <v>4</v>
      </c>
      <c r="AM64">
        <v>5</v>
      </c>
      <c r="AN64" s="7">
        <f t="shared" si="5"/>
        <v>3.25</v>
      </c>
      <c r="AO64" s="7">
        <f t="shared" si="6"/>
        <v>3.4166666666666665</v>
      </c>
      <c r="AP64" s="7">
        <f t="shared" si="7"/>
        <v>4.75</v>
      </c>
      <c r="AQ64" s="107"/>
      <c r="AR64" s="48">
        <v>2</v>
      </c>
      <c r="AS64" s="48">
        <v>3</v>
      </c>
      <c r="AT64" s="48">
        <v>6</v>
      </c>
      <c r="AU64" s="48">
        <v>1</v>
      </c>
      <c r="AV64" s="48">
        <v>4</v>
      </c>
      <c r="AW64" s="48">
        <v>4</v>
      </c>
      <c r="AX64" s="58">
        <f t="shared" si="8"/>
        <v>1.5</v>
      </c>
      <c r="AY64" s="58">
        <f t="shared" si="9"/>
        <v>3.5</v>
      </c>
      <c r="AZ64" s="58">
        <f t="shared" si="10"/>
        <v>5</v>
      </c>
      <c r="BA64" s="111"/>
      <c r="BB64" s="53">
        <f t="shared" si="11"/>
        <v>2.375</v>
      </c>
      <c r="BC64" s="53">
        <f t="shared" si="12"/>
        <v>3.458333333333333</v>
      </c>
      <c r="BD64" s="53">
        <f t="shared" si="13"/>
        <v>4.875</v>
      </c>
    </row>
    <row r="65" spans="3:56" x14ac:dyDescent="0.2">
      <c r="C65">
        <v>1</v>
      </c>
      <c r="D65">
        <v>2</v>
      </c>
      <c r="E65">
        <v>3</v>
      </c>
      <c r="F65">
        <v>5</v>
      </c>
      <c r="G65">
        <v>1</v>
      </c>
      <c r="H65">
        <v>3</v>
      </c>
      <c r="I65">
        <v>2</v>
      </c>
      <c r="J65">
        <v>2</v>
      </c>
      <c r="K65" s="6">
        <v>4</v>
      </c>
      <c r="L65">
        <v>5</v>
      </c>
      <c r="M65">
        <v>5</v>
      </c>
      <c r="N65">
        <v>3</v>
      </c>
      <c r="O65">
        <v>1</v>
      </c>
      <c r="P65">
        <v>1</v>
      </c>
      <c r="Q65">
        <v>4</v>
      </c>
      <c r="R65">
        <v>1</v>
      </c>
      <c r="S65">
        <v>1</v>
      </c>
      <c r="T65">
        <v>3</v>
      </c>
      <c r="V65">
        <v>2</v>
      </c>
      <c r="W65">
        <v>2</v>
      </c>
      <c r="X65">
        <v>5</v>
      </c>
      <c r="Y65">
        <v>1</v>
      </c>
      <c r="Z65">
        <v>2</v>
      </c>
      <c r="AA65">
        <v>4</v>
      </c>
      <c r="AB65">
        <v>1</v>
      </c>
      <c r="AC65">
        <v>2</v>
      </c>
      <c r="AD65">
        <v>3</v>
      </c>
      <c r="AE65">
        <v>6</v>
      </c>
      <c r="AF65">
        <v>4</v>
      </c>
      <c r="AG65">
        <v>4</v>
      </c>
      <c r="AH65">
        <v>3</v>
      </c>
      <c r="AI65">
        <v>4</v>
      </c>
      <c r="AJ65">
        <v>5</v>
      </c>
      <c r="AK65">
        <v>1</v>
      </c>
      <c r="AL65">
        <v>4</v>
      </c>
      <c r="AM65">
        <v>5</v>
      </c>
      <c r="AN65" s="7">
        <f t="shared" si="5"/>
        <v>2.4166666666666665</v>
      </c>
      <c r="AO65" s="7">
        <f t="shared" si="6"/>
        <v>2.5</v>
      </c>
      <c r="AP65" s="7">
        <f t="shared" si="7"/>
        <v>3.8333333333333335</v>
      </c>
      <c r="AQ65" s="107"/>
      <c r="AR65" s="48">
        <v>1</v>
      </c>
      <c r="AS65" s="48">
        <v>2</v>
      </c>
      <c r="AT65" s="48">
        <v>5</v>
      </c>
      <c r="AU65" s="48">
        <v>3</v>
      </c>
      <c r="AV65" s="48">
        <v>3</v>
      </c>
      <c r="AW65" s="48">
        <v>5</v>
      </c>
      <c r="AX65" s="58">
        <f t="shared" si="8"/>
        <v>2</v>
      </c>
      <c r="AY65" s="58">
        <f t="shared" si="9"/>
        <v>2.5</v>
      </c>
      <c r="AZ65" s="58">
        <f t="shared" si="10"/>
        <v>5</v>
      </c>
      <c r="BA65" s="111"/>
      <c r="BB65" s="53">
        <f t="shared" si="11"/>
        <v>2.208333333333333</v>
      </c>
      <c r="BC65" s="53">
        <f t="shared" si="12"/>
        <v>2.5</v>
      </c>
      <c r="BD65" s="53">
        <f t="shared" si="13"/>
        <v>4.416666666666667</v>
      </c>
    </row>
    <row r="66" spans="3:56" x14ac:dyDescent="0.2">
      <c r="C66">
        <v>5</v>
      </c>
      <c r="D66">
        <v>3</v>
      </c>
      <c r="E66">
        <v>4</v>
      </c>
      <c r="F66">
        <v>5</v>
      </c>
      <c r="G66">
        <v>3</v>
      </c>
      <c r="H66">
        <v>2</v>
      </c>
      <c r="I66">
        <v>4</v>
      </c>
      <c r="J66">
        <v>4</v>
      </c>
      <c r="K66" s="6">
        <v>6</v>
      </c>
      <c r="L66">
        <v>4</v>
      </c>
      <c r="M66">
        <v>5</v>
      </c>
      <c r="N66">
        <v>3</v>
      </c>
      <c r="O66">
        <v>5</v>
      </c>
      <c r="P66">
        <v>2</v>
      </c>
      <c r="Q66">
        <v>5</v>
      </c>
      <c r="R66">
        <v>2</v>
      </c>
      <c r="S66">
        <v>2</v>
      </c>
      <c r="T66">
        <v>5</v>
      </c>
      <c r="V66">
        <v>3</v>
      </c>
      <c r="W66">
        <v>4</v>
      </c>
      <c r="X66">
        <v>6</v>
      </c>
      <c r="Y66">
        <v>3</v>
      </c>
      <c r="Z66">
        <v>2</v>
      </c>
      <c r="AA66">
        <v>5</v>
      </c>
      <c r="AB66">
        <v>3</v>
      </c>
      <c r="AC66">
        <v>3</v>
      </c>
      <c r="AD66">
        <v>6</v>
      </c>
      <c r="AE66">
        <v>4</v>
      </c>
      <c r="AF66">
        <v>5</v>
      </c>
      <c r="AG66">
        <v>3</v>
      </c>
      <c r="AH66">
        <v>3</v>
      </c>
      <c r="AI66">
        <v>3</v>
      </c>
      <c r="AJ66">
        <v>6</v>
      </c>
      <c r="AK66">
        <v>2</v>
      </c>
      <c r="AL66">
        <v>3</v>
      </c>
      <c r="AM66">
        <v>6</v>
      </c>
      <c r="AN66" s="7">
        <f>AVERAGE(C66,F66,I66,L66,O66,R66,V66,Y66,AB66,AE66,AH66,AK66)</f>
        <v>3.5833333333333335</v>
      </c>
      <c r="AO66" s="7">
        <f t="shared" si="6"/>
        <v>3.25</v>
      </c>
      <c r="AP66" s="7">
        <f>AVERAGE(E66,H66,K66,N66,Q66,T66,X66,AA66,AD66,AG66,AJ66,AM66)</f>
        <v>4.75</v>
      </c>
      <c r="AQ66" s="107"/>
      <c r="AR66" s="48">
        <v>3</v>
      </c>
      <c r="AS66" s="48">
        <v>3</v>
      </c>
      <c r="AT66" s="48">
        <v>6</v>
      </c>
      <c r="AU66" s="48">
        <v>6</v>
      </c>
      <c r="AV66" s="48">
        <v>4</v>
      </c>
      <c r="AW66" s="48">
        <v>6</v>
      </c>
      <c r="AX66" s="58">
        <f t="shared" si="8"/>
        <v>4.5</v>
      </c>
      <c r="AY66" s="58">
        <f t="shared" si="9"/>
        <v>3.5</v>
      </c>
      <c r="AZ66" s="58">
        <f t="shared" si="10"/>
        <v>6</v>
      </c>
      <c r="BA66" s="111"/>
      <c r="BB66" s="53">
        <f t="shared" si="11"/>
        <v>4.041666666666667</v>
      </c>
      <c r="BC66" s="53">
        <f t="shared" si="12"/>
        <v>3.375</v>
      </c>
      <c r="BD66" s="53">
        <f t="shared" si="13"/>
        <v>5.375</v>
      </c>
    </row>
    <row r="69" spans="3:56" x14ac:dyDescent="0.2">
      <c r="V69" s="6" t="s">
        <v>150</v>
      </c>
    </row>
    <row r="70" spans="3:56" x14ac:dyDescent="0.2">
      <c r="V70" s="6" t="s">
        <v>151</v>
      </c>
      <c r="W70" t="s">
        <v>154</v>
      </c>
    </row>
    <row r="71" spans="3:56" x14ac:dyDescent="0.2">
      <c r="V71" s="6" t="s">
        <v>152</v>
      </c>
      <c r="W71">
        <v>2</v>
      </c>
    </row>
    <row r="72" spans="3:56" x14ac:dyDescent="0.2">
      <c r="V72" s="6" t="s">
        <v>153</v>
      </c>
      <c r="W72" t="s">
        <v>155</v>
      </c>
    </row>
  </sheetData>
  <mergeCells count="59">
    <mergeCell ref="R23:T23"/>
    <mergeCell ref="C2:E2"/>
    <mergeCell ref="C1:H1"/>
    <mergeCell ref="F2:H2"/>
    <mergeCell ref="C16:E16"/>
    <mergeCell ref="F16:H16"/>
    <mergeCell ref="I16:K16"/>
    <mergeCell ref="L16:N16"/>
    <mergeCell ref="I1:N1"/>
    <mergeCell ref="I2:K2"/>
    <mergeCell ref="C23:E23"/>
    <mergeCell ref="F23:H23"/>
    <mergeCell ref="I23:K23"/>
    <mergeCell ref="L23:N23"/>
    <mergeCell ref="O23:Q23"/>
    <mergeCell ref="L2:N2"/>
    <mergeCell ref="C22:T22"/>
    <mergeCell ref="C15:T15"/>
    <mergeCell ref="D8:E8"/>
    <mergeCell ref="F8:G8"/>
    <mergeCell ref="O16:Q16"/>
    <mergeCell ref="R16:T16"/>
    <mergeCell ref="X8:Y8"/>
    <mergeCell ref="Z8:AA8"/>
    <mergeCell ref="W22:AN22"/>
    <mergeCell ref="W23:Y23"/>
    <mergeCell ref="Z23:AB23"/>
    <mergeCell ref="AC23:AE23"/>
    <mergeCell ref="AF23:AH23"/>
    <mergeCell ref="AI23:AK23"/>
    <mergeCell ref="AL23:AN23"/>
    <mergeCell ref="W15:AN15"/>
    <mergeCell ref="W16:Y16"/>
    <mergeCell ref="Z16:AB16"/>
    <mergeCell ref="AC16:AE16"/>
    <mergeCell ref="AF16:AH16"/>
    <mergeCell ref="AI16:AK16"/>
    <mergeCell ref="AL16:AN16"/>
    <mergeCell ref="C50:E50"/>
    <mergeCell ref="F50:H50"/>
    <mergeCell ref="I50:K50"/>
    <mergeCell ref="AB50:AD50"/>
    <mergeCell ref="AE50:AG50"/>
    <mergeCell ref="AR48:AZ49"/>
    <mergeCell ref="BB48:BD50"/>
    <mergeCell ref="AH50:AJ50"/>
    <mergeCell ref="AK50:AM50"/>
    <mergeCell ref="V49:AM49"/>
    <mergeCell ref="C48:AP48"/>
    <mergeCell ref="AN49:AP50"/>
    <mergeCell ref="L50:N50"/>
    <mergeCell ref="O50:Q50"/>
    <mergeCell ref="R50:T50"/>
    <mergeCell ref="C49:T49"/>
    <mergeCell ref="V50:X50"/>
    <mergeCell ref="Y50:AA50"/>
    <mergeCell ref="AR50:AT50"/>
    <mergeCell ref="AU50:AW50"/>
    <mergeCell ref="AX50:AZ50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3F02-824C-4D46-8F77-9196120100ED}">
  <sheetPr>
    <tabColor theme="4"/>
  </sheetPr>
  <dimension ref="B1:V58"/>
  <sheetViews>
    <sheetView topLeftCell="A35" zoomScale="120" zoomScaleNormal="120" workbookViewId="0">
      <selection activeCell="H4" sqref="H4:H12"/>
    </sheetView>
  </sheetViews>
  <sheetFormatPr baseColWidth="10" defaultRowHeight="16" x14ac:dyDescent="0.2"/>
  <cols>
    <col min="5" max="5" width="12.1640625" bestFit="1" customWidth="1"/>
    <col min="17" max="17" width="15.5" customWidth="1"/>
    <col min="20" max="20" width="12.83203125" bestFit="1" customWidth="1"/>
  </cols>
  <sheetData>
    <row r="1" spans="2:22" x14ac:dyDescent="0.2">
      <c r="C1" s="166" t="s">
        <v>64</v>
      </c>
      <c r="D1" s="166"/>
      <c r="E1" s="166"/>
      <c r="F1" s="166"/>
      <c r="G1" s="161" t="s">
        <v>75</v>
      </c>
      <c r="H1" s="161"/>
      <c r="I1" s="161"/>
      <c r="J1" s="161"/>
      <c r="L1" s="166" t="s">
        <v>64</v>
      </c>
      <c r="M1" s="166"/>
      <c r="N1" s="166"/>
      <c r="O1" s="166"/>
      <c r="P1" s="161" t="s">
        <v>75</v>
      </c>
      <c r="Q1" s="161"/>
      <c r="R1" s="161"/>
      <c r="S1" s="161"/>
    </row>
    <row r="2" spans="2:22" x14ac:dyDescent="0.2">
      <c r="C2" s="162" t="s">
        <v>76</v>
      </c>
      <c r="D2" s="162"/>
      <c r="E2" s="162"/>
      <c r="G2" s="163" t="s">
        <v>76</v>
      </c>
      <c r="H2" s="163"/>
      <c r="I2" s="163"/>
      <c r="L2" s="162" t="s">
        <v>76</v>
      </c>
      <c r="M2" s="162"/>
      <c r="N2" s="162"/>
      <c r="P2" s="163" t="s">
        <v>76</v>
      </c>
      <c r="Q2" s="163"/>
      <c r="R2" s="163"/>
    </row>
    <row r="3" spans="2:22" x14ac:dyDescent="0.2">
      <c r="C3" s="32" t="s">
        <v>6</v>
      </c>
      <c r="D3" s="32" t="s">
        <v>7</v>
      </c>
      <c r="E3" s="32" t="s">
        <v>61</v>
      </c>
      <c r="F3" t="s">
        <v>77</v>
      </c>
      <c r="G3" s="33" t="s">
        <v>6</v>
      </c>
      <c r="H3" s="33" t="s">
        <v>7</v>
      </c>
      <c r="I3" s="33" t="s">
        <v>61</v>
      </c>
      <c r="J3" t="s">
        <v>77</v>
      </c>
      <c r="L3" s="32" t="s">
        <v>6</v>
      </c>
      <c r="M3" s="32" t="s">
        <v>7</v>
      </c>
      <c r="N3" s="32" t="s">
        <v>61</v>
      </c>
      <c r="O3" t="s">
        <v>77</v>
      </c>
      <c r="P3" s="33" t="s">
        <v>6</v>
      </c>
      <c r="Q3" s="33" t="s">
        <v>7</v>
      </c>
      <c r="R3" s="33" t="s">
        <v>61</v>
      </c>
      <c r="S3" t="s">
        <v>77</v>
      </c>
    </row>
    <row r="4" spans="2:22" x14ac:dyDescent="0.2">
      <c r="C4">
        <v>3520</v>
      </c>
      <c r="D4">
        <v>2530</v>
      </c>
      <c r="E4">
        <v>600</v>
      </c>
      <c r="F4" t="s">
        <v>78</v>
      </c>
      <c r="G4" s="31">
        <v>781</v>
      </c>
      <c r="H4" s="31">
        <v>1053</v>
      </c>
      <c r="I4" s="31">
        <v>681</v>
      </c>
      <c r="J4" t="s">
        <v>79</v>
      </c>
      <c r="L4">
        <v>3520</v>
      </c>
      <c r="M4">
        <v>2530</v>
      </c>
      <c r="N4">
        <v>600</v>
      </c>
      <c r="O4" t="s">
        <v>78</v>
      </c>
      <c r="P4" s="31">
        <v>781</v>
      </c>
      <c r="Q4" s="31">
        <v>1053</v>
      </c>
      <c r="R4" s="31">
        <v>681</v>
      </c>
      <c r="S4" t="s">
        <v>79</v>
      </c>
    </row>
    <row r="5" spans="2:22" x14ac:dyDescent="0.2">
      <c r="C5">
        <v>1650</v>
      </c>
      <c r="D5">
        <v>700</v>
      </c>
      <c r="E5">
        <v>1750</v>
      </c>
      <c r="F5" t="s">
        <v>80</v>
      </c>
      <c r="G5" s="31">
        <v>444</v>
      </c>
      <c r="H5" s="31">
        <v>1164</v>
      </c>
      <c r="I5" s="31">
        <v>1130</v>
      </c>
      <c r="J5" s="6" t="s">
        <v>80</v>
      </c>
      <c r="L5">
        <v>1650</v>
      </c>
      <c r="M5">
        <v>700</v>
      </c>
      <c r="N5">
        <v>1750</v>
      </c>
      <c r="O5" t="s">
        <v>80</v>
      </c>
      <c r="P5" s="31">
        <v>444</v>
      </c>
      <c r="Q5" s="31">
        <v>1164</v>
      </c>
      <c r="R5" s="31">
        <v>1130</v>
      </c>
      <c r="S5" s="6" t="s">
        <v>80</v>
      </c>
    </row>
    <row r="6" spans="2:22" ht="40" customHeight="1" x14ac:dyDescent="0.2">
      <c r="C6">
        <v>7390</v>
      </c>
      <c r="D6">
        <v>16550</v>
      </c>
      <c r="E6">
        <v>310</v>
      </c>
      <c r="F6" t="s">
        <v>81</v>
      </c>
      <c r="G6" s="31">
        <v>1172</v>
      </c>
      <c r="H6" s="31">
        <v>3102</v>
      </c>
      <c r="I6" s="31">
        <v>3500</v>
      </c>
      <c r="J6" t="s">
        <v>80</v>
      </c>
      <c r="L6">
        <v>7390</v>
      </c>
      <c r="M6">
        <v>16550</v>
      </c>
      <c r="N6">
        <v>310</v>
      </c>
      <c r="O6" t="s">
        <v>81</v>
      </c>
      <c r="P6" s="31">
        <v>1172</v>
      </c>
      <c r="Q6" s="31">
        <v>3102</v>
      </c>
      <c r="R6" s="31">
        <v>3500</v>
      </c>
      <c r="S6" t="s">
        <v>80</v>
      </c>
    </row>
    <row r="7" spans="2:22" x14ac:dyDescent="0.2">
      <c r="C7">
        <v>13270</v>
      </c>
      <c r="D7">
        <v>4800</v>
      </c>
      <c r="E7">
        <v>710</v>
      </c>
      <c r="F7" t="s">
        <v>82</v>
      </c>
      <c r="G7" s="31">
        <v>448</v>
      </c>
      <c r="H7" s="31">
        <v>1344</v>
      </c>
      <c r="I7" s="31">
        <v>3258</v>
      </c>
      <c r="J7" t="s">
        <v>81</v>
      </c>
      <c r="L7">
        <v>13270</v>
      </c>
      <c r="M7">
        <v>4800</v>
      </c>
      <c r="N7">
        <v>710</v>
      </c>
      <c r="O7" t="s">
        <v>82</v>
      </c>
      <c r="P7" s="31">
        <v>448</v>
      </c>
      <c r="Q7" s="31">
        <v>1344</v>
      </c>
      <c r="R7" s="31">
        <v>3258</v>
      </c>
      <c r="S7" t="s">
        <v>81</v>
      </c>
    </row>
    <row r="8" spans="2:22" x14ac:dyDescent="0.2">
      <c r="C8">
        <v>2400</v>
      </c>
      <c r="D8">
        <v>900</v>
      </c>
      <c r="E8">
        <v>5450</v>
      </c>
      <c r="F8" t="s">
        <v>83</v>
      </c>
      <c r="G8" s="31">
        <v>855</v>
      </c>
      <c r="H8" s="31">
        <v>1083</v>
      </c>
      <c r="I8" s="31">
        <v>1373</v>
      </c>
      <c r="J8" t="s">
        <v>80</v>
      </c>
      <c r="L8">
        <v>2400</v>
      </c>
      <c r="M8">
        <v>900</v>
      </c>
      <c r="N8">
        <v>5450</v>
      </c>
      <c r="O8" t="s">
        <v>83</v>
      </c>
      <c r="P8" s="31">
        <v>855</v>
      </c>
      <c r="Q8" s="31">
        <v>1083</v>
      </c>
      <c r="R8" s="31">
        <v>1373</v>
      </c>
      <c r="S8" t="s">
        <v>80</v>
      </c>
    </row>
    <row r="9" spans="2:22" x14ac:dyDescent="0.2">
      <c r="C9">
        <v>12070</v>
      </c>
      <c r="D9">
        <v>6500</v>
      </c>
      <c r="E9">
        <v>6030</v>
      </c>
      <c r="F9" t="s">
        <v>83</v>
      </c>
      <c r="G9" s="31">
        <v>584</v>
      </c>
      <c r="H9" s="31">
        <v>728</v>
      </c>
      <c r="I9" s="31">
        <v>2475</v>
      </c>
      <c r="J9" t="s">
        <v>83</v>
      </c>
      <c r="L9">
        <v>12070</v>
      </c>
      <c r="M9">
        <v>6500</v>
      </c>
      <c r="N9">
        <v>6030</v>
      </c>
      <c r="O9" t="s">
        <v>83</v>
      </c>
      <c r="P9" s="31">
        <v>584</v>
      </c>
      <c r="Q9" s="31">
        <v>728</v>
      </c>
      <c r="R9" s="31">
        <v>2475</v>
      </c>
      <c r="S9" t="s">
        <v>83</v>
      </c>
    </row>
    <row r="10" spans="2:22" x14ac:dyDescent="0.2">
      <c r="C10">
        <v>6740</v>
      </c>
      <c r="D10">
        <v>2850</v>
      </c>
      <c r="E10">
        <v>3250</v>
      </c>
      <c r="F10" t="s">
        <v>79</v>
      </c>
      <c r="G10" s="31">
        <v>1479</v>
      </c>
      <c r="H10" s="31">
        <v>695</v>
      </c>
      <c r="I10" s="31">
        <v>1459</v>
      </c>
      <c r="J10" t="s">
        <v>80</v>
      </c>
      <c r="L10">
        <v>6740</v>
      </c>
      <c r="M10">
        <v>2850</v>
      </c>
      <c r="N10">
        <v>3250</v>
      </c>
      <c r="O10" t="s">
        <v>79</v>
      </c>
      <c r="P10" s="31">
        <v>1479</v>
      </c>
      <c r="Q10" s="31">
        <v>695</v>
      </c>
      <c r="R10" s="31">
        <v>1459</v>
      </c>
      <c r="S10" t="s">
        <v>80</v>
      </c>
    </row>
    <row r="11" spans="2:22" x14ac:dyDescent="0.2">
      <c r="C11">
        <v>3820</v>
      </c>
      <c r="D11">
        <v>6770</v>
      </c>
      <c r="E11">
        <v>1250</v>
      </c>
      <c r="F11" t="s">
        <v>83</v>
      </c>
      <c r="G11" s="31">
        <v>789</v>
      </c>
      <c r="H11" s="31">
        <v>1575</v>
      </c>
      <c r="I11" s="31">
        <v>1500</v>
      </c>
      <c r="J11" t="s">
        <v>79</v>
      </c>
      <c r="L11">
        <v>3820</v>
      </c>
      <c r="M11">
        <v>6770</v>
      </c>
      <c r="N11">
        <v>1250</v>
      </c>
      <c r="O11" t="s">
        <v>83</v>
      </c>
      <c r="P11" s="31">
        <v>789</v>
      </c>
      <c r="Q11" s="31">
        <v>1575</v>
      </c>
      <c r="R11" s="31">
        <v>1500</v>
      </c>
      <c r="S11" t="s">
        <v>79</v>
      </c>
    </row>
    <row r="12" spans="2:22" x14ac:dyDescent="0.2">
      <c r="C12">
        <v>7590</v>
      </c>
      <c r="D12">
        <v>6890</v>
      </c>
      <c r="E12">
        <v>2150</v>
      </c>
      <c r="F12" t="s">
        <v>80</v>
      </c>
      <c r="G12" s="31">
        <v>790</v>
      </c>
      <c r="H12" s="31">
        <v>1233</v>
      </c>
      <c r="I12" s="31">
        <v>683</v>
      </c>
      <c r="J12" t="s">
        <v>79</v>
      </c>
      <c r="L12">
        <v>7590</v>
      </c>
      <c r="M12">
        <v>6890</v>
      </c>
      <c r="N12">
        <v>2150</v>
      </c>
      <c r="O12" t="s">
        <v>80</v>
      </c>
      <c r="P12" s="31">
        <v>790</v>
      </c>
      <c r="Q12" s="31">
        <v>1233</v>
      </c>
      <c r="R12" s="31">
        <v>683</v>
      </c>
      <c r="S12" t="s">
        <v>79</v>
      </c>
    </row>
    <row r="13" spans="2:22" x14ac:dyDescent="0.2">
      <c r="B13" s="6" t="s">
        <v>85</v>
      </c>
      <c r="C13" s="35">
        <f>AVERAGE(C4:C12)</f>
        <v>6494.4444444444443</v>
      </c>
      <c r="D13" s="35">
        <f>AVERAGE(D4:D12)</f>
        <v>5387.7777777777774</v>
      </c>
      <c r="E13" s="35">
        <f>AVERAGE(E4:E12)</f>
        <v>2388.8888888888887</v>
      </c>
      <c r="G13" s="34">
        <f>AVERAGE(G4:G12)</f>
        <v>815.77777777777783</v>
      </c>
      <c r="H13" s="34">
        <f>AVERAGE(H4:H12)</f>
        <v>1330.7777777777778</v>
      </c>
      <c r="I13" s="34">
        <f>AVERAGE(I4:I12)</f>
        <v>1784.3333333333333</v>
      </c>
      <c r="L13" s="35">
        <f>AVERAGE(L4:L12)</f>
        <v>6494.4444444444443</v>
      </c>
      <c r="M13" s="35">
        <f>AVERAGE(M4:M12)</f>
        <v>5387.7777777777774</v>
      </c>
      <c r="N13" s="35">
        <f>AVERAGE(N4:N12)</f>
        <v>2388.8888888888887</v>
      </c>
      <c r="P13" s="34">
        <f>AVERAGE(P4:P12)</f>
        <v>815.77777777777783</v>
      </c>
      <c r="Q13" s="34">
        <f>AVERAGE(Q4:Q12)</f>
        <v>1330.7777777777778</v>
      </c>
      <c r="R13" s="34">
        <f>AVERAGE(R4:R12)</f>
        <v>1784.3333333333333</v>
      </c>
      <c r="T13" s="151" t="s">
        <v>158</v>
      </c>
      <c r="U13" s="151"/>
      <c r="V13" s="151"/>
    </row>
    <row r="14" spans="2:22" x14ac:dyDescent="0.2">
      <c r="B14" s="36" t="s">
        <v>60</v>
      </c>
      <c r="C14" s="37">
        <f>SUM(C13,G13)</f>
        <v>7310.2222222222226</v>
      </c>
      <c r="D14" s="37">
        <f t="shared" ref="D14:E14" si="0">SUM(D13,H13)</f>
        <v>6718.5555555555547</v>
      </c>
      <c r="E14" s="37">
        <f t="shared" si="0"/>
        <v>4173.2222222222217</v>
      </c>
      <c r="T14" s="94" t="s">
        <v>6</v>
      </c>
      <c r="U14" s="94" t="s">
        <v>7</v>
      </c>
      <c r="V14" s="94" t="s">
        <v>61</v>
      </c>
    </row>
    <row r="15" spans="2:22" ht="34" x14ac:dyDescent="0.2">
      <c r="B15" s="2" t="s">
        <v>86</v>
      </c>
      <c r="C15">
        <f>_xlfn.STDEV.P(C4:C12)</f>
        <v>3877.1499014127235</v>
      </c>
      <c r="D15">
        <f>_xlfn.STDEV.P(D4:D12)</f>
        <v>4559.0880612922238</v>
      </c>
      <c r="E15">
        <f>_xlfn.STDEV.P(E4:E12)</f>
        <v>1985.2928384298846</v>
      </c>
      <c r="G15">
        <f>_xlfn.STDEV.P(G4:G12)</f>
        <v>315.89160510029308</v>
      </c>
      <c r="H15">
        <f>_xlfn.STDEV.P(H4:H12)</f>
        <v>678.2765377988502</v>
      </c>
      <c r="I15">
        <f>_xlfn.STDEV.P(I4:I12)</f>
        <v>989.19383562800499</v>
      </c>
      <c r="K15" s="101"/>
      <c r="L15">
        <v>3520</v>
      </c>
      <c r="M15">
        <v>2530</v>
      </c>
      <c r="N15">
        <v>600</v>
      </c>
      <c r="P15">
        <v>781</v>
      </c>
      <c r="Q15">
        <v>1053</v>
      </c>
      <c r="R15">
        <v>681</v>
      </c>
      <c r="T15" s="48">
        <f>SUM(L15,P15)</f>
        <v>4301</v>
      </c>
      <c r="U15" s="48">
        <f t="shared" ref="U15:V15" si="1">SUM(M15,Q15)</f>
        <v>3583</v>
      </c>
      <c r="V15" s="48">
        <f t="shared" si="1"/>
        <v>1281</v>
      </c>
    </row>
    <row r="16" spans="2:22" x14ac:dyDescent="0.2">
      <c r="K16" s="101"/>
      <c r="L16">
        <v>1650</v>
      </c>
      <c r="M16">
        <v>700</v>
      </c>
      <c r="N16">
        <v>1750</v>
      </c>
      <c r="P16">
        <v>444</v>
      </c>
      <c r="Q16">
        <v>1164</v>
      </c>
      <c r="R16">
        <v>1130</v>
      </c>
      <c r="T16" s="48">
        <f t="shared" ref="T16:T29" si="2">SUM(L16,P16)</f>
        <v>2094</v>
      </c>
      <c r="U16" s="48">
        <f t="shared" ref="U16:U29" si="3">SUM(M16,Q16)</f>
        <v>1864</v>
      </c>
      <c r="V16" s="48">
        <f t="shared" ref="V16:V29" si="4">SUM(N16,R16)</f>
        <v>2880</v>
      </c>
    </row>
    <row r="17" spans="2:22" x14ac:dyDescent="0.2">
      <c r="C17" s="6"/>
      <c r="K17" s="101"/>
      <c r="L17">
        <v>7390</v>
      </c>
      <c r="M17">
        <v>16550</v>
      </c>
      <c r="N17">
        <v>310</v>
      </c>
      <c r="P17">
        <v>1172</v>
      </c>
      <c r="Q17">
        <v>3102</v>
      </c>
      <c r="R17">
        <v>3500</v>
      </c>
      <c r="T17" s="48">
        <f t="shared" si="2"/>
        <v>8562</v>
      </c>
      <c r="U17" s="48">
        <f t="shared" si="3"/>
        <v>19652</v>
      </c>
      <c r="V17" s="48">
        <f t="shared" si="4"/>
        <v>3810</v>
      </c>
    </row>
    <row r="18" spans="2:22" x14ac:dyDescent="0.2">
      <c r="C18" s="167" t="s">
        <v>84</v>
      </c>
      <c r="D18" s="167"/>
      <c r="E18" s="167"/>
      <c r="G18" s="161" t="s">
        <v>84</v>
      </c>
      <c r="H18" s="161"/>
      <c r="I18" s="161"/>
      <c r="K18" s="101"/>
      <c r="L18">
        <v>13270</v>
      </c>
      <c r="M18">
        <v>4800</v>
      </c>
      <c r="N18">
        <v>710</v>
      </c>
      <c r="P18">
        <v>448</v>
      </c>
      <c r="Q18">
        <v>1344</v>
      </c>
      <c r="R18">
        <v>3258</v>
      </c>
      <c r="T18" s="48">
        <f t="shared" si="2"/>
        <v>13718</v>
      </c>
      <c r="U18" s="48">
        <f t="shared" si="3"/>
        <v>6144</v>
      </c>
      <c r="V18" s="48">
        <f t="shared" si="4"/>
        <v>3968</v>
      </c>
    </row>
    <row r="19" spans="2:22" x14ac:dyDescent="0.2">
      <c r="C19" s="38" t="s">
        <v>6</v>
      </c>
      <c r="D19" s="38" t="s">
        <v>7</v>
      </c>
      <c r="E19" s="38" t="s">
        <v>61</v>
      </c>
      <c r="G19" s="161" t="s">
        <v>6</v>
      </c>
      <c r="H19" s="161" t="s">
        <v>7</v>
      </c>
      <c r="I19" s="161" t="s">
        <v>61</v>
      </c>
      <c r="K19" s="101"/>
      <c r="L19">
        <v>2400</v>
      </c>
      <c r="M19">
        <v>900</v>
      </c>
      <c r="N19">
        <v>5450</v>
      </c>
      <c r="P19">
        <v>855</v>
      </c>
      <c r="Q19">
        <v>1083</v>
      </c>
      <c r="R19">
        <v>1373</v>
      </c>
      <c r="T19" s="48">
        <f t="shared" si="2"/>
        <v>3255</v>
      </c>
      <c r="U19" s="48">
        <f t="shared" si="3"/>
        <v>1983</v>
      </c>
      <c r="V19" s="48">
        <f t="shared" si="4"/>
        <v>6823</v>
      </c>
    </row>
    <row r="20" spans="2:22" x14ac:dyDescent="0.2">
      <c r="C20">
        <f t="shared" ref="C20:C28" si="5">(C4-$C$13)/$C$15</f>
        <v>-0.76717292858876596</v>
      </c>
      <c r="D20">
        <f t="shared" ref="D20:D28" si="6">(D4-$D$13)/$D$15</f>
        <v>-0.6268310107981927</v>
      </c>
      <c r="E20">
        <f t="shared" ref="E20:E28" si="7">(E4-$E$13)/$E$15</f>
        <v>-0.90107053944932047</v>
      </c>
      <c r="G20">
        <f t="shared" ref="G20:G28" si="8">(G4-$G$13)/$G$15</f>
        <v>-0.11009402344432724</v>
      </c>
      <c r="H20">
        <f t="shared" ref="H20:H28" si="9">(H4-$H$13)/$H$15</f>
        <v>-0.409534699046535</v>
      </c>
      <c r="I20">
        <f t="shared" ref="I20:I28" si="10">(I4-$I$13)/$I$15</f>
        <v>-1.1153863819145871</v>
      </c>
      <c r="K20" s="101"/>
      <c r="L20">
        <v>12070</v>
      </c>
      <c r="M20">
        <v>6500</v>
      </c>
      <c r="N20">
        <v>6030</v>
      </c>
      <c r="P20">
        <v>584</v>
      </c>
      <c r="Q20">
        <v>728</v>
      </c>
      <c r="R20">
        <v>2475</v>
      </c>
      <c r="T20" s="48">
        <f t="shared" si="2"/>
        <v>12654</v>
      </c>
      <c r="U20" s="48">
        <f t="shared" si="3"/>
        <v>7228</v>
      </c>
      <c r="V20" s="48">
        <f t="shared" si="4"/>
        <v>8505</v>
      </c>
    </row>
    <row r="21" spans="2:22" x14ac:dyDescent="0.2">
      <c r="C21">
        <f t="shared" si="5"/>
        <v>-1.2494859800698617</v>
      </c>
      <c r="D21">
        <f t="shared" si="6"/>
        <v>-1.0282270740892594</v>
      </c>
      <c r="E21">
        <f t="shared" si="7"/>
        <v>-0.3218109069461858</v>
      </c>
      <c r="G21">
        <f t="shared" si="8"/>
        <v>-1.1769156627626789</v>
      </c>
      <c r="H21">
        <f t="shared" si="9"/>
        <v>-0.24588463330753962</v>
      </c>
      <c r="I21">
        <f t="shared" si="10"/>
        <v>-0.66148141018076567</v>
      </c>
      <c r="K21" s="101"/>
      <c r="L21">
        <v>6740</v>
      </c>
      <c r="M21">
        <v>2850</v>
      </c>
      <c r="N21">
        <v>3250</v>
      </c>
      <c r="P21">
        <v>1479</v>
      </c>
      <c r="Q21">
        <v>695</v>
      </c>
      <c r="R21">
        <v>1459</v>
      </c>
      <c r="T21" s="48">
        <f t="shared" si="2"/>
        <v>8219</v>
      </c>
      <c r="U21" s="48">
        <f t="shared" si="3"/>
        <v>3545</v>
      </c>
      <c r="V21" s="48">
        <f t="shared" si="4"/>
        <v>4709</v>
      </c>
    </row>
    <row r="22" spans="2:22" x14ac:dyDescent="0.2">
      <c r="C22">
        <f t="shared" si="5"/>
        <v>0.23098295870098823</v>
      </c>
      <c r="D22">
        <f t="shared" si="6"/>
        <v>2.4483453866557716</v>
      </c>
      <c r="E22">
        <f t="shared" si="7"/>
        <v>-1.0471447076457632</v>
      </c>
      <c r="G22">
        <f t="shared" si="8"/>
        <v>1.1276723295926918</v>
      </c>
      <c r="H22">
        <f t="shared" si="9"/>
        <v>2.6113570550003251</v>
      </c>
      <c r="I22">
        <f t="shared" si="10"/>
        <v>1.7344089751402962</v>
      </c>
      <c r="K22" s="101"/>
      <c r="L22">
        <v>3820</v>
      </c>
      <c r="M22">
        <v>6770</v>
      </c>
      <c r="N22">
        <v>1250</v>
      </c>
      <c r="P22">
        <v>789</v>
      </c>
      <c r="Q22">
        <v>1575</v>
      </c>
      <c r="R22">
        <v>1500</v>
      </c>
      <c r="T22" s="48">
        <f t="shared" si="2"/>
        <v>4609</v>
      </c>
      <c r="U22" s="48">
        <f t="shared" si="3"/>
        <v>8345</v>
      </c>
      <c r="V22" s="48">
        <f t="shared" si="4"/>
        <v>2750</v>
      </c>
    </row>
    <row r="23" spans="2:22" x14ac:dyDescent="0.2">
      <c r="C23">
        <f t="shared" si="5"/>
        <v>1.7475608959784441</v>
      </c>
      <c r="D23">
        <f t="shared" si="6"/>
        <v>-0.1289244186283996</v>
      </c>
      <c r="E23">
        <f t="shared" si="7"/>
        <v>-0.84566309634032499</v>
      </c>
      <c r="G23">
        <f t="shared" si="8"/>
        <v>-1.1642530913761109</v>
      </c>
      <c r="H23">
        <f t="shared" si="9"/>
        <v>1.9493851674614988E-2</v>
      </c>
      <c r="I23">
        <f t="shared" si="10"/>
        <v>1.4897653155421118</v>
      </c>
      <c r="K23" s="101"/>
      <c r="L23">
        <v>7590</v>
      </c>
      <c r="M23">
        <v>6890</v>
      </c>
      <c r="N23">
        <v>2150</v>
      </c>
      <c r="P23">
        <v>790</v>
      </c>
      <c r="Q23">
        <v>1233</v>
      </c>
      <c r="R23">
        <v>683</v>
      </c>
      <c r="T23" s="48">
        <f t="shared" si="2"/>
        <v>8380</v>
      </c>
      <c r="U23" s="48">
        <f t="shared" si="3"/>
        <v>8123</v>
      </c>
      <c r="V23" s="48">
        <f t="shared" si="4"/>
        <v>2833</v>
      </c>
    </row>
    <row r="24" spans="2:22" x14ac:dyDescent="0.2">
      <c r="C24">
        <f t="shared" si="5"/>
        <v>-1.0560449166416148</v>
      </c>
      <c r="D24">
        <f t="shared" si="6"/>
        <v>-0.9843586518716565</v>
      </c>
      <c r="E24">
        <f t="shared" si="7"/>
        <v>1.5418939976291171</v>
      </c>
      <c r="G24">
        <f t="shared" si="8"/>
        <v>0.12416354720718022</v>
      </c>
      <c r="H24">
        <f t="shared" si="9"/>
        <v>-0.3653049515495092</v>
      </c>
      <c r="I24">
        <f t="shared" si="10"/>
        <v>-0.41582682636936563</v>
      </c>
      <c r="L24">
        <v>6720</v>
      </c>
      <c r="M24">
        <v>3770</v>
      </c>
      <c r="N24">
        <v>5500</v>
      </c>
      <c r="P24">
        <v>590</v>
      </c>
      <c r="Q24">
        <v>950</v>
      </c>
      <c r="R24">
        <v>1100</v>
      </c>
      <c r="T24" s="48">
        <f t="shared" si="2"/>
        <v>7310</v>
      </c>
      <c r="U24" s="48">
        <f t="shared" si="3"/>
        <v>4720</v>
      </c>
      <c r="V24" s="48">
        <f t="shared" si="4"/>
        <v>6600</v>
      </c>
    </row>
    <row r="25" spans="2:22" x14ac:dyDescent="0.2">
      <c r="C25">
        <f t="shared" si="5"/>
        <v>1.4380551944932491</v>
      </c>
      <c r="D25">
        <f t="shared" si="6"/>
        <v>0.24395717022122521</v>
      </c>
      <c r="E25">
        <f t="shared" si="7"/>
        <v>1.8340423340220022</v>
      </c>
      <c r="G25">
        <f t="shared" si="8"/>
        <v>-0.73372566423279983</v>
      </c>
      <c r="H25">
        <f t="shared" si="9"/>
        <v>-0.88869029693098078</v>
      </c>
      <c r="I25">
        <f t="shared" si="10"/>
        <v>0.69821165659426732</v>
      </c>
      <c r="L25">
        <v>6700</v>
      </c>
      <c r="M25">
        <v>4200</v>
      </c>
      <c r="N25">
        <v>6900</v>
      </c>
      <c r="P25">
        <v>750</v>
      </c>
      <c r="Q25">
        <v>1350</v>
      </c>
      <c r="R25">
        <v>2730</v>
      </c>
      <c r="T25" s="48">
        <f t="shared" si="2"/>
        <v>7450</v>
      </c>
      <c r="U25" s="48">
        <f t="shared" si="3"/>
        <v>5550</v>
      </c>
      <c r="V25" s="48">
        <f t="shared" si="4"/>
        <v>9630</v>
      </c>
    </row>
    <row r="26" spans="2:22" x14ac:dyDescent="0.2">
      <c r="C26">
        <f t="shared" si="5"/>
        <v>6.3334037063174212E-2</v>
      </c>
      <c r="D26">
        <f t="shared" si="6"/>
        <v>-0.55664153525002802</v>
      </c>
      <c r="E26">
        <f t="shared" si="7"/>
        <v>0.43374513544920718</v>
      </c>
      <c r="G26">
        <f t="shared" si="8"/>
        <v>2.0995246835117838</v>
      </c>
      <c r="H26">
        <f t="shared" si="9"/>
        <v>-0.93734301917770924</v>
      </c>
      <c r="I26">
        <f t="shared" si="10"/>
        <v>-0.32888734403282077</v>
      </c>
      <c r="L26">
        <v>5900</v>
      </c>
      <c r="M26">
        <v>6800</v>
      </c>
      <c r="N26">
        <v>4800</v>
      </c>
      <c r="P26">
        <v>610</v>
      </c>
      <c r="Q26">
        <v>430</v>
      </c>
      <c r="R26">
        <v>1320</v>
      </c>
      <c r="T26" s="48">
        <f t="shared" si="2"/>
        <v>6510</v>
      </c>
      <c r="U26" s="48">
        <f t="shared" si="3"/>
        <v>7230</v>
      </c>
      <c r="V26" s="48">
        <f t="shared" si="4"/>
        <v>6120</v>
      </c>
    </row>
    <row r="27" spans="2:22" x14ac:dyDescent="0.2">
      <c r="C27">
        <f t="shared" si="5"/>
        <v>-0.68979650321746722</v>
      </c>
      <c r="D27">
        <f t="shared" si="6"/>
        <v>0.30317954021498916</v>
      </c>
      <c r="E27">
        <f t="shared" si="7"/>
        <v>-0.57366292107798345</v>
      </c>
      <c r="G27">
        <f t="shared" si="8"/>
        <v>-8.4768880671191302E-2</v>
      </c>
      <c r="H27">
        <f t="shared" si="9"/>
        <v>0.36006290740171343</v>
      </c>
      <c r="I27">
        <f t="shared" si="10"/>
        <v>-0.28743945129097964</v>
      </c>
      <c r="L27">
        <v>7700</v>
      </c>
      <c r="M27">
        <v>5350</v>
      </c>
      <c r="N27">
        <v>7200</v>
      </c>
      <c r="P27">
        <v>910</v>
      </c>
      <c r="Q27">
        <v>590</v>
      </c>
      <c r="R27">
        <v>1720</v>
      </c>
      <c r="T27" s="48">
        <f t="shared" si="2"/>
        <v>8610</v>
      </c>
      <c r="U27" s="48">
        <f t="shared" si="3"/>
        <v>5940</v>
      </c>
      <c r="V27" s="48">
        <f t="shared" si="4"/>
        <v>8920</v>
      </c>
    </row>
    <row r="28" spans="2:22" x14ac:dyDescent="0.2">
      <c r="C28">
        <f t="shared" si="5"/>
        <v>0.28256724228185409</v>
      </c>
      <c r="D28">
        <f t="shared" si="6"/>
        <v>0.32950059354555089</v>
      </c>
      <c r="E28">
        <f t="shared" si="7"/>
        <v>-0.12032929564074768</v>
      </c>
      <c r="G28">
        <f t="shared" si="8"/>
        <v>-8.1603237824549299E-2</v>
      </c>
      <c r="H28">
        <f t="shared" si="9"/>
        <v>-0.14415621406438037</v>
      </c>
      <c r="I28">
        <f t="shared" si="10"/>
        <v>-1.1133645334881559</v>
      </c>
      <c r="L28">
        <v>5600</v>
      </c>
      <c r="M28">
        <v>6480</v>
      </c>
      <c r="N28">
        <v>6000</v>
      </c>
      <c r="P28">
        <v>1430</v>
      </c>
      <c r="Q28">
        <v>3450</v>
      </c>
      <c r="R28">
        <v>2450</v>
      </c>
      <c r="T28" s="48">
        <f t="shared" si="2"/>
        <v>7030</v>
      </c>
      <c r="U28" s="48">
        <f t="shared" si="3"/>
        <v>9930</v>
      </c>
      <c r="V28" s="48">
        <f t="shared" si="4"/>
        <v>8450</v>
      </c>
    </row>
    <row r="29" spans="2:22" x14ac:dyDescent="0.2">
      <c r="B29" s="6" t="s">
        <v>87</v>
      </c>
      <c r="C29" s="7">
        <f>SUM(C20:C28)</f>
        <v>0</v>
      </c>
      <c r="D29" s="7">
        <f t="shared" ref="D29:E29" si="11">SUM(D20:D28)</f>
        <v>7.2164496600635175E-16</v>
      </c>
      <c r="E29" s="7">
        <f t="shared" si="11"/>
        <v>1.1102230246251565E-15</v>
      </c>
      <c r="L29">
        <v>6350</v>
      </c>
      <c r="M29">
        <v>5700</v>
      </c>
      <c r="N29">
        <v>5700</v>
      </c>
      <c r="P29">
        <v>610</v>
      </c>
      <c r="Q29">
        <v>1220</v>
      </c>
      <c r="R29">
        <v>1380</v>
      </c>
      <c r="T29" s="48">
        <f t="shared" si="2"/>
        <v>6960</v>
      </c>
      <c r="U29" s="48">
        <f t="shared" si="3"/>
        <v>6920</v>
      </c>
      <c r="V29" s="48">
        <f t="shared" si="4"/>
        <v>7080</v>
      </c>
    </row>
    <row r="30" spans="2:22" x14ac:dyDescent="0.2">
      <c r="K30" s="6" t="s">
        <v>85</v>
      </c>
      <c r="L30" s="93">
        <f>AVERAGE(L15:L29)</f>
        <v>6494.666666666667</v>
      </c>
      <c r="M30" s="93">
        <f>AVERAGE(M15:M29)</f>
        <v>5386</v>
      </c>
      <c r="N30" s="93">
        <f>AVERAGE(N15:N29)</f>
        <v>3840</v>
      </c>
      <c r="P30" s="93">
        <f>AVERAGE(P15:P29)</f>
        <v>816.13333333333333</v>
      </c>
      <c r="Q30" s="93">
        <f t="shared" ref="Q30:T30" si="12">AVERAGE(Q15:Q29)</f>
        <v>1331.1333333333334</v>
      </c>
      <c r="R30" s="93">
        <f t="shared" si="12"/>
        <v>1783.9333333333334</v>
      </c>
      <c r="T30" s="13">
        <f t="shared" si="12"/>
        <v>7310.8</v>
      </c>
      <c r="U30" s="13">
        <f t="shared" ref="U30" si="13">AVERAGE(U15:U29)</f>
        <v>6717.1333333333332</v>
      </c>
      <c r="V30" s="13">
        <f t="shared" ref="V30" si="14">AVERAGE(V15:V29)</f>
        <v>5623.9333333333334</v>
      </c>
    </row>
    <row r="31" spans="2:22" x14ac:dyDescent="0.2">
      <c r="C31" s="48"/>
      <c r="D31" s="151" t="s">
        <v>99</v>
      </c>
      <c r="E31" s="151"/>
      <c r="F31" s="151" t="s">
        <v>101</v>
      </c>
      <c r="G31" s="151"/>
      <c r="H31" s="48"/>
      <c r="K31" s="6" t="s">
        <v>102</v>
      </c>
      <c r="L31">
        <f>_xlfn.STDEV.P(L15:L29)</f>
        <v>3033.2751642774219</v>
      </c>
      <c r="M31">
        <f t="shared" ref="M31:R31" si="15">_xlfn.STDEV.P(M15:M29)</f>
        <v>3599.831107149334</v>
      </c>
      <c r="N31">
        <f t="shared" si="15"/>
        <v>2406.651892844774</v>
      </c>
      <c r="P31">
        <f t="shared" si="15"/>
        <v>308.13673732433932</v>
      </c>
      <c r="Q31">
        <f t="shared" si="15"/>
        <v>822.57391697578691</v>
      </c>
      <c r="R31">
        <f t="shared" si="15"/>
        <v>856.17276034428687</v>
      </c>
    </row>
    <row r="32" spans="2:22" ht="34" x14ac:dyDescent="0.2">
      <c r="C32" s="48"/>
      <c r="D32" s="56" t="s">
        <v>65</v>
      </c>
      <c r="E32" s="57" t="s">
        <v>64</v>
      </c>
      <c r="F32" s="56" t="s">
        <v>65</v>
      </c>
      <c r="G32" s="57" t="s">
        <v>64</v>
      </c>
      <c r="H32" s="49" t="s">
        <v>100</v>
      </c>
    </row>
    <row r="33" spans="3:22" x14ac:dyDescent="0.2">
      <c r="C33" s="50" t="s">
        <v>6</v>
      </c>
      <c r="D33" s="51">
        <v>816</v>
      </c>
      <c r="E33" s="52">
        <v>6494.44</v>
      </c>
      <c r="F33" s="51">
        <f>(D33-$D$37)/$D$38</f>
        <v>-1.2500386151206784</v>
      </c>
      <c r="G33" s="52">
        <f>(E33-$E$37)/$E$38</f>
        <v>1.0017262958492832</v>
      </c>
      <c r="H33" s="55">
        <f>AVERAGE(F33:G33)</f>
        <v>-0.12415615963569759</v>
      </c>
      <c r="L33" s="164" t="s">
        <v>84</v>
      </c>
      <c r="M33" s="164"/>
      <c r="N33" s="164"/>
      <c r="P33" s="165" t="s">
        <v>84</v>
      </c>
      <c r="Q33" s="165"/>
      <c r="R33" s="165"/>
      <c r="T33" s="151" t="s">
        <v>145</v>
      </c>
      <c r="U33" s="151"/>
      <c r="V33" s="151"/>
    </row>
    <row r="34" spans="3:22" x14ac:dyDescent="0.2">
      <c r="C34" s="50" t="s">
        <v>7</v>
      </c>
      <c r="D34" s="51">
        <v>1331</v>
      </c>
      <c r="E34" s="52">
        <v>5387.78</v>
      </c>
      <c r="F34" s="51">
        <f>(D34-$D$37)/$D$38</f>
        <v>5.2260548980095994E-2</v>
      </c>
      <c r="G34" s="52">
        <f>(E34-$E$37)/$E$38</f>
        <v>0.36366465449298668</v>
      </c>
      <c r="H34" s="55">
        <f>AVERAGE(F34:G34)</f>
        <v>0.20796260173654135</v>
      </c>
      <c r="L34" s="94" t="s">
        <v>6</v>
      </c>
      <c r="M34" s="94" t="s">
        <v>7</v>
      </c>
      <c r="N34" s="94" t="s">
        <v>61</v>
      </c>
      <c r="P34" s="102" t="s">
        <v>6</v>
      </c>
      <c r="Q34" s="103" t="s">
        <v>7</v>
      </c>
      <c r="R34" s="103" t="s">
        <v>61</v>
      </c>
      <c r="T34" s="94" t="s">
        <v>6</v>
      </c>
      <c r="U34" s="94" t="s">
        <v>7</v>
      </c>
      <c r="V34" s="94" t="s">
        <v>61</v>
      </c>
    </row>
    <row r="35" spans="3:22" x14ac:dyDescent="0.2">
      <c r="C35" s="50" t="s">
        <v>8</v>
      </c>
      <c r="D35" s="51">
        <v>1784</v>
      </c>
      <c r="E35" s="52">
        <v>2388.89</v>
      </c>
      <c r="F35" s="51">
        <f>(D35-$D$37)/$D$38</f>
        <v>1.197778066140583</v>
      </c>
      <c r="G35" s="52">
        <f>(E35-$E$37)/$E$38</f>
        <v>-1.3653909503422692</v>
      </c>
      <c r="H35" s="55">
        <f>AVERAGE(F35:G35)</f>
        <v>-8.3806442100843093E-2</v>
      </c>
      <c r="L35">
        <f t="shared" ref="L35:L49" si="16">(L15-$L$30)/$L$31</f>
        <v>-0.98067814674349973</v>
      </c>
      <c r="M35">
        <f t="shared" ref="M35:M49" si="17">(M15-$M$30)/$M$31</f>
        <v>-0.79337055405958601</v>
      </c>
      <c r="N35">
        <f t="shared" ref="N35:N49" si="18">(N15-$N$30)/$N$31</f>
        <v>-1.3462686521606455</v>
      </c>
      <c r="P35">
        <f t="shared" ref="P35:P49" si="19">(P15-$P$30)/$P$31</f>
        <v>-0.11401864522357356</v>
      </c>
      <c r="Q35">
        <f t="shared" ref="Q35:Q49" si="20">(Q15-$Q$30)/$Q$31</f>
        <v>-0.33812564146927659</v>
      </c>
      <c r="R35">
        <f t="shared" ref="R35:R49" si="21">(R15-$R$30)/$R$31</f>
        <v>-1.288213529346365</v>
      </c>
      <c r="T35" s="48">
        <f>AVERAGE(L35,P35)</f>
        <v>-0.54734839598353668</v>
      </c>
      <c r="U35" s="48">
        <f t="shared" ref="U35:V49" si="22">AVERAGE(M35,Q35)</f>
        <v>-0.56574809776443136</v>
      </c>
      <c r="V35" s="48">
        <f>AVERAGE(N35,R35)</f>
        <v>-1.3172410907535053</v>
      </c>
    </row>
    <row r="36" spans="3:22" x14ac:dyDescent="0.2">
      <c r="C36" s="151" t="s">
        <v>103</v>
      </c>
      <c r="D36" s="152"/>
      <c r="E36" s="152"/>
      <c r="F36" s="48"/>
      <c r="G36" s="48"/>
      <c r="H36" s="48"/>
      <c r="L36">
        <f t="shared" si="16"/>
        <v>-1.5971734855188284</v>
      </c>
      <c r="M36">
        <f t="shared" si="17"/>
        <v>-1.3017277368078501</v>
      </c>
      <c r="N36">
        <f t="shared" si="18"/>
        <v>-0.86842638364683611</v>
      </c>
      <c r="P36">
        <f t="shared" si="19"/>
        <v>-1.2076889518747396</v>
      </c>
      <c r="Q36">
        <f t="shared" si="20"/>
        <v>-0.20318336125682568</v>
      </c>
      <c r="R36">
        <f t="shared" si="21"/>
        <v>-0.76378666038192067</v>
      </c>
      <c r="T36" s="48">
        <f t="shared" ref="T36:T49" si="23">AVERAGE(L36,P36)</f>
        <v>-1.402431218696784</v>
      </c>
      <c r="U36" s="48">
        <f t="shared" si="22"/>
        <v>-0.75245554903233791</v>
      </c>
      <c r="V36" s="48">
        <f t="shared" si="22"/>
        <v>-0.81610652201437839</v>
      </c>
    </row>
    <row r="37" spans="3:22" x14ac:dyDescent="0.2">
      <c r="C37" s="50" t="s">
        <v>85</v>
      </c>
      <c r="D37" s="53">
        <f>AVERAGE(D33:D35)</f>
        <v>1310.3333333333333</v>
      </c>
      <c r="E37" s="54">
        <f>AVERAGE(E33:E35)</f>
        <v>4757.036666666666</v>
      </c>
      <c r="F37" s="48"/>
      <c r="G37" s="48"/>
      <c r="H37" s="48"/>
      <c r="L37">
        <f t="shared" si="16"/>
        <v>0.29517049553485425</v>
      </c>
      <c r="M37">
        <f t="shared" si="17"/>
        <v>3.101256605574656</v>
      </c>
      <c r="N37">
        <f t="shared" si="18"/>
        <v>-1.4667680068293452</v>
      </c>
      <c r="P37">
        <f t="shared" si="19"/>
        <v>1.1548985354903907</v>
      </c>
      <c r="Q37">
        <f t="shared" si="20"/>
        <v>2.1528359094794802</v>
      </c>
      <c r="R37">
        <f t="shared" si="21"/>
        <v>2.004346255978287</v>
      </c>
      <c r="T37" s="48">
        <f>AVERAGE(L37,P37)</f>
        <v>0.72503451551262244</v>
      </c>
      <c r="U37" s="48">
        <f t="shared" si="22"/>
        <v>2.6270462575270681</v>
      </c>
      <c r="V37" s="48">
        <f t="shared" si="22"/>
        <v>0.26878912457447091</v>
      </c>
    </row>
    <row r="38" spans="3:22" x14ac:dyDescent="0.2">
      <c r="C38" s="50" t="s">
        <v>102</v>
      </c>
      <c r="D38" s="59">
        <f>_xlfn.STDEV.P(D33:D35)</f>
        <v>395.45445024961123</v>
      </c>
      <c r="E38" s="60">
        <f>_xlfn.STDEV.P(E33:E35)</f>
        <v>1734.4092298788353</v>
      </c>
      <c r="F38" s="48"/>
      <c r="G38" s="48"/>
      <c r="H38" s="48"/>
      <c r="L38">
        <f t="shared" si="16"/>
        <v>2.2336692078337488</v>
      </c>
      <c r="M38">
        <f t="shared" si="17"/>
        <v>-0.1627854148035425</v>
      </c>
      <c r="N38">
        <f t="shared" si="18"/>
        <v>-1.3005620003897593</v>
      </c>
      <c r="P38">
        <f t="shared" si="19"/>
        <v>-1.1947077019441621</v>
      </c>
      <c r="Q38">
        <f t="shared" si="20"/>
        <v>1.5641958006608298E-2</v>
      </c>
      <c r="R38">
        <f t="shared" si="21"/>
        <v>1.7216930214807469</v>
      </c>
      <c r="T38" s="48">
        <f t="shared" si="23"/>
        <v>0.51948075294479334</v>
      </c>
      <c r="U38" s="48">
        <f t="shared" si="22"/>
        <v>-7.3571728398467096E-2</v>
      </c>
      <c r="V38" s="48">
        <f t="shared" si="22"/>
        <v>0.21056551054549377</v>
      </c>
    </row>
    <row r="39" spans="3:22" x14ac:dyDescent="0.2">
      <c r="L39">
        <f t="shared" si="16"/>
        <v>-1.3499159967051939</v>
      </c>
      <c r="M39">
        <f t="shared" si="17"/>
        <v>-1.2461695747588595</v>
      </c>
      <c r="N39">
        <f t="shared" si="18"/>
        <v>0.66897917591933309</v>
      </c>
      <c r="P39">
        <f t="shared" si="19"/>
        <v>0.12613447849211276</v>
      </c>
      <c r="Q39">
        <f t="shared" si="20"/>
        <v>-0.30165475492537097</v>
      </c>
      <c r="R39">
        <f t="shared" si="21"/>
        <v>-0.47996543731207658</v>
      </c>
      <c r="T39" s="48">
        <f t="shared" si="23"/>
        <v>-0.61189075910654056</v>
      </c>
      <c r="U39" s="48">
        <f t="shared" si="22"/>
        <v>-0.77391216484211522</v>
      </c>
      <c r="V39" s="48">
        <f t="shared" si="22"/>
        <v>9.4506869303628255E-2</v>
      </c>
    </row>
    <row r="40" spans="3:22" x14ac:dyDescent="0.2">
      <c r="L40">
        <f t="shared" si="16"/>
        <v>1.8380572257319334</v>
      </c>
      <c r="M40">
        <f t="shared" si="17"/>
        <v>0.30945896261287775</v>
      </c>
      <c r="N40">
        <f t="shared" si="18"/>
        <v>0.90997788525673251</v>
      </c>
      <c r="P40">
        <f t="shared" si="19"/>
        <v>-0.75334520430452234</v>
      </c>
      <c r="Q40">
        <f t="shared" si="20"/>
        <v>-0.73322691236158799</v>
      </c>
      <c r="R40">
        <f t="shared" si="21"/>
        <v>0.80715796936680484</v>
      </c>
      <c r="T40" s="48">
        <f t="shared" si="23"/>
        <v>0.54235601071370554</v>
      </c>
      <c r="U40" s="48">
        <f t="shared" si="22"/>
        <v>-0.21188397487435512</v>
      </c>
      <c r="V40" s="48">
        <f t="shared" si="22"/>
        <v>0.85856792731176867</v>
      </c>
    </row>
    <row r="41" spans="3:22" x14ac:dyDescent="0.2">
      <c r="L41">
        <f t="shared" si="16"/>
        <v>8.0880671896371006E-2</v>
      </c>
      <c r="M41">
        <f t="shared" si="17"/>
        <v>-0.70447749478120103</v>
      </c>
      <c r="N41">
        <f t="shared" si="18"/>
        <v>-0.24515385949838914</v>
      </c>
      <c r="P41">
        <f t="shared" si="19"/>
        <v>2.1512094676622247</v>
      </c>
      <c r="Q41">
        <f t="shared" si="20"/>
        <v>-0.77334488755988418</v>
      </c>
      <c r="R41">
        <f t="shared" si="21"/>
        <v>-0.37951842009394249</v>
      </c>
      <c r="T41" s="48">
        <f t="shared" si="23"/>
        <v>1.1160450697792978</v>
      </c>
      <c r="U41" s="48">
        <f t="shared" si="22"/>
        <v>-0.7389111911705426</v>
      </c>
      <c r="V41" s="48">
        <f t="shared" si="22"/>
        <v>-0.31233613979616581</v>
      </c>
    </row>
    <row r="42" spans="3:22" x14ac:dyDescent="0.2">
      <c r="L42">
        <f t="shared" si="16"/>
        <v>-0.88177515121804595</v>
      </c>
      <c r="M42">
        <f t="shared" si="17"/>
        <v>0.38446248137901506</v>
      </c>
      <c r="N42">
        <f t="shared" si="18"/>
        <v>-1.0761838916963185</v>
      </c>
      <c r="P42">
        <f t="shared" si="19"/>
        <v>-8.8056145362418292E-2</v>
      </c>
      <c r="Q42">
        <f t="shared" si="20"/>
        <v>0.29646778439468191</v>
      </c>
      <c r="R42">
        <f t="shared" si="21"/>
        <v>-0.3316308886294832</v>
      </c>
      <c r="T42" s="48">
        <f t="shared" si="23"/>
        <v>-0.48491564829023215</v>
      </c>
      <c r="U42" s="48">
        <f t="shared" si="22"/>
        <v>0.34046513288684849</v>
      </c>
      <c r="V42" s="48">
        <f t="shared" si="22"/>
        <v>-0.70390739016290083</v>
      </c>
    </row>
    <row r="43" spans="3:22" x14ac:dyDescent="0.2">
      <c r="L43">
        <f t="shared" si="16"/>
        <v>0.36110582588515677</v>
      </c>
      <c r="M43">
        <f t="shared" si="17"/>
        <v>0.41779737860840943</v>
      </c>
      <c r="N43">
        <f t="shared" si="18"/>
        <v>-0.70222037720725028</v>
      </c>
      <c r="P43">
        <f t="shared" si="19"/>
        <v>-8.4810832879773881E-2</v>
      </c>
      <c r="Q43">
        <f t="shared" si="20"/>
        <v>-0.11930032220584265</v>
      </c>
      <c r="R43">
        <f t="shared" si="21"/>
        <v>-1.2858775522017574</v>
      </c>
      <c r="T43" s="48">
        <f t="shared" si="23"/>
        <v>0.13814749650269145</v>
      </c>
      <c r="U43" s="48">
        <f t="shared" si="22"/>
        <v>0.1492485282012834</v>
      </c>
      <c r="V43" s="48">
        <f t="shared" si="22"/>
        <v>-0.99404896470450388</v>
      </c>
    </row>
    <row r="44" spans="3:22" x14ac:dyDescent="0.2">
      <c r="L44">
        <f t="shared" si="16"/>
        <v>7.4287138861340751E-2</v>
      </c>
      <c r="M44">
        <f t="shared" si="17"/>
        <v>-0.44890994935584416</v>
      </c>
      <c r="N44">
        <f t="shared" si="18"/>
        <v>0.68975492672428129</v>
      </c>
      <c r="P44">
        <f t="shared" si="19"/>
        <v>-0.73387332940865579</v>
      </c>
      <c r="Q44">
        <f t="shared" si="20"/>
        <v>-0.46334235193668605</v>
      </c>
      <c r="R44">
        <f t="shared" si="21"/>
        <v>-0.79882631755103717</v>
      </c>
      <c r="T44" s="48">
        <f t="shared" si="23"/>
        <v>-0.32979309527365752</v>
      </c>
      <c r="U44" s="48">
        <f t="shared" si="22"/>
        <v>-0.4561261506462651</v>
      </c>
      <c r="V44" s="48">
        <f t="shared" si="22"/>
        <v>-5.4535695413377938E-2</v>
      </c>
    </row>
    <row r="45" spans="3:22" x14ac:dyDescent="0.2">
      <c r="L45">
        <f t="shared" si="16"/>
        <v>6.7693605826310496E-2</v>
      </c>
      <c r="M45">
        <f t="shared" si="17"/>
        <v>-0.32945990095051436</v>
      </c>
      <c r="N45">
        <f t="shared" si="18"/>
        <v>1.2714759492628318</v>
      </c>
      <c r="P45">
        <f t="shared" si="19"/>
        <v>-0.21462333218555027</v>
      </c>
      <c r="Q45">
        <f t="shared" si="20"/>
        <v>2.2936135315389433E-2</v>
      </c>
      <c r="R45">
        <f t="shared" si="21"/>
        <v>1.1049950553042955</v>
      </c>
      <c r="T45" s="48">
        <f t="shared" si="23"/>
        <v>-7.3464863179619894E-2</v>
      </c>
      <c r="U45" s="48">
        <f t="shared" si="22"/>
        <v>-0.15326188281756248</v>
      </c>
      <c r="V45" s="48">
        <f t="shared" si="22"/>
        <v>1.1882355022835638</v>
      </c>
    </row>
    <row r="46" spans="3:22" x14ac:dyDescent="0.2">
      <c r="L46">
        <f t="shared" si="16"/>
        <v>-0.19604771557489964</v>
      </c>
      <c r="M46">
        <f t="shared" si="17"/>
        <v>0.39279620568636364</v>
      </c>
      <c r="N46">
        <f t="shared" si="18"/>
        <v>0.39889441545500604</v>
      </c>
      <c r="P46">
        <f t="shared" si="19"/>
        <v>-0.66896707975576764</v>
      </c>
      <c r="Q46">
        <f t="shared" si="20"/>
        <v>-1.0955043853643842</v>
      </c>
      <c r="R46">
        <f t="shared" si="21"/>
        <v>-0.54186883164418254</v>
      </c>
      <c r="T46" s="48">
        <f t="shared" si="23"/>
        <v>-0.43250739766533364</v>
      </c>
      <c r="U46" s="48">
        <f t="shared" si="22"/>
        <v>-0.35135408983901029</v>
      </c>
      <c r="V46" s="48">
        <f t="shared" si="22"/>
        <v>-7.148720809458825E-2</v>
      </c>
    </row>
    <row r="47" spans="3:22" x14ac:dyDescent="0.2">
      <c r="L47">
        <f t="shared" si="16"/>
        <v>0.39737025757782318</v>
      </c>
      <c r="M47">
        <f t="shared" si="17"/>
        <v>-1.0000469168818311E-2</v>
      </c>
      <c r="N47">
        <f t="shared" si="18"/>
        <v>1.3961304540925212</v>
      </c>
      <c r="P47">
        <f t="shared" si="19"/>
        <v>0.30462666503755531</v>
      </c>
      <c r="Q47">
        <f t="shared" si="20"/>
        <v>-0.90099299046355397</v>
      </c>
      <c r="R47">
        <f t="shared" si="21"/>
        <v>-7.4673402722628457E-2</v>
      </c>
      <c r="T47" s="48">
        <f t="shared" si="23"/>
        <v>0.35099846130768925</v>
      </c>
      <c r="U47" s="48">
        <f t="shared" si="22"/>
        <v>-0.45549672981618616</v>
      </c>
      <c r="V47" s="48">
        <f t="shared" si="22"/>
        <v>0.66072852568494644</v>
      </c>
    </row>
    <row r="48" spans="3:22" x14ac:dyDescent="0.2">
      <c r="L48">
        <f t="shared" si="16"/>
        <v>-0.29495071110035342</v>
      </c>
      <c r="M48">
        <f t="shared" si="17"/>
        <v>0.30390314640797866</v>
      </c>
      <c r="N48">
        <f t="shared" si="18"/>
        <v>0.89751243477376363</v>
      </c>
      <c r="P48">
        <f t="shared" si="19"/>
        <v>1.9921891560126483</v>
      </c>
      <c r="Q48">
        <f t="shared" si="20"/>
        <v>2.5758981933887859</v>
      </c>
      <c r="R48">
        <f t="shared" si="21"/>
        <v>0.77795825505920768</v>
      </c>
      <c r="T48" s="48">
        <f t="shared" si="23"/>
        <v>0.84861922245614752</v>
      </c>
      <c r="U48" s="48">
        <f t="shared" si="22"/>
        <v>1.4399006698983823</v>
      </c>
      <c r="V48" s="48">
        <f t="shared" si="22"/>
        <v>0.83773534491648571</v>
      </c>
    </row>
    <row r="49" spans="12:22" x14ac:dyDescent="0.2">
      <c r="L49">
        <f t="shared" si="16"/>
        <v>-4.7693222286718934E-2</v>
      </c>
      <c r="M49">
        <f t="shared" si="17"/>
        <v>8.7226314416915265E-2</v>
      </c>
      <c r="N49">
        <f t="shared" si="18"/>
        <v>0.77285792994407421</v>
      </c>
      <c r="P49">
        <f t="shared" si="19"/>
        <v>-0.66896707975576764</v>
      </c>
      <c r="Q49">
        <f t="shared" si="20"/>
        <v>-0.13510437304153511</v>
      </c>
      <c r="R49">
        <f t="shared" si="21"/>
        <v>-0.47178951730594937</v>
      </c>
      <c r="T49" s="48">
        <f t="shared" si="23"/>
        <v>-0.35833015102124327</v>
      </c>
      <c r="U49" s="48">
        <f t="shared" si="22"/>
        <v>-2.3939029312309922E-2</v>
      </c>
      <c r="V49" s="48">
        <f t="shared" si="22"/>
        <v>0.15053420631906242</v>
      </c>
    </row>
    <row r="50" spans="12:22" x14ac:dyDescent="0.2">
      <c r="S50" s="2"/>
      <c r="T50" s="58"/>
      <c r="U50" s="48"/>
      <c r="V50" s="48"/>
    </row>
    <row r="51" spans="12:22" x14ac:dyDescent="0.2">
      <c r="L51" s="48"/>
      <c r="M51" s="151" t="s">
        <v>99</v>
      </c>
      <c r="N51" s="151"/>
      <c r="P51" s="151" t="s">
        <v>101</v>
      </c>
      <c r="Q51" s="151"/>
      <c r="R51" s="48"/>
    </row>
    <row r="52" spans="12:22" ht="34" x14ac:dyDescent="0.2">
      <c r="L52" s="48"/>
      <c r="M52" s="56" t="s">
        <v>65</v>
      </c>
      <c r="N52" s="57" t="s">
        <v>64</v>
      </c>
      <c r="O52" s="122" t="s">
        <v>159</v>
      </c>
      <c r="P52" s="56" t="s">
        <v>65</v>
      </c>
      <c r="Q52" s="57" t="s">
        <v>64</v>
      </c>
      <c r="R52" s="49" t="s">
        <v>100</v>
      </c>
    </row>
    <row r="53" spans="12:22" x14ac:dyDescent="0.2">
      <c r="L53" s="50" t="s">
        <v>6</v>
      </c>
      <c r="M53" s="51">
        <f>P30</f>
        <v>816.13333333333333</v>
      </c>
      <c r="N53" s="52">
        <f>L30</f>
        <v>6494.666666666667</v>
      </c>
      <c r="O53" s="123">
        <f>SUM(M53:N53)</f>
        <v>7310.8</v>
      </c>
      <c r="P53" s="51">
        <f>(M53-$M$57)/$M$58</f>
        <v>-1.250122452786528</v>
      </c>
      <c r="Q53" s="52">
        <f>(N53-$N$57)/$N$58</f>
        <v>1.1522891059481648</v>
      </c>
      <c r="R53" s="55">
        <f>AVERAGE(P53:Q53)</f>
        <v>-4.89166734191816E-2</v>
      </c>
    </row>
    <row r="54" spans="12:22" x14ac:dyDescent="0.2">
      <c r="L54" s="50" t="s">
        <v>7</v>
      </c>
      <c r="M54" s="51">
        <f>Q30</f>
        <v>1331.1333333333334</v>
      </c>
      <c r="N54" s="52">
        <f>M30</f>
        <v>5386</v>
      </c>
      <c r="O54" s="123">
        <f t="shared" ref="O54:O55" si="24">SUM(M54:N54)</f>
        <v>6717.1333333333332</v>
      </c>
      <c r="P54" s="51">
        <f>(M54-$M$57)/$M$58</f>
        <v>5.243971982959407E-2</v>
      </c>
      <c r="Q54" s="52">
        <f>(N54-$N$57)/$N$58</f>
        <v>0.13390640451762517</v>
      </c>
      <c r="R54" s="55">
        <f>AVERAGE(P54:Q54)</f>
        <v>9.3173062173609628E-2</v>
      </c>
    </row>
    <row r="55" spans="12:22" x14ac:dyDescent="0.2">
      <c r="L55" s="50" t="s">
        <v>8</v>
      </c>
      <c r="M55" s="51">
        <f>R30</f>
        <v>1783.9333333333334</v>
      </c>
      <c r="N55" s="52">
        <f>N30</f>
        <v>3840</v>
      </c>
      <c r="O55" s="123">
        <f t="shared" si="24"/>
        <v>5623.9333333333334</v>
      </c>
      <c r="P55" s="51">
        <f>(M55-$M$57)/$M$58</f>
        <v>1.1976827329569337</v>
      </c>
      <c r="Q55" s="52">
        <f>(N55-$N$57)/$N$58</f>
        <v>-1.2861955104657909</v>
      </c>
      <c r="R55" s="55">
        <f>AVERAGE(P55:Q55)</f>
        <v>-4.4256388754428611E-2</v>
      </c>
    </row>
    <row r="56" spans="12:22" x14ac:dyDescent="0.2">
      <c r="L56" s="151" t="s">
        <v>103</v>
      </c>
      <c r="M56" s="152"/>
      <c r="N56" s="152"/>
      <c r="O56" s="107"/>
      <c r="P56" s="48"/>
      <c r="Q56" s="48"/>
      <c r="R56" s="48"/>
    </row>
    <row r="57" spans="12:22" x14ac:dyDescent="0.2">
      <c r="L57" s="50" t="s">
        <v>85</v>
      </c>
      <c r="M57" s="53">
        <f>AVERAGE(M53:M55)</f>
        <v>1310.4000000000001</v>
      </c>
      <c r="N57" s="54">
        <f>AVERAGE(N53:N55)</f>
        <v>5240.2222222222226</v>
      </c>
      <c r="O57" s="107"/>
      <c r="P57" s="48"/>
      <c r="Q57" s="48"/>
      <c r="R57" s="48"/>
    </row>
    <row r="58" spans="12:22" x14ac:dyDescent="0.2">
      <c r="L58" s="50" t="s">
        <v>102</v>
      </c>
      <c r="M58" s="59">
        <f>_xlfn.STDEV.P(M53:M55)</f>
        <v>395.37460155598706</v>
      </c>
      <c r="N58" s="60">
        <f>_xlfn.STDEV.P(N53:N55)</f>
        <v>1088.6542604359872</v>
      </c>
      <c r="O58" s="107"/>
      <c r="P58" s="48"/>
      <c r="Q58" s="48"/>
      <c r="R58" s="48"/>
    </row>
  </sheetData>
  <autoFilter ref="B1:J13" xr:uid="{EF713F02-824C-4D46-8F77-9196120100ED}">
    <filterColumn colId="1" showButton="0"/>
    <filterColumn colId="2" showButton="0"/>
    <filterColumn colId="3" showButton="0"/>
    <filterColumn colId="5" showButton="0"/>
    <filterColumn colId="6" showButton="0"/>
    <filterColumn colId="7" showButton="0"/>
  </autoFilter>
  <mergeCells count="21">
    <mergeCell ref="C1:F1"/>
    <mergeCell ref="G1:J1"/>
    <mergeCell ref="C2:E2"/>
    <mergeCell ref="G2:I2"/>
    <mergeCell ref="C18:E18"/>
    <mergeCell ref="G18:I18"/>
    <mergeCell ref="M51:N51"/>
    <mergeCell ref="P51:Q51"/>
    <mergeCell ref="L56:N56"/>
    <mergeCell ref="L1:O1"/>
    <mergeCell ref="P1:S1"/>
    <mergeCell ref="C36:E36"/>
    <mergeCell ref="G19:I19"/>
    <mergeCell ref="T33:V33"/>
    <mergeCell ref="T13:V13"/>
    <mergeCell ref="L2:N2"/>
    <mergeCell ref="P2:R2"/>
    <mergeCell ref="L33:N33"/>
    <mergeCell ref="P33:R33"/>
    <mergeCell ref="D31:E31"/>
    <mergeCell ref="F31:G3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0BF1-DDD0-184A-9A86-7106935377F2}">
  <sheetPr>
    <tabColor theme="4"/>
  </sheetPr>
  <dimension ref="A1:U27"/>
  <sheetViews>
    <sheetView zoomScale="130" zoomScaleNormal="130" workbookViewId="0">
      <selection activeCell="N7" sqref="N7"/>
    </sheetView>
  </sheetViews>
  <sheetFormatPr baseColWidth="10" defaultRowHeight="16" x14ac:dyDescent="0.2"/>
  <sheetData>
    <row r="1" spans="1:21" ht="24" x14ac:dyDescent="0.2">
      <c r="C1" s="175" t="s">
        <v>88</v>
      </c>
      <c r="D1" s="175"/>
      <c r="E1" s="175"/>
      <c r="F1" s="175"/>
      <c r="G1" s="175"/>
      <c r="H1" s="175"/>
      <c r="I1" s="175"/>
      <c r="J1" s="175"/>
      <c r="K1" s="175"/>
    </row>
    <row r="2" spans="1:21" ht="66" customHeight="1" x14ac:dyDescent="0.2">
      <c r="C2" s="176" t="s">
        <v>48</v>
      </c>
      <c r="D2" s="176"/>
      <c r="E2" s="176"/>
      <c r="F2" s="177" t="s">
        <v>49</v>
      </c>
      <c r="G2" s="177"/>
      <c r="H2" s="177"/>
      <c r="I2" s="178" t="s">
        <v>50</v>
      </c>
      <c r="J2" s="179"/>
      <c r="K2" s="179"/>
    </row>
    <row r="3" spans="1:21" ht="17" x14ac:dyDescent="0.2">
      <c r="C3" s="8" t="s">
        <v>6</v>
      </c>
      <c r="D3" s="8" t="s">
        <v>7</v>
      </c>
      <c r="E3" s="8" t="s">
        <v>8</v>
      </c>
      <c r="F3" s="3" t="s">
        <v>6</v>
      </c>
      <c r="G3" s="3" t="s">
        <v>7</v>
      </c>
      <c r="H3" s="3" t="s">
        <v>8</v>
      </c>
      <c r="I3" s="4" t="s">
        <v>6</v>
      </c>
      <c r="J3" s="4" t="s">
        <v>7</v>
      </c>
      <c r="K3" s="4" t="s">
        <v>8</v>
      </c>
    </row>
    <row r="4" spans="1:21" x14ac:dyDescent="0.2">
      <c r="B4" s="6" t="s">
        <v>85</v>
      </c>
      <c r="C4" s="10">
        <v>4.8571428571428568</v>
      </c>
      <c r="D4" s="10">
        <v>4</v>
      </c>
      <c r="E4" s="10">
        <v>2.7142857142857144</v>
      </c>
      <c r="F4" s="10">
        <v>4.8571428571428568</v>
      </c>
      <c r="G4" s="10">
        <v>4.4285714285714288</v>
      </c>
      <c r="H4" s="10">
        <v>3.1428571428571428</v>
      </c>
      <c r="I4" s="10">
        <v>5</v>
      </c>
      <c r="J4" s="10">
        <v>5</v>
      </c>
      <c r="K4" s="10">
        <v>5.2857142857142856</v>
      </c>
    </row>
    <row r="5" spans="1:21" x14ac:dyDescent="0.2">
      <c r="B5" s="6" t="s">
        <v>89</v>
      </c>
      <c r="C5" s="42">
        <f>(C4/6)</f>
        <v>0.80952380952380942</v>
      </c>
      <c r="D5" s="42">
        <f t="shared" ref="D5:K5" si="0">(D4/6)</f>
        <v>0.66666666666666663</v>
      </c>
      <c r="E5" s="42">
        <f t="shared" si="0"/>
        <v>0.45238095238095238</v>
      </c>
      <c r="F5" s="42">
        <f t="shared" si="0"/>
        <v>0.80952380952380942</v>
      </c>
      <c r="G5" s="42">
        <f t="shared" si="0"/>
        <v>0.73809523809523814</v>
      </c>
      <c r="H5" s="42">
        <f t="shared" si="0"/>
        <v>0.52380952380952384</v>
      </c>
      <c r="I5" s="42">
        <f t="shared" si="0"/>
        <v>0.83333333333333337</v>
      </c>
      <c r="J5" s="42">
        <f t="shared" si="0"/>
        <v>0.83333333333333337</v>
      </c>
      <c r="K5" s="42">
        <f t="shared" si="0"/>
        <v>0.88095238095238093</v>
      </c>
    </row>
    <row r="6" spans="1:21" x14ac:dyDescent="0.2">
      <c r="A6" s="6" t="s">
        <v>90</v>
      </c>
      <c r="B6" s="6" t="s">
        <v>91</v>
      </c>
      <c r="C6" s="7">
        <f>AVERAGE(C4,F4,I4)</f>
        <v>4.9047619047619042</v>
      </c>
      <c r="D6" s="7">
        <f t="shared" ref="D6:E6" si="1">AVERAGE(D4,G4,J4)</f>
        <v>4.4761904761904763</v>
      </c>
      <c r="E6" s="7">
        <f t="shared" si="1"/>
        <v>3.714285714285714</v>
      </c>
      <c r="F6" s="7"/>
      <c r="G6" s="7"/>
      <c r="H6" s="7"/>
      <c r="I6" s="7"/>
      <c r="J6" s="7"/>
      <c r="K6" s="7"/>
    </row>
    <row r="7" spans="1:21" x14ac:dyDescent="0.2">
      <c r="B7" s="6" t="s">
        <v>92</v>
      </c>
      <c r="C7" s="42">
        <f>(C6/6)</f>
        <v>0.81746031746031733</v>
      </c>
      <c r="D7" s="42">
        <f>(D6/6)</f>
        <v>0.74603174603174605</v>
      </c>
      <c r="E7" s="42">
        <f t="shared" ref="E7" si="2">(E6/6)</f>
        <v>0.61904761904761896</v>
      </c>
    </row>
    <row r="8" spans="1:21" x14ac:dyDescent="0.2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18"/>
      <c r="M8" s="118"/>
      <c r="N8" s="118"/>
      <c r="O8" s="107"/>
      <c r="P8" s="107"/>
      <c r="Q8" s="107"/>
      <c r="R8" s="107"/>
      <c r="S8" s="107"/>
      <c r="T8" s="107"/>
    </row>
    <row r="9" spans="1:21" ht="29" customHeight="1" x14ac:dyDescent="0.2">
      <c r="C9" s="171" t="s">
        <v>48</v>
      </c>
      <c r="D9" s="171"/>
      <c r="E9" s="171"/>
      <c r="F9" s="172" t="s">
        <v>49</v>
      </c>
      <c r="G9" s="172"/>
      <c r="H9" s="172"/>
      <c r="I9" s="173" t="s">
        <v>50</v>
      </c>
      <c r="J9" s="174"/>
      <c r="K9" s="174"/>
      <c r="L9" s="142" t="s">
        <v>96</v>
      </c>
      <c r="M9" s="142"/>
      <c r="N9" s="142"/>
      <c r="P9" s="48"/>
      <c r="Q9" s="168" t="s">
        <v>107</v>
      </c>
      <c r="R9" s="169"/>
      <c r="S9" s="170"/>
      <c r="T9" s="48"/>
      <c r="U9" s="48"/>
    </row>
    <row r="10" spans="1:21" ht="51" x14ac:dyDescent="0.2">
      <c r="C10" s="8" t="s">
        <v>6</v>
      </c>
      <c r="D10" s="8" t="s">
        <v>7</v>
      </c>
      <c r="E10" s="8" t="s">
        <v>8</v>
      </c>
      <c r="F10" s="3" t="s">
        <v>6</v>
      </c>
      <c r="G10" s="3" t="s">
        <v>7</v>
      </c>
      <c r="H10" s="3" t="s">
        <v>8</v>
      </c>
      <c r="I10" s="4" t="s">
        <v>6</v>
      </c>
      <c r="J10" s="4" t="s">
        <v>7</v>
      </c>
      <c r="K10" s="4" t="s">
        <v>8</v>
      </c>
      <c r="L10" s="119" t="s">
        <v>6</v>
      </c>
      <c r="M10" s="119" t="s">
        <v>7</v>
      </c>
      <c r="N10" s="119" t="s">
        <v>8</v>
      </c>
      <c r="P10" s="48"/>
      <c r="Q10" s="61" t="s">
        <v>104</v>
      </c>
      <c r="R10" s="61" t="s">
        <v>105</v>
      </c>
      <c r="S10" s="61" t="s">
        <v>106</v>
      </c>
      <c r="T10" s="62" t="s">
        <v>85</v>
      </c>
      <c r="U10" s="49" t="s">
        <v>108</v>
      </c>
    </row>
    <row r="11" spans="1:21" x14ac:dyDescent="0.2">
      <c r="C11">
        <v>5</v>
      </c>
      <c r="D11" s="117">
        <v>4</v>
      </c>
      <c r="E11" s="117">
        <v>1</v>
      </c>
      <c r="F11" s="117">
        <v>6</v>
      </c>
      <c r="G11" s="117">
        <v>6</v>
      </c>
      <c r="H11" s="117">
        <v>2</v>
      </c>
      <c r="I11" s="117">
        <v>6</v>
      </c>
      <c r="J11" s="117">
        <v>6</v>
      </c>
      <c r="K11" s="117">
        <v>6</v>
      </c>
      <c r="L11" s="120">
        <f>AVERAGE(C11,F11,I11)</f>
        <v>5.666666666666667</v>
      </c>
      <c r="M11" s="120">
        <f t="shared" ref="M11:N11" si="3">AVERAGE(D11,G11,J11)</f>
        <v>5.333333333333333</v>
      </c>
      <c r="N11" s="120">
        <f t="shared" si="3"/>
        <v>3</v>
      </c>
      <c r="P11" s="50" t="s">
        <v>6</v>
      </c>
      <c r="Q11" s="58">
        <f>C26</f>
        <v>4.8666666666666663</v>
      </c>
      <c r="R11" s="58">
        <f>F26</f>
        <v>4.8666666666666663</v>
      </c>
      <c r="S11" s="58">
        <f>I26</f>
        <v>5</v>
      </c>
      <c r="T11" s="53">
        <f>AVERAGE(Q11:S11)</f>
        <v>4.9111111111111105</v>
      </c>
      <c r="U11" s="63">
        <f>T11/6</f>
        <v>0.81851851851851842</v>
      </c>
    </row>
    <row r="12" spans="1:21" x14ac:dyDescent="0.2">
      <c r="C12">
        <v>2</v>
      </c>
      <c r="D12" s="117">
        <v>1</v>
      </c>
      <c r="E12" s="117">
        <v>6</v>
      </c>
      <c r="F12" s="117">
        <v>3</v>
      </c>
      <c r="G12" s="117">
        <v>1</v>
      </c>
      <c r="H12" s="117">
        <v>2</v>
      </c>
      <c r="I12" s="117">
        <v>1</v>
      </c>
      <c r="J12" s="117">
        <v>1</v>
      </c>
      <c r="K12" s="117">
        <v>5</v>
      </c>
      <c r="L12" s="120">
        <f t="shared" ref="L12:L25" si="4">AVERAGE(C12,F12,I12)</f>
        <v>2</v>
      </c>
      <c r="M12" s="120">
        <f>AVERAGE(D12,G12,J12)</f>
        <v>1</v>
      </c>
      <c r="N12" s="120">
        <f t="shared" ref="N12:N25" si="5">AVERAGE(E12,H12,K12)</f>
        <v>4.333333333333333</v>
      </c>
      <c r="P12" s="50" t="s">
        <v>7</v>
      </c>
      <c r="Q12" s="58">
        <f>D26</f>
        <v>4</v>
      </c>
      <c r="R12" s="58">
        <f>G26</f>
        <v>4.4000000000000004</v>
      </c>
      <c r="S12" s="58">
        <f>J26</f>
        <v>5</v>
      </c>
      <c r="T12" s="53">
        <f>AVERAGE(Q12:S12)</f>
        <v>4.4666666666666668</v>
      </c>
      <c r="U12" s="63">
        <f t="shared" ref="U12:U13" si="6">T12/6</f>
        <v>0.74444444444444446</v>
      </c>
    </row>
    <row r="13" spans="1:21" x14ac:dyDescent="0.2">
      <c r="C13">
        <v>5</v>
      </c>
      <c r="D13" s="117">
        <v>4</v>
      </c>
      <c r="E13" s="117">
        <v>4</v>
      </c>
      <c r="F13" s="117">
        <v>3</v>
      </c>
      <c r="G13" s="117">
        <v>3</v>
      </c>
      <c r="H13" s="117">
        <v>5</v>
      </c>
      <c r="I13" s="117">
        <v>6</v>
      </c>
      <c r="J13" s="117">
        <v>6</v>
      </c>
      <c r="K13" s="117">
        <v>6</v>
      </c>
      <c r="L13" s="120">
        <f t="shared" si="4"/>
        <v>4.666666666666667</v>
      </c>
      <c r="M13" s="120">
        <f t="shared" ref="M13:M25" si="7">AVERAGE(D13,G13,J13)</f>
        <v>4.333333333333333</v>
      </c>
      <c r="N13" s="120">
        <f t="shared" si="5"/>
        <v>5</v>
      </c>
      <c r="P13" s="50" t="s">
        <v>8</v>
      </c>
      <c r="Q13" s="58">
        <f>E26</f>
        <v>2.7333333333333334</v>
      </c>
      <c r="R13" s="58">
        <f>H26</f>
        <v>3.1333333333333333</v>
      </c>
      <c r="S13" s="58">
        <f>K26</f>
        <v>5.333333333333333</v>
      </c>
      <c r="T13" s="53">
        <f>AVERAGE(Q13:S13)</f>
        <v>3.7333333333333329</v>
      </c>
      <c r="U13" s="63">
        <f t="shared" si="6"/>
        <v>0.62222222222222212</v>
      </c>
    </row>
    <row r="14" spans="1:21" x14ac:dyDescent="0.2">
      <c r="C14">
        <v>6</v>
      </c>
      <c r="D14" s="117">
        <v>4</v>
      </c>
      <c r="E14" s="117">
        <v>3</v>
      </c>
      <c r="F14" s="117">
        <v>6</v>
      </c>
      <c r="G14" s="117">
        <v>6</v>
      </c>
      <c r="H14" s="117">
        <v>5</v>
      </c>
      <c r="I14" s="117">
        <v>6</v>
      </c>
      <c r="J14" s="117">
        <v>6</v>
      </c>
      <c r="K14" s="117">
        <v>6</v>
      </c>
      <c r="L14" s="120">
        <f t="shared" si="4"/>
        <v>6</v>
      </c>
      <c r="M14" s="120">
        <f t="shared" si="7"/>
        <v>5.333333333333333</v>
      </c>
      <c r="N14" s="120">
        <f t="shared" si="5"/>
        <v>4.666666666666667</v>
      </c>
    </row>
    <row r="15" spans="1:21" x14ac:dyDescent="0.2">
      <c r="C15">
        <v>6</v>
      </c>
      <c r="D15" s="117">
        <v>6</v>
      </c>
      <c r="E15" s="117">
        <v>2</v>
      </c>
      <c r="F15" s="117">
        <v>6</v>
      </c>
      <c r="G15" s="117">
        <v>6</v>
      </c>
      <c r="H15" s="117">
        <v>2</v>
      </c>
      <c r="I15" s="117">
        <v>6</v>
      </c>
      <c r="J15" s="117">
        <v>6</v>
      </c>
      <c r="K15" s="117">
        <v>3</v>
      </c>
      <c r="L15" s="120">
        <f t="shared" si="4"/>
        <v>6</v>
      </c>
      <c r="M15" s="120">
        <f t="shared" si="7"/>
        <v>6</v>
      </c>
      <c r="N15" s="120">
        <f t="shared" si="5"/>
        <v>2.3333333333333335</v>
      </c>
    </row>
    <row r="16" spans="1:21" x14ac:dyDescent="0.2">
      <c r="C16">
        <v>5</v>
      </c>
      <c r="D16" s="117">
        <v>5</v>
      </c>
      <c r="E16" s="117">
        <v>2</v>
      </c>
      <c r="F16" s="117">
        <v>5</v>
      </c>
      <c r="G16" s="117">
        <v>5</v>
      </c>
      <c r="H16" s="117">
        <v>4</v>
      </c>
      <c r="I16" s="117">
        <v>5</v>
      </c>
      <c r="J16" s="117">
        <v>5</v>
      </c>
      <c r="K16" s="117">
        <v>6</v>
      </c>
      <c r="L16" s="120">
        <f t="shared" si="4"/>
        <v>5</v>
      </c>
      <c r="M16" s="120">
        <f t="shared" si="7"/>
        <v>5</v>
      </c>
      <c r="N16" s="120">
        <f t="shared" si="5"/>
        <v>4</v>
      </c>
    </row>
    <row r="17" spans="2:14" x14ac:dyDescent="0.2">
      <c r="C17">
        <v>5</v>
      </c>
      <c r="D17" s="117">
        <v>4</v>
      </c>
      <c r="E17" s="117">
        <v>1</v>
      </c>
      <c r="F17" s="117">
        <v>5</v>
      </c>
      <c r="G17" s="117">
        <v>4</v>
      </c>
      <c r="H17" s="117">
        <v>2</v>
      </c>
      <c r="I17" s="117">
        <v>5</v>
      </c>
      <c r="J17" s="117">
        <v>5</v>
      </c>
      <c r="K17" s="117">
        <v>5</v>
      </c>
      <c r="L17" s="120">
        <f t="shared" si="4"/>
        <v>5</v>
      </c>
      <c r="M17" s="120">
        <f t="shared" si="7"/>
        <v>4.333333333333333</v>
      </c>
      <c r="N17" s="120">
        <f t="shared" si="5"/>
        <v>2.6666666666666665</v>
      </c>
    </row>
    <row r="18" spans="2:14" x14ac:dyDescent="0.2">
      <c r="C18">
        <v>4</v>
      </c>
      <c r="D18">
        <v>3</v>
      </c>
      <c r="E18">
        <v>2</v>
      </c>
      <c r="F18">
        <v>4</v>
      </c>
      <c r="G18">
        <v>3</v>
      </c>
      <c r="H18">
        <v>3</v>
      </c>
      <c r="I18">
        <v>5</v>
      </c>
      <c r="J18">
        <v>5</v>
      </c>
      <c r="K18">
        <v>4</v>
      </c>
      <c r="L18" s="120">
        <f t="shared" si="4"/>
        <v>4.333333333333333</v>
      </c>
      <c r="M18" s="120">
        <f t="shared" si="7"/>
        <v>3.6666666666666665</v>
      </c>
      <c r="N18" s="120">
        <f t="shared" si="5"/>
        <v>3</v>
      </c>
    </row>
    <row r="19" spans="2:14" x14ac:dyDescent="0.2">
      <c r="C19">
        <v>5</v>
      </c>
      <c r="D19">
        <v>4</v>
      </c>
      <c r="E19">
        <v>2</v>
      </c>
      <c r="F19">
        <v>4</v>
      </c>
      <c r="G19">
        <v>4</v>
      </c>
      <c r="H19">
        <v>4</v>
      </c>
      <c r="I19">
        <v>6</v>
      </c>
      <c r="J19">
        <v>6</v>
      </c>
      <c r="K19">
        <v>5</v>
      </c>
      <c r="L19" s="120">
        <f t="shared" si="4"/>
        <v>5</v>
      </c>
      <c r="M19" s="120">
        <f t="shared" si="7"/>
        <v>4.666666666666667</v>
      </c>
      <c r="N19" s="120">
        <f t="shared" si="5"/>
        <v>3.6666666666666665</v>
      </c>
    </row>
    <row r="20" spans="2:14" x14ac:dyDescent="0.2">
      <c r="C20">
        <v>6</v>
      </c>
      <c r="D20">
        <v>3</v>
      </c>
      <c r="E20">
        <v>5</v>
      </c>
      <c r="F20">
        <v>6</v>
      </c>
      <c r="G20">
        <v>4</v>
      </c>
      <c r="H20">
        <v>2</v>
      </c>
      <c r="I20">
        <v>5</v>
      </c>
      <c r="J20">
        <v>5</v>
      </c>
      <c r="K20">
        <v>6</v>
      </c>
      <c r="L20" s="120">
        <f t="shared" si="4"/>
        <v>5.666666666666667</v>
      </c>
      <c r="M20" s="120">
        <f t="shared" si="7"/>
        <v>4</v>
      </c>
      <c r="N20" s="120">
        <f t="shared" si="5"/>
        <v>4.333333333333333</v>
      </c>
    </row>
    <row r="21" spans="2:14" x14ac:dyDescent="0.2">
      <c r="C21">
        <v>4</v>
      </c>
      <c r="D21">
        <v>4</v>
      </c>
      <c r="E21">
        <v>3</v>
      </c>
      <c r="F21">
        <v>6</v>
      </c>
      <c r="G21">
        <v>4</v>
      </c>
      <c r="H21">
        <v>3</v>
      </c>
      <c r="I21">
        <v>4</v>
      </c>
      <c r="J21">
        <v>4</v>
      </c>
      <c r="K21">
        <v>5</v>
      </c>
      <c r="L21" s="120">
        <f t="shared" si="4"/>
        <v>4.666666666666667</v>
      </c>
      <c r="M21" s="120">
        <f t="shared" si="7"/>
        <v>4</v>
      </c>
      <c r="N21" s="120">
        <f t="shared" si="5"/>
        <v>3.6666666666666665</v>
      </c>
    </row>
    <row r="22" spans="2:14" x14ac:dyDescent="0.2">
      <c r="C22">
        <v>5</v>
      </c>
      <c r="D22">
        <v>5</v>
      </c>
      <c r="E22">
        <v>2</v>
      </c>
      <c r="F22">
        <v>5</v>
      </c>
      <c r="G22">
        <v>5</v>
      </c>
      <c r="H22">
        <v>5</v>
      </c>
      <c r="I22">
        <v>5</v>
      </c>
      <c r="J22">
        <v>5</v>
      </c>
      <c r="K22">
        <v>6</v>
      </c>
      <c r="L22" s="120">
        <f t="shared" si="4"/>
        <v>5</v>
      </c>
      <c r="M22" s="120">
        <f t="shared" si="7"/>
        <v>5</v>
      </c>
      <c r="N22" s="120">
        <f t="shared" si="5"/>
        <v>4.333333333333333</v>
      </c>
    </row>
    <row r="23" spans="2:14" x14ac:dyDescent="0.2">
      <c r="C23">
        <v>4</v>
      </c>
      <c r="D23">
        <v>4</v>
      </c>
      <c r="E23">
        <v>3</v>
      </c>
      <c r="F23">
        <v>4</v>
      </c>
      <c r="G23">
        <v>5</v>
      </c>
      <c r="H23">
        <v>3</v>
      </c>
      <c r="I23">
        <v>4</v>
      </c>
      <c r="J23">
        <v>4</v>
      </c>
      <c r="K23">
        <v>5</v>
      </c>
      <c r="L23" s="120">
        <f t="shared" si="4"/>
        <v>4</v>
      </c>
      <c r="M23" s="120">
        <f t="shared" si="7"/>
        <v>4.333333333333333</v>
      </c>
      <c r="N23" s="120">
        <f t="shared" si="5"/>
        <v>3.6666666666666665</v>
      </c>
    </row>
    <row r="24" spans="2:14" x14ac:dyDescent="0.2">
      <c r="C24">
        <v>6</v>
      </c>
      <c r="D24">
        <v>4</v>
      </c>
      <c r="E24">
        <v>3</v>
      </c>
      <c r="F24">
        <v>6</v>
      </c>
      <c r="G24">
        <v>4</v>
      </c>
      <c r="H24">
        <v>2</v>
      </c>
      <c r="I24">
        <v>6</v>
      </c>
      <c r="J24">
        <v>6</v>
      </c>
      <c r="K24">
        <v>6</v>
      </c>
      <c r="L24" s="120">
        <f t="shared" si="4"/>
        <v>6</v>
      </c>
      <c r="M24" s="120">
        <f t="shared" si="7"/>
        <v>4.666666666666667</v>
      </c>
      <c r="N24" s="120">
        <f t="shared" si="5"/>
        <v>3.6666666666666665</v>
      </c>
    </row>
    <row r="25" spans="2:14" x14ac:dyDescent="0.2">
      <c r="C25">
        <v>5</v>
      </c>
      <c r="D25">
        <v>5</v>
      </c>
      <c r="E25">
        <v>2</v>
      </c>
      <c r="F25">
        <v>4</v>
      </c>
      <c r="G25">
        <v>6</v>
      </c>
      <c r="H25">
        <v>3</v>
      </c>
      <c r="I25">
        <v>5</v>
      </c>
      <c r="J25">
        <v>5</v>
      </c>
      <c r="K25">
        <v>6</v>
      </c>
      <c r="L25" s="120">
        <f t="shared" si="4"/>
        <v>4.666666666666667</v>
      </c>
      <c r="M25" s="120">
        <f t="shared" si="7"/>
        <v>5.333333333333333</v>
      </c>
      <c r="N25" s="120">
        <f t="shared" si="5"/>
        <v>3.6666666666666665</v>
      </c>
    </row>
    <row r="26" spans="2:14" x14ac:dyDescent="0.2">
      <c r="B26" s="90" t="s">
        <v>85</v>
      </c>
      <c r="C26" s="30">
        <f>AVERAGE(C11:C25)</f>
        <v>4.8666666666666663</v>
      </c>
      <c r="D26" s="30">
        <f>AVERAGE(D11:D25)</f>
        <v>4</v>
      </c>
      <c r="E26" s="30">
        <f>AVERAGE(E11:E25)</f>
        <v>2.7333333333333334</v>
      </c>
      <c r="F26" s="30">
        <f>AVERAGE(F11:F25)</f>
        <v>4.8666666666666663</v>
      </c>
      <c r="G26" s="30">
        <f>AVERAGE(G11:G25)</f>
        <v>4.4000000000000004</v>
      </c>
      <c r="H26" s="30">
        <f>AVERAGE(H11:H25)</f>
        <v>3.1333333333333333</v>
      </c>
      <c r="I26" s="30">
        <f>AVERAGE(I11:I25)</f>
        <v>5</v>
      </c>
      <c r="J26" s="30">
        <f>AVERAGE(J11:J25)</f>
        <v>5</v>
      </c>
      <c r="K26" s="30">
        <f>AVERAGE(K11:K25)</f>
        <v>5.333333333333333</v>
      </c>
      <c r="L26" s="30">
        <f>AVERAGE(L11:L25)</f>
        <v>4.9111111111111114</v>
      </c>
      <c r="M26" s="30">
        <f>AVERAGE(M11:M25)</f>
        <v>4.4666666666666668</v>
      </c>
      <c r="N26" s="30">
        <f>AVERAGE(N11:N25)</f>
        <v>3.7333333333333329</v>
      </c>
    </row>
    <row r="27" spans="2:14" x14ac:dyDescent="0.2">
      <c r="B27" s="6"/>
    </row>
  </sheetData>
  <mergeCells count="9">
    <mergeCell ref="C1:K1"/>
    <mergeCell ref="C2:E2"/>
    <mergeCell ref="F2:H2"/>
    <mergeCell ref="I2:K2"/>
    <mergeCell ref="Q9:S9"/>
    <mergeCell ref="C9:E9"/>
    <mergeCell ref="F9:H9"/>
    <mergeCell ref="I9:K9"/>
    <mergeCell ref="L9:N9"/>
  </mergeCells>
  <pageMargins left="0.7" right="0.7" top="0.75" bottom="0.75" header="0.3" footer="0.3"/>
  <ignoredErrors>
    <ignoredError sqref="D6:E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4DB5-841B-6741-A141-879A9BA96BC3}">
  <sheetPr>
    <tabColor theme="9"/>
  </sheetPr>
  <dimension ref="B1:W18"/>
  <sheetViews>
    <sheetView zoomScale="106" zoomScaleNormal="106" workbookViewId="0">
      <selection activeCell="H16" sqref="H16"/>
    </sheetView>
  </sheetViews>
  <sheetFormatPr baseColWidth="10" defaultRowHeight="16" x14ac:dyDescent="0.2"/>
  <cols>
    <col min="2" max="2" width="18.33203125" bestFit="1" customWidth="1"/>
    <col min="5" max="5" width="12.1640625" bestFit="1" customWidth="1"/>
    <col min="6" max="6" width="14" bestFit="1" customWidth="1"/>
    <col min="7" max="7" width="11.6640625" customWidth="1"/>
    <col min="8" max="8" width="18.33203125" bestFit="1" customWidth="1"/>
    <col min="9" max="9" width="10.6640625" customWidth="1"/>
    <col min="10" max="10" width="18.6640625" customWidth="1"/>
    <col min="11" max="11" width="16" customWidth="1"/>
    <col min="12" max="12" width="14.83203125" customWidth="1"/>
    <col min="13" max="13" width="10" bestFit="1" customWidth="1"/>
  </cols>
  <sheetData>
    <row r="1" spans="2:23" s="18" customFormat="1" ht="76" customHeight="1" x14ac:dyDescent="0.2">
      <c r="C1" s="180" t="s">
        <v>51</v>
      </c>
      <c r="D1" s="180"/>
      <c r="E1" s="180"/>
      <c r="F1" s="181" t="s">
        <v>52</v>
      </c>
      <c r="G1" s="181"/>
      <c r="H1" s="181"/>
      <c r="I1" s="180" t="s">
        <v>53</v>
      </c>
      <c r="J1" s="180"/>
      <c r="K1" s="180"/>
      <c r="L1" s="181" t="s">
        <v>54</v>
      </c>
      <c r="M1" s="181"/>
      <c r="N1" s="181"/>
      <c r="O1" s="180" t="s">
        <v>55</v>
      </c>
      <c r="P1" s="180"/>
      <c r="Q1" s="180"/>
      <c r="R1" s="181" t="s">
        <v>56</v>
      </c>
      <c r="S1" s="181"/>
      <c r="T1" s="181"/>
      <c r="U1" s="180" t="s">
        <v>57</v>
      </c>
      <c r="V1" s="180"/>
      <c r="W1" s="180"/>
    </row>
    <row r="2" spans="2:23" ht="17" x14ac:dyDescent="0.2">
      <c r="C2" s="43" t="s">
        <v>6</v>
      </c>
      <c r="D2" s="43" t="s">
        <v>7</v>
      </c>
      <c r="E2" s="43" t="s">
        <v>8</v>
      </c>
      <c r="F2" s="44" t="s">
        <v>6</v>
      </c>
      <c r="G2" s="44" t="s">
        <v>7</v>
      </c>
      <c r="H2" s="44" t="s">
        <v>8</v>
      </c>
      <c r="I2" s="43" t="s">
        <v>6</v>
      </c>
      <c r="J2" s="43" t="s">
        <v>7</v>
      </c>
      <c r="K2" s="43" t="s">
        <v>8</v>
      </c>
      <c r="L2" s="44" t="s">
        <v>6</v>
      </c>
      <c r="M2" s="44" t="s">
        <v>7</v>
      </c>
      <c r="N2" s="44" t="s">
        <v>8</v>
      </c>
      <c r="O2" s="43" t="s">
        <v>6</v>
      </c>
      <c r="P2" s="43" t="s">
        <v>7</v>
      </c>
      <c r="Q2" s="43" t="s">
        <v>8</v>
      </c>
      <c r="R2" s="44" t="s">
        <v>6</v>
      </c>
      <c r="S2" s="44" t="s">
        <v>7</v>
      </c>
      <c r="T2" s="44" t="s">
        <v>8</v>
      </c>
      <c r="U2" s="43" t="s">
        <v>6</v>
      </c>
      <c r="V2" s="43" t="s">
        <v>7</v>
      </c>
      <c r="W2" s="43" t="s">
        <v>8</v>
      </c>
    </row>
    <row r="3" spans="2:23" x14ac:dyDescent="0.2">
      <c r="B3" t="s">
        <v>85</v>
      </c>
      <c r="C3" s="7">
        <v>5.5714285714285712</v>
      </c>
      <c r="D3" s="7">
        <v>5.4285714285714288</v>
      </c>
      <c r="E3" s="7">
        <v>2.2857142857142856</v>
      </c>
      <c r="F3" s="7">
        <v>2.1428571428571428</v>
      </c>
      <c r="G3" s="7">
        <v>2</v>
      </c>
      <c r="H3" s="7">
        <v>4.2857142857142856</v>
      </c>
      <c r="I3" s="7">
        <v>5.5714285714285712</v>
      </c>
      <c r="J3" s="7">
        <v>5.7142857142857144</v>
      </c>
      <c r="K3" s="7">
        <v>2.4285714285714284</v>
      </c>
      <c r="L3" s="7">
        <v>5.5714285714285712</v>
      </c>
      <c r="M3" s="7">
        <v>4.8571428571428568</v>
      </c>
      <c r="N3" s="7">
        <v>2.2857142857142856</v>
      </c>
      <c r="O3" s="7">
        <v>5.4285714285714288</v>
      </c>
      <c r="P3" s="7">
        <v>5.2857142857142856</v>
      </c>
      <c r="Q3" s="7">
        <v>2.4285714285714284</v>
      </c>
      <c r="R3" s="7">
        <v>1.2857142857142858</v>
      </c>
      <c r="S3" s="7">
        <v>2</v>
      </c>
      <c r="T3" s="7">
        <v>4.2857142857142856</v>
      </c>
      <c r="U3" s="7">
        <v>4.8571428571428568</v>
      </c>
      <c r="V3" s="7">
        <v>4.7142857142857144</v>
      </c>
      <c r="W3" s="7">
        <v>5.1428571428571432</v>
      </c>
    </row>
    <row r="4" spans="2:23" x14ac:dyDescent="0.2">
      <c r="B4" s="6" t="s">
        <v>94</v>
      </c>
      <c r="C4" s="7">
        <v>5.5714285714285703</v>
      </c>
      <c r="D4" s="7">
        <v>5.4285714285714297</v>
      </c>
      <c r="E4" s="7">
        <v>2.28571428571429</v>
      </c>
      <c r="F4" s="13">
        <f>6-F3</f>
        <v>3.8571428571428572</v>
      </c>
      <c r="G4" s="13">
        <f t="shared" ref="G4" si="0">6-G3</f>
        <v>4</v>
      </c>
      <c r="H4" s="13">
        <f>6-H3</f>
        <v>1.7142857142857144</v>
      </c>
      <c r="I4" s="7">
        <v>5.5714285714285712</v>
      </c>
      <c r="J4" s="7">
        <v>5.7142857142857144</v>
      </c>
      <c r="K4" s="7">
        <v>2.4285714285714284</v>
      </c>
      <c r="L4" s="7">
        <v>5.5714285714285712</v>
      </c>
      <c r="M4" s="7">
        <v>4.8571428571428568</v>
      </c>
      <c r="N4" s="7">
        <v>2.2857142857142856</v>
      </c>
      <c r="O4" s="7">
        <v>5.4285714285714288</v>
      </c>
      <c r="P4" s="7">
        <v>5.2857142857142856</v>
      </c>
      <c r="Q4" s="7">
        <v>2.4285714285714284</v>
      </c>
      <c r="R4" s="13">
        <f>6-R3</f>
        <v>4.7142857142857144</v>
      </c>
      <c r="S4" s="13">
        <f t="shared" ref="S4:T4" si="1">6-S3</f>
        <v>4</v>
      </c>
      <c r="T4" s="13">
        <f t="shared" si="1"/>
        <v>1.7142857142857144</v>
      </c>
      <c r="U4" s="7">
        <v>4.8571428571428568</v>
      </c>
      <c r="V4" s="7">
        <v>4.7142857142857144</v>
      </c>
      <c r="W4" s="7">
        <v>5.1428571428571432</v>
      </c>
    </row>
    <row r="5" spans="2:23" x14ac:dyDescent="0.2">
      <c r="B5" s="6" t="s">
        <v>93</v>
      </c>
      <c r="C5" s="30">
        <f>AVERAGE(C4,F4,I4,L4,O4,R4,U4)</f>
        <v>5.0816326530612246</v>
      </c>
      <c r="D5" s="30">
        <f t="shared" ref="D5" si="2">AVERAGE(D3,G3,J3,M3,P3,S3,V3)</f>
        <v>4.2857142857142856</v>
      </c>
      <c r="E5" s="30">
        <f>AVERAGE(E3,H3,K3,N3,Q3,T3,W3)</f>
        <v>3.306122448979592</v>
      </c>
    </row>
    <row r="11" spans="2:23" ht="81" customHeight="1" x14ac:dyDescent="0.2">
      <c r="D11" s="48"/>
      <c r="E11" s="65" t="s">
        <v>110</v>
      </c>
      <c r="F11" s="61" t="s">
        <v>111</v>
      </c>
      <c r="G11" s="61" t="s">
        <v>112</v>
      </c>
      <c r="H11" s="61" t="s">
        <v>113</v>
      </c>
      <c r="I11" s="61" t="s">
        <v>114</v>
      </c>
      <c r="J11" s="61" t="s">
        <v>115</v>
      </c>
      <c r="K11" s="61" t="s">
        <v>116</v>
      </c>
      <c r="L11" s="49" t="s">
        <v>109</v>
      </c>
    </row>
    <row r="12" spans="2:23" x14ac:dyDescent="0.2">
      <c r="D12" s="50" t="s">
        <v>6</v>
      </c>
      <c r="E12" s="66">
        <v>5.57</v>
      </c>
      <c r="F12" s="66">
        <v>3.86</v>
      </c>
      <c r="G12" s="67">
        <v>5.57</v>
      </c>
      <c r="H12" s="66">
        <v>5.57</v>
      </c>
      <c r="I12" s="66">
        <v>5.43</v>
      </c>
      <c r="J12" s="66">
        <v>4.71</v>
      </c>
      <c r="K12" s="66">
        <v>4.8600000000000003</v>
      </c>
      <c r="L12" s="55">
        <f>AVERAGE(E12:K12)</f>
        <v>5.0814285714285718</v>
      </c>
    </row>
    <row r="13" spans="2:23" x14ac:dyDescent="0.2">
      <c r="D13" s="50" t="s">
        <v>7</v>
      </c>
      <c r="E13" s="66">
        <v>5.43</v>
      </c>
      <c r="F13" s="66">
        <v>4</v>
      </c>
      <c r="G13" s="67">
        <v>5.71</v>
      </c>
      <c r="H13" s="66">
        <v>4.8600000000000003</v>
      </c>
      <c r="I13" s="66">
        <v>5.29</v>
      </c>
      <c r="J13" s="66">
        <v>4</v>
      </c>
      <c r="K13" s="66">
        <v>4.71</v>
      </c>
      <c r="L13" s="55">
        <f t="shared" ref="L13:L14" si="3">AVERAGE(E13:K13)</f>
        <v>4.8571428571428568</v>
      </c>
    </row>
    <row r="14" spans="2:23" x14ac:dyDescent="0.2">
      <c r="D14" s="50" t="s">
        <v>8</v>
      </c>
      <c r="E14" s="66">
        <v>2.29</v>
      </c>
      <c r="F14" s="66">
        <v>1.71</v>
      </c>
      <c r="G14" s="67">
        <v>2.4300000000000002</v>
      </c>
      <c r="H14" s="66">
        <v>2.29</v>
      </c>
      <c r="I14" s="66">
        <v>2.4300000000000002</v>
      </c>
      <c r="J14" s="66">
        <v>1.71</v>
      </c>
      <c r="K14" s="66">
        <v>5.14</v>
      </c>
      <c r="L14" s="55">
        <f t="shared" si="3"/>
        <v>2.5714285714285716</v>
      </c>
    </row>
    <row r="15" spans="2:23" x14ac:dyDescent="0.2">
      <c r="G15" s="45"/>
      <c r="H15" s="31"/>
    </row>
    <row r="16" spans="2:23" x14ac:dyDescent="0.2">
      <c r="G16" s="45"/>
      <c r="H16" s="31"/>
    </row>
    <row r="17" spans="7:8" x14ac:dyDescent="0.2">
      <c r="G17" s="45"/>
      <c r="H17" s="31"/>
    </row>
    <row r="18" spans="7:8" x14ac:dyDescent="0.2">
      <c r="H18" s="7"/>
    </row>
  </sheetData>
  <mergeCells count="7">
    <mergeCell ref="U1:W1"/>
    <mergeCell ref="C1:E1"/>
    <mergeCell ref="F1:H1"/>
    <mergeCell ref="I1:K1"/>
    <mergeCell ref="L1:N1"/>
    <mergeCell ref="O1:Q1"/>
    <mergeCell ref="R1:T1"/>
  </mergeCell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cccbf502-6b91-40d6-be02-5ffa0eb711d6}" enabled="0" method="" siteId="{cccbf502-6b91-40d6-be02-5ffa0eb711d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Consolidated Results</vt:lpstr>
      <vt:lpstr>Functionality</vt:lpstr>
      <vt:lpstr>Efficiency</vt:lpstr>
      <vt:lpstr>Effectiveness </vt:lpstr>
      <vt:lpstr>Satisfacton</vt:lpstr>
      <vt:lpstr>User Experience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Lucky Nkosi</cp:lastModifiedBy>
  <dcterms:created xsi:type="dcterms:W3CDTF">2023-08-13T10:34:11Z</dcterms:created>
  <dcterms:modified xsi:type="dcterms:W3CDTF">2024-03-11T21:38:44Z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2023-08-12T12:47:21-04:00</dcterms:created>
  <dcterms:modified xsi:type="dcterms:W3CDTF">2023-08-12T12:47:21-04:00</dcterms:modified>
  <cp:revision>0</cp:revision>
</cp:coreProperties>
</file>