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0" windowWidth="20055" windowHeight="7950" activeTab="1"/>
  </bookViews>
  <sheets>
    <sheet name="Score-sheet" sheetId="6" r:id="rId1"/>
    <sheet name="Report-sheet" sheetId="5" r:id="rId2"/>
    <sheet name="Comments" sheetId="7" r:id="rId3"/>
  </sheets>
  <calcPr calcId="124519"/>
</workbook>
</file>

<file path=xl/calcChain.xml><?xml version="1.0" encoding="utf-8"?>
<calcChain xmlns="http://schemas.openxmlformats.org/spreadsheetml/2006/main">
  <c r="E40" i="5"/>
  <c r="E39"/>
  <c r="E34"/>
  <c r="E33"/>
  <c r="E32"/>
  <c r="E31"/>
  <c r="E30"/>
  <c r="H26"/>
  <c r="F26"/>
  <c r="H25"/>
  <c r="F25"/>
  <c r="H24"/>
  <c r="F24"/>
  <c r="H23"/>
  <c r="F23"/>
  <c r="H22"/>
  <c r="F22"/>
  <c r="H21"/>
  <c r="F21"/>
  <c r="H20"/>
  <c r="H19"/>
  <c r="F20"/>
  <c r="F19"/>
  <c r="D13"/>
  <c r="D12"/>
  <c r="K29"/>
  <c r="J27" l="1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K30" l="1"/>
  <c r="K31" s="1"/>
  <c r="J34" l="1"/>
  <c r="J33"/>
</calcChain>
</file>

<file path=xl/sharedStrings.xml><?xml version="1.0" encoding="utf-8"?>
<sst xmlns="http://schemas.openxmlformats.org/spreadsheetml/2006/main" count="199" uniqueCount="81">
  <si>
    <t>NAME :</t>
  </si>
  <si>
    <t>CLASS :</t>
  </si>
  <si>
    <t>SESSION:</t>
  </si>
  <si>
    <t>TERM:</t>
  </si>
  <si>
    <t>SUBJECTS</t>
  </si>
  <si>
    <t>EXAM(60%)</t>
  </si>
  <si>
    <t>CAT(40%)</t>
  </si>
  <si>
    <t>REMARK</t>
  </si>
  <si>
    <t>MATHEMATICS</t>
  </si>
  <si>
    <t>ENGLISH LANGUSGE</t>
  </si>
  <si>
    <t>BASIC SCIENCE</t>
  </si>
  <si>
    <t>LITERATURE</t>
  </si>
  <si>
    <t>HOME ECONOMICS</t>
  </si>
  <si>
    <t>ICT</t>
  </si>
  <si>
    <t>BASIC TECHNOLOGY</t>
  </si>
  <si>
    <t>FRENCH</t>
  </si>
  <si>
    <t>TOTAL(100%)</t>
  </si>
  <si>
    <t>AFFECTIVE DOMAIN</t>
  </si>
  <si>
    <t>CHARACTERIZATION</t>
  </si>
  <si>
    <t>ORGANIZATION</t>
  </si>
  <si>
    <t>VALUING</t>
  </si>
  <si>
    <t>RESPONDING</t>
  </si>
  <si>
    <t>RECEIVING</t>
  </si>
  <si>
    <t>SCORE</t>
  </si>
  <si>
    <t>TOTAL SCORE</t>
  </si>
  <si>
    <t>MARKS OBTAINED</t>
  </si>
  <si>
    <t>PERCENTAGE</t>
  </si>
  <si>
    <t>GRADE</t>
  </si>
  <si>
    <t>FINAL RESULT</t>
  </si>
  <si>
    <t>C</t>
  </si>
  <si>
    <t>B</t>
  </si>
  <si>
    <t>A</t>
  </si>
  <si>
    <t>D</t>
  </si>
  <si>
    <t>NAME</t>
  </si>
  <si>
    <t>CLASS</t>
  </si>
  <si>
    <t>ENGLISH</t>
  </si>
  <si>
    <t>S/N</t>
  </si>
  <si>
    <t>YEAR 7</t>
  </si>
  <si>
    <t>CAT</t>
  </si>
  <si>
    <t>EXAMS</t>
  </si>
  <si>
    <t>S/N    :</t>
  </si>
  <si>
    <t>COMMENTS</t>
  </si>
  <si>
    <t>ALI</t>
  </si>
  <si>
    <t>MUKTAR</t>
  </si>
  <si>
    <t>TARREY</t>
  </si>
  <si>
    <t>HASSAN</t>
  </si>
  <si>
    <t>CONFIDENCE</t>
  </si>
  <si>
    <t>MONDAY</t>
  </si>
  <si>
    <t>TUESDAY</t>
  </si>
  <si>
    <t>HARRY</t>
  </si>
  <si>
    <t>GODFREY</t>
  </si>
  <si>
    <t>PAMELA</t>
  </si>
  <si>
    <t>HUSSIEN</t>
  </si>
  <si>
    <t>FANLANY</t>
  </si>
  <si>
    <t>GOSMANAT</t>
  </si>
  <si>
    <t>FRASSIER</t>
  </si>
  <si>
    <t>FAVOUR</t>
  </si>
  <si>
    <t>JANNY</t>
  </si>
  <si>
    <t>JULLY</t>
  </si>
  <si>
    <t>SULLY</t>
  </si>
  <si>
    <t>JASBY</t>
  </si>
  <si>
    <t>AYOMIDE</t>
  </si>
  <si>
    <t>KELLY</t>
  </si>
  <si>
    <t>FARRY</t>
  </si>
  <si>
    <t>DARASIMI</t>
  </si>
  <si>
    <t>IBUKUN</t>
  </si>
  <si>
    <t xml:space="preserve">BRITNEY </t>
  </si>
  <si>
    <t>SHE TALKS TOO MUCH</t>
  </si>
  <si>
    <t>DOES NOT DO ASSIGNMENTS</t>
  </si>
  <si>
    <t>COMES LATE TO SCHOOL</t>
  </si>
  <si>
    <t>FORGETS EASILY</t>
  </si>
  <si>
    <t>ALWAYS SLEEPING IN CLASS</t>
  </si>
  <si>
    <t>RECOMENDATION</t>
  </si>
  <si>
    <t>EDU. DIRECTOR</t>
  </si>
  <si>
    <t>RECOMMENDATIONS</t>
  </si>
  <si>
    <t>KINDLY REPEAT</t>
  </si>
  <si>
    <t>GREAT JOB</t>
  </si>
  <si>
    <t>MOVE ON</t>
  </si>
  <si>
    <t>EXCELLENT</t>
  </si>
  <si>
    <t>F</t>
  </si>
  <si>
    <t xml:space="preserve">   JAMES NSAN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</si>
</sst>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3" tint="0.7999816888943144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4" fillId="3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3" borderId="1" xfId="0" applyFont="1" applyFill="1" applyBorder="1" applyAlignment="1">
      <alignment horizontal="right"/>
    </xf>
    <xf numFmtId="0" fontId="0" fillId="0" borderId="0" xfId="0" applyFill="1"/>
    <xf numFmtId="0" fontId="7" fillId="3" borderId="0" xfId="0" applyFont="1" applyFill="1"/>
    <xf numFmtId="0" fontId="8" fillId="3" borderId="0" xfId="0" applyFont="1" applyFill="1"/>
    <xf numFmtId="9" fontId="0" fillId="0" borderId="0" xfId="0" applyNumberFormat="1"/>
    <xf numFmtId="9" fontId="2" fillId="3" borderId="0" xfId="1" applyFont="1" applyFill="1"/>
    <xf numFmtId="0" fontId="2" fillId="2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9" fillId="3" borderId="0" xfId="0" applyFont="1" applyFill="1"/>
    <xf numFmtId="0" fontId="2" fillId="3" borderId="1" xfId="0" applyFont="1" applyFill="1" applyBorder="1" applyAlignment="1">
      <alignment horizontal="center"/>
    </xf>
    <xf numFmtId="0" fontId="10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11" borderId="0" xfId="0" applyFill="1"/>
    <xf numFmtId="0" fontId="2" fillId="0" borderId="0" xfId="0" applyFont="1" applyFill="1"/>
    <xf numFmtId="0" fontId="4" fillId="0" borderId="0" xfId="0" applyFont="1" applyFill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3" borderId="0" xfId="0" applyFont="1" applyFill="1" applyBorder="1" applyAlignment="1"/>
    <xf numFmtId="0" fontId="5" fillId="3" borderId="1" xfId="0" applyFont="1" applyFill="1" applyBorder="1" applyAlignment="1"/>
    <xf numFmtId="9" fontId="3" fillId="0" borderId="0" xfId="0" applyNumberFormat="1" applyFont="1"/>
    <xf numFmtId="0" fontId="3" fillId="0" borderId="0" xfId="0" applyFont="1"/>
    <xf numFmtId="0" fontId="2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17320</xdr:colOff>
      <xdr:row>0</xdr:row>
      <xdr:rowOff>78441</xdr:rowOff>
    </xdr:from>
    <xdr:to>
      <xdr:col>13</xdr:col>
      <xdr:colOff>22413</xdr:colOff>
      <xdr:row>43</xdr:row>
      <xdr:rowOff>34636</xdr:rowOff>
    </xdr:to>
    <xdr:sp macro="" textlink="">
      <xdr:nvSpPr>
        <xdr:cNvPr id="2" name="Frame 1"/>
        <xdr:cNvSpPr/>
      </xdr:nvSpPr>
      <xdr:spPr>
        <a:xfrm>
          <a:off x="622438" y="78441"/>
          <a:ext cx="7501828" cy="8046842"/>
        </a:xfrm>
        <a:prstGeom prst="frame">
          <a:avLst>
            <a:gd name="adj1" fmla="val 9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121228</xdr:colOff>
      <xdr:row>1</xdr:row>
      <xdr:rowOff>0</xdr:rowOff>
    </xdr:from>
    <xdr:to>
      <xdr:col>12</xdr:col>
      <xdr:colOff>489857</xdr:colOff>
      <xdr:row>7</xdr:row>
      <xdr:rowOff>161925</xdr:rowOff>
    </xdr:to>
    <xdr:pic>
      <xdr:nvPicPr>
        <xdr:cNvPr id="3" name="Picture 2" descr="ZENITA LETTERHEA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49" y="190500"/>
          <a:ext cx="7648451" cy="1304925"/>
        </a:xfrm>
        <a:prstGeom prst="rect">
          <a:avLst/>
        </a:prstGeom>
      </xdr:spPr>
    </xdr:pic>
    <xdr:clientData/>
  </xdr:twoCellAnchor>
  <xdr:twoCellAnchor>
    <xdr:from>
      <xdr:col>5</xdr:col>
      <xdr:colOff>258537</xdr:colOff>
      <xdr:row>8</xdr:row>
      <xdr:rowOff>44823</xdr:rowOff>
    </xdr:from>
    <xdr:to>
      <xdr:col>8</xdr:col>
      <xdr:colOff>368115</xdr:colOff>
      <xdr:row>10</xdr:row>
      <xdr:rowOff>108856</xdr:rowOff>
    </xdr:to>
    <xdr:sp macro="" textlink="">
      <xdr:nvSpPr>
        <xdr:cNvPr id="8" name="Rounded Rectangle 7"/>
        <xdr:cNvSpPr/>
      </xdr:nvSpPr>
      <xdr:spPr>
        <a:xfrm>
          <a:off x="3442608" y="1568823"/>
          <a:ext cx="1551936" cy="44503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Bahnschrift SemiLight" pitchFamily="34" charset="0"/>
            </a:rPr>
            <a:t>REPORT SHEET</a:t>
          </a:r>
        </a:p>
      </xdr:txBody>
    </xdr:sp>
    <xdr:clientData/>
  </xdr:twoCellAnchor>
  <xdr:twoCellAnchor>
    <xdr:from>
      <xdr:col>5</xdr:col>
      <xdr:colOff>367393</xdr:colOff>
      <xdr:row>35</xdr:row>
      <xdr:rowOff>24492</xdr:rowOff>
    </xdr:from>
    <xdr:to>
      <xdr:col>8</xdr:col>
      <xdr:colOff>415017</xdr:colOff>
      <xdr:row>36</xdr:row>
      <xdr:rowOff>176892</xdr:rowOff>
    </xdr:to>
    <xdr:sp macro="" textlink="">
      <xdr:nvSpPr>
        <xdr:cNvPr id="20" name="Rounded Rectangle 19"/>
        <xdr:cNvSpPr/>
      </xdr:nvSpPr>
      <xdr:spPr>
        <a:xfrm>
          <a:off x="3551464" y="6392635"/>
          <a:ext cx="1489982" cy="3429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Bahnschrift SemiLight" pitchFamily="34" charset="0"/>
            </a:rPr>
            <a:t>COMMENTS</a:t>
          </a:r>
        </a:p>
      </xdr:txBody>
    </xdr:sp>
    <xdr:clientData/>
  </xdr:twoCellAnchor>
  <xdr:twoCellAnchor>
    <xdr:from>
      <xdr:col>10</xdr:col>
      <xdr:colOff>266700</xdr:colOff>
      <xdr:row>40</xdr:row>
      <xdr:rowOff>76200</xdr:rowOff>
    </xdr:from>
    <xdr:to>
      <xdr:col>12</xdr:col>
      <xdr:colOff>438150</xdr:colOff>
      <xdr:row>42</xdr:row>
      <xdr:rowOff>38100</xdr:rowOff>
    </xdr:to>
    <xdr:sp macro="" textlink="">
      <xdr:nvSpPr>
        <xdr:cNvPr id="21" name="Rounded Rectangle 20"/>
        <xdr:cNvSpPr/>
      </xdr:nvSpPr>
      <xdr:spPr>
        <a:xfrm>
          <a:off x="6162675" y="7591425"/>
          <a:ext cx="1390650" cy="3429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Bahnschrift SemiLight" pitchFamily="34" charset="0"/>
            </a:rPr>
            <a:t>Principal</a:t>
          </a:r>
          <a:r>
            <a:rPr lang="en-US" sz="11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Bahnschrift SemiLight" pitchFamily="34" charset="0"/>
            </a:rPr>
            <a:t> signature/stamp</a:t>
          </a:r>
          <a:endParaRPr lang="en-US" sz="11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  <a:latin typeface="Bahnschrift SemiLight" pitchFamily="34" charset="0"/>
          </a:endParaRP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180975</xdr:colOff>
      <xdr:row>12</xdr:row>
      <xdr:rowOff>0</xdr:rowOff>
    </xdr:to>
    <xdr:sp macro="" textlink="">
      <xdr:nvSpPr>
        <xdr:cNvPr id="28" name="Rounded Rectangle 27"/>
        <xdr:cNvSpPr/>
      </xdr:nvSpPr>
      <xdr:spPr>
        <a:xfrm>
          <a:off x="13133294" y="190500"/>
          <a:ext cx="1996328" cy="190500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/>
            <a:t>2022/2023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12</xdr:col>
      <xdr:colOff>180975</xdr:colOff>
      <xdr:row>13</xdr:row>
      <xdr:rowOff>0</xdr:rowOff>
    </xdr:to>
    <xdr:sp macro="" textlink="">
      <xdr:nvSpPr>
        <xdr:cNvPr id="29" name="Rounded Rectangle 28"/>
        <xdr:cNvSpPr/>
      </xdr:nvSpPr>
      <xdr:spPr>
        <a:xfrm>
          <a:off x="13133294" y="381000"/>
          <a:ext cx="1996328" cy="190500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/>
            <a:t>EASTER</a:t>
          </a:r>
          <a:r>
            <a:rPr lang="en-US" sz="1200" b="1" baseline="0"/>
            <a:t> (2)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8"/>
  <sheetViews>
    <sheetView workbookViewId="0">
      <selection activeCell="J1" sqref="J1"/>
    </sheetView>
  </sheetViews>
  <sheetFormatPr defaultRowHeight="15"/>
  <cols>
    <col min="2" max="2" width="15.42578125" customWidth="1"/>
    <col min="3" max="3" width="11.85546875" customWidth="1"/>
    <col min="4" max="4" width="6.28515625" customWidth="1"/>
    <col min="5" max="5" width="9.140625" customWidth="1"/>
    <col min="6" max="6" width="5.42578125" customWidth="1"/>
    <col min="7" max="7" width="8.5703125" customWidth="1"/>
    <col min="8" max="8" width="7.42578125" customWidth="1"/>
    <col min="9" max="9" width="7.7109375" customWidth="1"/>
    <col min="10" max="10" width="6.28515625" customWidth="1"/>
    <col min="11" max="11" width="6.5703125" customWidth="1"/>
    <col min="12" max="12" width="5.5703125" customWidth="1"/>
    <col min="13" max="13" width="11.85546875" customWidth="1"/>
    <col min="14" max="14" width="5.42578125" customWidth="1"/>
    <col min="15" max="15" width="6.7109375" customWidth="1"/>
    <col min="16" max="16" width="5.42578125" customWidth="1"/>
    <col min="17" max="17" width="14.5703125" customWidth="1"/>
    <col min="18" max="18" width="5.7109375" customWidth="1"/>
    <col min="19" max="19" width="7.85546875" customWidth="1"/>
  </cols>
  <sheetData>
    <row r="2" spans="1:19">
      <c r="A2" s="14" t="s">
        <v>36</v>
      </c>
      <c r="B2" s="14" t="s">
        <v>33</v>
      </c>
      <c r="C2" s="14" t="s">
        <v>34</v>
      </c>
      <c r="D2" s="43" t="s">
        <v>8</v>
      </c>
      <c r="E2" s="43"/>
      <c r="F2" s="44" t="s">
        <v>35</v>
      </c>
      <c r="G2" s="44"/>
      <c r="H2" s="45" t="s">
        <v>10</v>
      </c>
      <c r="I2" s="45"/>
      <c r="J2" s="46" t="s">
        <v>11</v>
      </c>
      <c r="K2" s="46"/>
      <c r="L2" s="47" t="s">
        <v>12</v>
      </c>
      <c r="M2" s="47"/>
      <c r="N2" s="48" t="s">
        <v>13</v>
      </c>
      <c r="O2" s="48"/>
      <c r="P2" s="41" t="s">
        <v>14</v>
      </c>
      <c r="Q2" s="41"/>
      <c r="R2" s="42" t="s">
        <v>15</v>
      </c>
      <c r="S2" s="42"/>
    </row>
    <row r="3" spans="1:19">
      <c r="D3" s="16" t="s">
        <v>38</v>
      </c>
      <c r="E3" s="16" t="s">
        <v>39</v>
      </c>
      <c r="F3" s="15" t="s">
        <v>38</v>
      </c>
      <c r="G3" s="15" t="s">
        <v>39</v>
      </c>
      <c r="H3" s="17" t="s">
        <v>38</v>
      </c>
      <c r="I3" s="17" t="s">
        <v>39</v>
      </c>
      <c r="J3" s="22" t="s">
        <v>38</v>
      </c>
      <c r="K3" s="22" t="s">
        <v>39</v>
      </c>
      <c r="L3" s="18" t="s">
        <v>38</v>
      </c>
      <c r="M3" s="18" t="s">
        <v>39</v>
      </c>
      <c r="N3" s="19" t="s">
        <v>38</v>
      </c>
      <c r="O3" s="19" t="s">
        <v>39</v>
      </c>
      <c r="P3" s="20" t="s">
        <v>38</v>
      </c>
      <c r="Q3" s="20" t="s">
        <v>39</v>
      </c>
      <c r="R3" s="21" t="s">
        <v>38</v>
      </c>
      <c r="S3" s="21" t="s">
        <v>39</v>
      </c>
    </row>
    <row r="4" spans="1:19">
      <c r="A4">
        <v>1</v>
      </c>
      <c r="B4" t="s">
        <v>66</v>
      </c>
      <c r="C4" t="s">
        <v>37</v>
      </c>
      <c r="D4">
        <v>20</v>
      </c>
      <c r="E4">
        <v>58</v>
      </c>
      <c r="F4">
        <v>30</v>
      </c>
      <c r="G4">
        <v>42</v>
      </c>
      <c r="H4">
        <v>21</v>
      </c>
      <c r="I4">
        <v>45</v>
      </c>
      <c r="J4">
        <v>35</v>
      </c>
      <c r="K4">
        <v>50</v>
      </c>
      <c r="L4">
        <v>40</v>
      </c>
      <c r="M4">
        <v>58</v>
      </c>
      <c r="N4">
        <v>34</v>
      </c>
      <c r="P4">
        <v>34</v>
      </c>
      <c r="Q4">
        <v>58</v>
      </c>
      <c r="R4">
        <v>34</v>
      </c>
      <c r="S4">
        <v>40</v>
      </c>
    </row>
    <row r="5" spans="1:19">
      <c r="A5">
        <v>2</v>
      </c>
      <c r="B5" t="s">
        <v>47</v>
      </c>
      <c r="C5" t="s">
        <v>37</v>
      </c>
      <c r="D5">
        <v>23</v>
      </c>
      <c r="E5">
        <v>44</v>
      </c>
      <c r="F5">
        <v>40</v>
      </c>
      <c r="G5">
        <v>58</v>
      </c>
      <c r="H5">
        <v>40</v>
      </c>
      <c r="I5">
        <v>58</v>
      </c>
      <c r="J5">
        <v>40</v>
      </c>
      <c r="K5">
        <v>58</v>
      </c>
      <c r="L5">
        <v>30</v>
      </c>
      <c r="M5">
        <v>44</v>
      </c>
      <c r="N5">
        <v>37</v>
      </c>
      <c r="P5">
        <v>20</v>
      </c>
      <c r="Q5">
        <v>44</v>
      </c>
      <c r="R5">
        <v>20</v>
      </c>
      <c r="S5">
        <v>25</v>
      </c>
    </row>
    <row r="6" spans="1:19">
      <c r="A6">
        <v>3</v>
      </c>
      <c r="B6" t="s">
        <v>48</v>
      </c>
      <c r="C6" t="s">
        <v>37</v>
      </c>
      <c r="D6">
        <v>27</v>
      </c>
      <c r="E6">
        <v>57</v>
      </c>
      <c r="F6">
        <v>25</v>
      </c>
      <c r="G6">
        <v>44</v>
      </c>
      <c r="H6">
        <v>25</v>
      </c>
      <c r="I6">
        <v>44</v>
      </c>
      <c r="J6">
        <v>30</v>
      </c>
      <c r="K6">
        <v>44</v>
      </c>
      <c r="L6">
        <v>40</v>
      </c>
      <c r="M6">
        <v>57</v>
      </c>
      <c r="N6">
        <v>34</v>
      </c>
      <c r="P6">
        <v>31</v>
      </c>
      <c r="Q6">
        <v>57</v>
      </c>
      <c r="R6">
        <v>31</v>
      </c>
      <c r="S6">
        <v>34</v>
      </c>
    </row>
    <row r="7" spans="1:19">
      <c r="A7">
        <v>4</v>
      </c>
      <c r="B7" t="s">
        <v>49</v>
      </c>
      <c r="C7" t="s">
        <v>37</v>
      </c>
      <c r="D7">
        <v>35</v>
      </c>
      <c r="E7">
        <v>45</v>
      </c>
      <c r="F7">
        <v>34</v>
      </c>
      <c r="G7">
        <v>57</v>
      </c>
      <c r="H7">
        <v>34</v>
      </c>
      <c r="I7">
        <v>57</v>
      </c>
      <c r="J7">
        <v>39</v>
      </c>
      <c r="K7">
        <v>57</v>
      </c>
      <c r="L7">
        <v>25</v>
      </c>
      <c r="M7">
        <v>45</v>
      </c>
      <c r="N7">
        <v>20</v>
      </c>
      <c r="P7">
        <v>38</v>
      </c>
      <c r="Q7">
        <v>45</v>
      </c>
      <c r="R7">
        <v>38</v>
      </c>
      <c r="S7">
        <v>37</v>
      </c>
    </row>
    <row r="8" spans="1:19">
      <c r="A8">
        <v>5</v>
      </c>
      <c r="B8" t="s">
        <v>50</v>
      </c>
      <c r="C8" t="s">
        <v>37</v>
      </c>
      <c r="D8">
        <v>38</v>
      </c>
      <c r="E8">
        <v>34</v>
      </c>
      <c r="F8">
        <v>37</v>
      </c>
      <c r="G8">
        <v>45</v>
      </c>
      <c r="H8">
        <v>37</v>
      </c>
      <c r="I8">
        <v>45</v>
      </c>
      <c r="J8">
        <v>40</v>
      </c>
      <c r="K8">
        <v>45</v>
      </c>
      <c r="L8">
        <v>34</v>
      </c>
      <c r="M8">
        <v>34</v>
      </c>
      <c r="N8">
        <v>31</v>
      </c>
      <c r="P8">
        <v>34</v>
      </c>
      <c r="Q8">
        <v>34</v>
      </c>
      <c r="R8">
        <v>34</v>
      </c>
      <c r="S8">
        <v>34</v>
      </c>
    </row>
    <row r="9" spans="1:19">
      <c r="A9">
        <v>6</v>
      </c>
      <c r="B9" t="s">
        <v>51</v>
      </c>
      <c r="C9" t="s">
        <v>37</v>
      </c>
      <c r="D9">
        <v>23</v>
      </c>
      <c r="E9">
        <v>52</v>
      </c>
      <c r="F9">
        <v>34</v>
      </c>
      <c r="G9">
        <v>34</v>
      </c>
      <c r="H9">
        <v>34</v>
      </c>
      <c r="I9">
        <v>34</v>
      </c>
      <c r="J9">
        <v>25</v>
      </c>
      <c r="K9">
        <v>34</v>
      </c>
      <c r="L9">
        <v>37</v>
      </c>
      <c r="M9">
        <v>52</v>
      </c>
      <c r="N9">
        <v>38</v>
      </c>
      <c r="P9">
        <v>20</v>
      </c>
      <c r="Q9">
        <v>52</v>
      </c>
      <c r="R9">
        <v>37</v>
      </c>
      <c r="S9">
        <v>58</v>
      </c>
    </row>
    <row r="10" spans="1:19">
      <c r="A10">
        <v>7</v>
      </c>
      <c r="B10" t="s">
        <v>52</v>
      </c>
      <c r="C10" t="s">
        <v>37</v>
      </c>
      <c r="D10">
        <v>40</v>
      </c>
      <c r="E10">
        <v>39</v>
      </c>
      <c r="F10">
        <v>20</v>
      </c>
      <c r="G10">
        <v>52</v>
      </c>
      <c r="H10">
        <v>20</v>
      </c>
      <c r="I10">
        <v>52</v>
      </c>
      <c r="J10">
        <v>34</v>
      </c>
      <c r="K10">
        <v>52</v>
      </c>
      <c r="L10">
        <v>34</v>
      </c>
      <c r="M10">
        <v>39</v>
      </c>
      <c r="N10">
        <v>29</v>
      </c>
      <c r="P10">
        <v>31</v>
      </c>
      <c r="Q10">
        <v>39</v>
      </c>
      <c r="R10">
        <v>34</v>
      </c>
      <c r="S10">
        <v>44</v>
      </c>
    </row>
    <row r="11" spans="1:19">
      <c r="A11">
        <v>8</v>
      </c>
      <c r="B11" t="s">
        <v>53</v>
      </c>
      <c r="C11" t="s">
        <v>37</v>
      </c>
      <c r="D11">
        <v>25</v>
      </c>
      <c r="E11">
        <v>55</v>
      </c>
      <c r="F11">
        <v>31</v>
      </c>
      <c r="G11">
        <v>39</v>
      </c>
      <c r="H11">
        <v>31</v>
      </c>
      <c r="I11">
        <v>39</v>
      </c>
      <c r="J11">
        <v>37</v>
      </c>
      <c r="K11">
        <v>39</v>
      </c>
      <c r="L11">
        <v>20</v>
      </c>
      <c r="M11">
        <v>55</v>
      </c>
      <c r="N11">
        <v>35</v>
      </c>
      <c r="P11">
        <v>38</v>
      </c>
      <c r="Q11">
        <v>55</v>
      </c>
      <c r="R11">
        <v>20</v>
      </c>
      <c r="S11">
        <v>57</v>
      </c>
    </row>
    <row r="12" spans="1:19">
      <c r="A12">
        <v>9</v>
      </c>
      <c r="B12" t="s">
        <v>54</v>
      </c>
      <c r="C12" t="s">
        <v>37</v>
      </c>
      <c r="D12">
        <v>34</v>
      </c>
      <c r="E12">
        <v>3</v>
      </c>
      <c r="F12">
        <v>38</v>
      </c>
      <c r="G12">
        <v>55</v>
      </c>
      <c r="H12">
        <v>38</v>
      </c>
      <c r="I12">
        <v>55</v>
      </c>
      <c r="J12">
        <v>34</v>
      </c>
      <c r="K12">
        <v>55</v>
      </c>
      <c r="L12">
        <v>31</v>
      </c>
      <c r="M12">
        <v>3</v>
      </c>
      <c r="N12">
        <v>34</v>
      </c>
      <c r="P12">
        <v>37</v>
      </c>
      <c r="Q12">
        <v>3</v>
      </c>
      <c r="R12">
        <v>31</v>
      </c>
      <c r="S12">
        <v>45</v>
      </c>
    </row>
    <row r="13" spans="1:19">
      <c r="A13">
        <v>10</v>
      </c>
      <c r="B13" t="s">
        <v>55</v>
      </c>
      <c r="C13" t="s">
        <v>37</v>
      </c>
      <c r="D13">
        <v>37</v>
      </c>
      <c r="E13">
        <v>67</v>
      </c>
      <c r="F13">
        <v>29</v>
      </c>
      <c r="G13">
        <v>3</v>
      </c>
      <c r="H13">
        <v>29</v>
      </c>
      <c r="I13">
        <v>3</v>
      </c>
      <c r="J13">
        <v>20</v>
      </c>
      <c r="K13">
        <v>3</v>
      </c>
      <c r="L13">
        <v>38</v>
      </c>
      <c r="M13">
        <v>67</v>
      </c>
      <c r="N13">
        <v>4</v>
      </c>
      <c r="P13">
        <v>34</v>
      </c>
      <c r="Q13">
        <v>67</v>
      </c>
      <c r="R13">
        <v>38</v>
      </c>
      <c r="S13">
        <v>34</v>
      </c>
    </row>
    <row r="14" spans="1:19">
      <c r="A14">
        <v>11</v>
      </c>
      <c r="B14" t="s">
        <v>56</v>
      </c>
      <c r="C14" t="s">
        <v>37</v>
      </c>
      <c r="D14">
        <v>34</v>
      </c>
      <c r="E14">
        <v>39</v>
      </c>
      <c r="F14">
        <v>35</v>
      </c>
      <c r="G14">
        <v>67</v>
      </c>
      <c r="H14">
        <v>35</v>
      </c>
      <c r="I14">
        <v>67</v>
      </c>
      <c r="J14">
        <v>31</v>
      </c>
      <c r="K14">
        <v>67</v>
      </c>
      <c r="L14">
        <v>29</v>
      </c>
      <c r="M14">
        <v>39</v>
      </c>
      <c r="N14">
        <v>37</v>
      </c>
      <c r="P14">
        <v>20</v>
      </c>
      <c r="Q14">
        <v>39</v>
      </c>
      <c r="R14">
        <v>29</v>
      </c>
      <c r="S14">
        <v>52</v>
      </c>
    </row>
    <row r="15" spans="1:19">
      <c r="A15">
        <v>12</v>
      </c>
      <c r="B15" t="s">
        <v>57</v>
      </c>
      <c r="C15" t="s">
        <v>37</v>
      </c>
      <c r="D15">
        <v>20</v>
      </c>
      <c r="E15">
        <v>48</v>
      </c>
      <c r="F15">
        <v>34</v>
      </c>
      <c r="G15">
        <v>39</v>
      </c>
      <c r="H15">
        <v>34</v>
      </c>
      <c r="I15">
        <v>39</v>
      </c>
      <c r="J15">
        <v>38</v>
      </c>
      <c r="K15">
        <v>39</v>
      </c>
      <c r="L15">
        <v>35</v>
      </c>
      <c r="M15">
        <v>48</v>
      </c>
      <c r="N15">
        <v>33</v>
      </c>
      <c r="P15">
        <v>31</v>
      </c>
      <c r="Q15">
        <v>48</v>
      </c>
      <c r="R15">
        <v>35</v>
      </c>
      <c r="S15">
        <v>39</v>
      </c>
    </row>
    <row r="16" spans="1:19">
      <c r="A16">
        <v>13</v>
      </c>
      <c r="B16" t="s">
        <v>58</v>
      </c>
      <c r="C16" t="s">
        <v>37</v>
      </c>
      <c r="D16">
        <v>31</v>
      </c>
      <c r="E16">
        <v>60</v>
      </c>
      <c r="F16">
        <v>4</v>
      </c>
      <c r="G16">
        <v>48</v>
      </c>
      <c r="H16">
        <v>4</v>
      </c>
      <c r="I16">
        <v>48</v>
      </c>
      <c r="J16">
        <v>29</v>
      </c>
      <c r="K16">
        <v>48</v>
      </c>
      <c r="L16">
        <v>34</v>
      </c>
      <c r="M16">
        <v>60</v>
      </c>
      <c r="N16">
        <v>23</v>
      </c>
      <c r="P16">
        <v>38</v>
      </c>
      <c r="Q16">
        <v>60</v>
      </c>
      <c r="R16">
        <v>34</v>
      </c>
      <c r="S16">
        <v>55</v>
      </c>
    </row>
    <row r="17" spans="1:19">
      <c r="A17">
        <v>14</v>
      </c>
      <c r="B17" t="s">
        <v>59</v>
      </c>
      <c r="C17" t="s">
        <v>37</v>
      </c>
      <c r="D17">
        <v>38</v>
      </c>
      <c r="E17">
        <v>45</v>
      </c>
      <c r="F17">
        <v>37</v>
      </c>
      <c r="G17">
        <v>60</v>
      </c>
      <c r="H17">
        <v>37</v>
      </c>
      <c r="I17">
        <v>60</v>
      </c>
      <c r="J17">
        <v>35</v>
      </c>
      <c r="K17">
        <v>60</v>
      </c>
      <c r="L17">
        <v>4</v>
      </c>
      <c r="M17">
        <v>45</v>
      </c>
      <c r="N17">
        <v>30</v>
      </c>
      <c r="P17">
        <v>29</v>
      </c>
      <c r="Q17">
        <v>45</v>
      </c>
      <c r="R17">
        <v>4</v>
      </c>
      <c r="S17">
        <v>3</v>
      </c>
    </row>
    <row r="18" spans="1:19">
      <c r="A18">
        <v>15</v>
      </c>
      <c r="B18" t="s">
        <v>60</v>
      </c>
      <c r="C18" t="s">
        <v>37</v>
      </c>
      <c r="D18">
        <v>29</v>
      </c>
      <c r="E18">
        <v>57</v>
      </c>
      <c r="F18">
        <v>33</v>
      </c>
      <c r="G18">
        <v>45</v>
      </c>
      <c r="H18">
        <v>33</v>
      </c>
      <c r="I18">
        <v>45</v>
      </c>
      <c r="J18">
        <v>34</v>
      </c>
      <c r="K18">
        <v>45</v>
      </c>
      <c r="L18">
        <v>37</v>
      </c>
      <c r="M18">
        <v>57</v>
      </c>
      <c r="N18">
        <v>40</v>
      </c>
      <c r="P18">
        <v>35</v>
      </c>
      <c r="Q18">
        <v>57</v>
      </c>
      <c r="R18">
        <v>37</v>
      </c>
      <c r="S18">
        <v>67</v>
      </c>
    </row>
    <row r="19" spans="1:19">
      <c r="A19">
        <v>16</v>
      </c>
      <c r="B19" t="s">
        <v>61</v>
      </c>
      <c r="C19" t="s">
        <v>37</v>
      </c>
      <c r="D19">
        <v>35</v>
      </c>
      <c r="E19">
        <v>56</v>
      </c>
      <c r="F19">
        <v>23</v>
      </c>
      <c r="G19">
        <v>57</v>
      </c>
      <c r="H19">
        <v>23</v>
      </c>
      <c r="I19">
        <v>57</v>
      </c>
      <c r="J19">
        <v>4</v>
      </c>
      <c r="K19">
        <v>57</v>
      </c>
      <c r="L19">
        <v>33</v>
      </c>
      <c r="M19">
        <v>56</v>
      </c>
      <c r="N19">
        <v>35</v>
      </c>
      <c r="P19">
        <v>34</v>
      </c>
      <c r="Q19">
        <v>56</v>
      </c>
      <c r="R19">
        <v>33</v>
      </c>
      <c r="S19">
        <v>39</v>
      </c>
    </row>
    <row r="20" spans="1:19">
      <c r="A20">
        <v>17</v>
      </c>
      <c r="B20" t="s">
        <v>62</v>
      </c>
      <c r="C20" t="s">
        <v>37</v>
      </c>
      <c r="D20">
        <v>34</v>
      </c>
      <c r="E20">
        <v>58</v>
      </c>
      <c r="F20">
        <v>30</v>
      </c>
      <c r="G20">
        <v>56</v>
      </c>
      <c r="H20">
        <v>30</v>
      </c>
      <c r="I20">
        <v>56</v>
      </c>
      <c r="J20">
        <v>37</v>
      </c>
      <c r="K20">
        <v>56</v>
      </c>
      <c r="L20">
        <v>23</v>
      </c>
      <c r="M20">
        <v>58</v>
      </c>
      <c r="N20">
        <v>34</v>
      </c>
      <c r="P20">
        <v>4</v>
      </c>
      <c r="Q20">
        <v>48</v>
      </c>
      <c r="R20">
        <v>23</v>
      </c>
      <c r="S20">
        <v>48</v>
      </c>
    </row>
    <row r="21" spans="1:19">
      <c r="A21">
        <v>18</v>
      </c>
      <c r="B21" t="s">
        <v>63</v>
      </c>
      <c r="C21" t="s">
        <v>37</v>
      </c>
      <c r="D21">
        <v>35</v>
      </c>
      <c r="E21">
        <v>44</v>
      </c>
      <c r="F21">
        <v>40</v>
      </c>
      <c r="G21">
        <v>58</v>
      </c>
      <c r="H21">
        <v>40</v>
      </c>
      <c r="I21">
        <v>58</v>
      </c>
      <c r="J21">
        <v>33</v>
      </c>
      <c r="K21">
        <v>58</v>
      </c>
      <c r="L21">
        <v>30</v>
      </c>
      <c r="M21">
        <v>44</v>
      </c>
      <c r="N21">
        <v>37</v>
      </c>
      <c r="P21">
        <v>37</v>
      </c>
      <c r="Q21">
        <v>60</v>
      </c>
      <c r="R21">
        <v>30</v>
      </c>
      <c r="S21">
        <v>58</v>
      </c>
    </row>
    <row r="22" spans="1:19">
      <c r="A22">
        <v>19</v>
      </c>
      <c r="B22" t="s">
        <v>64</v>
      </c>
      <c r="C22" t="s">
        <v>37</v>
      </c>
      <c r="D22">
        <v>37</v>
      </c>
      <c r="E22">
        <v>57</v>
      </c>
      <c r="F22">
        <v>35</v>
      </c>
      <c r="G22">
        <v>44</v>
      </c>
      <c r="H22">
        <v>35</v>
      </c>
      <c r="I22">
        <v>44</v>
      </c>
      <c r="J22">
        <v>23</v>
      </c>
      <c r="K22">
        <v>44</v>
      </c>
      <c r="L22">
        <v>40</v>
      </c>
      <c r="M22">
        <v>57</v>
      </c>
      <c r="N22">
        <v>34</v>
      </c>
      <c r="P22">
        <v>33</v>
      </c>
      <c r="Q22">
        <v>45</v>
      </c>
      <c r="R22">
        <v>40</v>
      </c>
      <c r="S22">
        <v>44</v>
      </c>
    </row>
    <row r="23" spans="1:19">
      <c r="A23">
        <v>20</v>
      </c>
      <c r="B23" t="s">
        <v>65</v>
      </c>
      <c r="C23" t="s">
        <v>37</v>
      </c>
      <c r="D23">
        <v>33</v>
      </c>
      <c r="E23">
        <v>45</v>
      </c>
      <c r="F23">
        <v>34</v>
      </c>
      <c r="G23">
        <v>57</v>
      </c>
      <c r="H23">
        <v>23</v>
      </c>
      <c r="I23">
        <v>57</v>
      </c>
      <c r="J23">
        <v>30</v>
      </c>
      <c r="K23">
        <v>57</v>
      </c>
      <c r="L23">
        <v>35</v>
      </c>
      <c r="M23">
        <v>45</v>
      </c>
      <c r="N23">
        <v>20</v>
      </c>
      <c r="P23">
        <v>23</v>
      </c>
      <c r="Q23">
        <v>57</v>
      </c>
      <c r="R23">
        <v>35</v>
      </c>
      <c r="S23">
        <v>57</v>
      </c>
    </row>
    <row r="24" spans="1:19">
      <c r="A24">
        <v>21</v>
      </c>
      <c r="B24" t="s">
        <v>42</v>
      </c>
      <c r="C24" t="s">
        <v>37</v>
      </c>
      <c r="D24">
        <v>23</v>
      </c>
      <c r="E24">
        <v>34</v>
      </c>
      <c r="F24">
        <v>20</v>
      </c>
      <c r="G24">
        <v>45</v>
      </c>
      <c r="H24">
        <v>30</v>
      </c>
      <c r="I24">
        <v>45</v>
      </c>
      <c r="J24">
        <v>40</v>
      </c>
      <c r="K24">
        <v>45</v>
      </c>
      <c r="L24">
        <v>34</v>
      </c>
      <c r="M24">
        <v>34</v>
      </c>
      <c r="N24">
        <v>31</v>
      </c>
      <c r="P24">
        <v>30</v>
      </c>
      <c r="Q24">
        <v>56</v>
      </c>
      <c r="R24">
        <v>34</v>
      </c>
      <c r="S24">
        <v>45</v>
      </c>
    </row>
    <row r="25" spans="1:19">
      <c r="A25">
        <v>22</v>
      </c>
      <c r="B25" t="s">
        <v>43</v>
      </c>
      <c r="C25" t="s">
        <v>37</v>
      </c>
      <c r="D25">
        <v>30</v>
      </c>
      <c r="E25">
        <v>52</v>
      </c>
      <c r="F25">
        <v>31</v>
      </c>
      <c r="G25">
        <v>34</v>
      </c>
      <c r="H25">
        <v>40</v>
      </c>
      <c r="I25">
        <v>34</v>
      </c>
      <c r="J25">
        <v>35</v>
      </c>
      <c r="K25">
        <v>34</v>
      </c>
      <c r="L25">
        <v>20</v>
      </c>
      <c r="M25">
        <v>52</v>
      </c>
      <c r="N25">
        <v>38</v>
      </c>
      <c r="P25">
        <v>40</v>
      </c>
      <c r="Q25">
        <v>58</v>
      </c>
      <c r="R25">
        <v>37</v>
      </c>
      <c r="S25">
        <v>34</v>
      </c>
    </row>
    <row r="26" spans="1:19">
      <c r="A26">
        <v>23</v>
      </c>
      <c r="B26" t="s">
        <v>44</v>
      </c>
      <c r="C26" t="s">
        <v>37</v>
      </c>
      <c r="D26">
        <v>40</v>
      </c>
      <c r="E26">
        <v>39</v>
      </c>
      <c r="F26">
        <v>38</v>
      </c>
      <c r="G26">
        <v>52</v>
      </c>
      <c r="H26">
        <v>35</v>
      </c>
      <c r="I26">
        <v>52</v>
      </c>
      <c r="J26">
        <v>29</v>
      </c>
      <c r="K26">
        <v>52</v>
      </c>
      <c r="L26">
        <v>31</v>
      </c>
      <c r="M26">
        <v>39</v>
      </c>
      <c r="N26">
        <v>29</v>
      </c>
      <c r="P26">
        <v>35</v>
      </c>
      <c r="Q26">
        <v>44</v>
      </c>
      <c r="R26">
        <v>34</v>
      </c>
      <c r="S26">
        <v>52</v>
      </c>
    </row>
    <row r="27" spans="1:19">
      <c r="A27">
        <v>24</v>
      </c>
      <c r="B27" t="s">
        <v>45</v>
      </c>
      <c r="C27" t="s">
        <v>37</v>
      </c>
      <c r="D27">
        <v>35</v>
      </c>
      <c r="E27">
        <v>55</v>
      </c>
      <c r="F27">
        <v>32</v>
      </c>
      <c r="G27">
        <v>39</v>
      </c>
      <c r="H27">
        <v>32</v>
      </c>
      <c r="I27">
        <v>39</v>
      </c>
      <c r="J27">
        <v>38</v>
      </c>
      <c r="K27">
        <v>39</v>
      </c>
      <c r="L27">
        <v>38</v>
      </c>
      <c r="M27">
        <v>55</v>
      </c>
      <c r="N27">
        <v>35</v>
      </c>
      <c r="P27">
        <v>34</v>
      </c>
      <c r="Q27">
        <v>57</v>
      </c>
      <c r="R27">
        <v>20</v>
      </c>
      <c r="S27">
        <v>39</v>
      </c>
    </row>
    <row r="28" spans="1:19">
      <c r="A28">
        <v>25</v>
      </c>
      <c r="B28" t="s">
        <v>46</v>
      </c>
      <c r="C28" t="s">
        <v>37</v>
      </c>
      <c r="D28">
        <v>40</v>
      </c>
      <c r="E28">
        <v>39</v>
      </c>
      <c r="F28">
        <v>38</v>
      </c>
      <c r="G28">
        <v>52</v>
      </c>
      <c r="H28">
        <v>35</v>
      </c>
      <c r="I28">
        <v>52</v>
      </c>
      <c r="J28">
        <v>29</v>
      </c>
      <c r="K28">
        <v>52</v>
      </c>
      <c r="L28">
        <v>31</v>
      </c>
      <c r="M28">
        <v>39</v>
      </c>
      <c r="N28">
        <v>29</v>
      </c>
      <c r="P28">
        <v>35</v>
      </c>
      <c r="Q28">
        <v>44</v>
      </c>
      <c r="R28">
        <v>34</v>
      </c>
      <c r="S28">
        <v>52</v>
      </c>
    </row>
  </sheetData>
  <mergeCells count="8">
    <mergeCell ref="P2:Q2"/>
    <mergeCell ref="R2:S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43"/>
  <sheetViews>
    <sheetView showGridLines="0" tabSelected="1" zoomScale="70" zoomScaleNormal="70" workbookViewId="0">
      <selection activeCell="O7" sqref="O7"/>
    </sheetView>
  </sheetViews>
  <sheetFormatPr defaultRowHeight="15"/>
  <cols>
    <col min="2" max="2" width="9.85546875" customWidth="1"/>
    <col min="4" max="4" width="10.42578125" customWidth="1"/>
    <col min="7" max="7" width="2.28515625" customWidth="1"/>
    <col min="8" max="8" width="10.140625" customWidth="1"/>
    <col min="9" max="9" width="15.7109375" customWidth="1"/>
    <col min="10" max="10" width="13.140625" customWidth="1"/>
    <col min="11" max="11" width="11" customWidth="1"/>
  </cols>
  <sheetData>
    <row r="2" spans="2:30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9"/>
      <c r="P2" s="32"/>
      <c r="Q2" s="33"/>
      <c r="R2" s="33"/>
      <c r="S2" s="33"/>
      <c r="T2" s="33"/>
      <c r="U2" s="33"/>
      <c r="V2" s="32"/>
      <c r="W2" s="33"/>
      <c r="X2" s="33"/>
      <c r="Y2" s="33"/>
      <c r="Z2" s="33"/>
      <c r="AA2" s="9"/>
      <c r="AB2" s="9"/>
      <c r="AC2" s="9"/>
      <c r="AD2" s="9"/>
    </row>
    <row r="3" spans="2:30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9"/>
      <c r="P3" s="32"/>
      <c r="Q3" s="33"/>
      <c r="R3" s="33"/>
      <c r="S3" s="33"/>
      <c r="T3" s="33"/>
      <c r="U3" s="9"/>
      <c r="V3" s="32"/>
      <c r="W3" s="33"/>
      <c r="X3" s="33"/>
      <c r="Y3" s="33"/>
      <c r="Z3" s="33"/>
      <c r="AA3" s="9"/>
      <c r="AB3" s="9"/>
      <c r="AC3" s="9"/>
      <c r="AD3" s="9"/>
    </row>
    <row r="4" spans="2:30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2:30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30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3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30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30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30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30" ht="15.75">
      <c r="B11" s="2"/>
      <c r="C11" s="23" t="s">
        <v>40</v>
      </c>
      <c r="D11" s="3">
        <v>8</v>
      </c>
      <c r="E11" s="2"/>
      <c r="F11" s="2"/>
      <c r="G11" s="2"/>
      <c r="H11" s="2"/>
      <c r="I11" s="2"/>
      <c r="J11" s="2"/>
      <c r="K11" s="2"/>
      <c r="L11" s="2"/>
      <c r="M11" s="2"/>
    </row>
    <row r="12" spans="2:30" ht="18.75">
      <c r="B12" s="3"/>
      <c r="C12" s="10" t="s">
        <v>0</v>
      </c>
      <c r="D12" s="51" t="str">
        <f>VLOOKUP($D$11,'Score-sheet'!A4:S28,2,3)</f>
        <v>FANLANY</v>
      </c>
      <c r="E12" s="51"/>
      <c r="F12" s="11"/>
      <c r="G12" s="11"/>
      <c r="H12" s="11"/>
      <c r="I12" s="10" t="s">
        <v>2</v>
      </c>
      <c r="J12" s="11"/>
      <c r="K12" s="11"/>
      <c r="L12" s="11"/>
      <c r="M12" s="10"/>
    </row>
    <row r="13" spans="2:30" ht="18.75">
      <c r="B13" s="3"/>
      <c r="C13" s="10" t="s">
        <v>1</v>
      </c>
      <c r="D13" s="25" t="str">
        <f>VLOOKUP($D$11,'Score-sheet'!A4:S28,3,3)</f>
        <v>YEAR 7</v>
      </c>
      <c r="E13" s="11"/>
      <c r="F13" s="11"/>
      <c r="G13" s="11"/>
      <c r="H13" s="11"/>
      <c r="I13" s="10" t="s">
        <v>3</v>
      </c>
      <c r="J13" s="11"/>
      <c r="K13" s="11"/>
      <c r="L13" s="11"/>
      <c r="M13" s="10"/>
    </row>
    <row r="14" spans="2:30" ht="18" customHeight="1">
      <c r="B14" s="3"/>
      <c r="C14" s="1"/>
      <c r="D14" s="1"/>
      <c r="E14" s="1"/>
      <c r="F14" s="1"/>
      <c r="G14" s="1"/>
      <c r="H14" s="3"/>
      <c r="I14" s="1"/>
      <c r="J14" s="1"/>
      <c r="K14" s="1"/>
      <c r="L14" s="1"/>
      <c r="M14" s="2"/>
      <c r="O14" s="12"/>
      <c r="Q14" s="39">
        <v>0.35</v>
      </c>
      <c r="R14" s="40" t="s">
        <v>79</v>
      </c>
    </row>
    <row r="15" spans="2:30" ht="19.5" hidden="1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12"/>
      <c r="Q15" s="40"/>
      <c r="R15" s="40"/>
    </row>
    <row r="16" spans="2:30" ht="7.5" hidden="1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Q16" s="40"/>
      <c r="R16" s="40"/>
    </row>
    <row r="17" spans="2:22" hidden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12"/>
      <c r="Q17" s="40"/>
      <c r="R17" s="40"/>
    </row>
    <row r="18" spans="2:22" ht="18.75">
      <c r="B18" s="2"/>
      <c r="C18" s="66" t="s">
        <v>4</v>
      </c>
      <c r="D18" s="67"/>
      <c r="E18" s="34"/>
      <c r="F18" s="68" t="s">
        <v>6</v>
      </c>
      <c r="G18" s="68"/>
      <c r="H18" s="68" t="s">
        <v>5</v>
      </c>
      <c r="I18" s="68"/>
      <c r="J18" s="35" t="s">
        <v>16</v>
      </c>
      <c r="K18" s="35" t="s">
        <v>7</v>
      </c>
      <c r="L18" s="3"/>
      <c r="M18" s="3"/>
      <c r="Q18" s="39">
        <v>0.55000000000000004</v>
      </c>
      <c r="R18" s="40" t="s">
        <v>32</v>
      </c>
    </row>
    <row r="19" spans="2:22" ht="15" customHeight="1">
      <c r="B19" s="2"/>
      <c r="C19" s="69" t="s">
        <v>8</v>
      </c>
      <c r="D19" s="69"/>
      <c r="E19" s="5">
        <v>100</v>
      </c>
      <c r="F19" s="55">
        <f>VLOOKUP($D$11,'Score-sheet'!A4:S28,4,3)</f>
        <v>25</v>
      </c>
      <c r="G19" s="55"/>
      <c r="H19" s="52">
        <f>VLOOKUP($D$11,'Score-sheet'!A4:S28,5,3)</f>
        <v>55</v>
      </c>
      <c r="I19" s="54"/>
      <c r="J19" s="24">
        <f>F19+H19</f>
        <v>80</v>
      </c>
      <c r="K19" s="24" t="str">
        <f>IF(J19&gt;55,"PASS","FAIL")</f>
        <v>PASS</v>
      </c>
      <c r="L19" s="3"/>
      <c r="M19" s="3"/>
      <c r="Q19" s="39">
        <v>0.75</v>
      </c>
      <c r="R19" s="40" t="s">
        <v>29</v>
      </c>
    </row>
    <row r="20" spans="2:22" ht="15" customHeight="1">
      <c r="B20" s="2"/>
      <c r="C20" s="69" t="s">
        <v>9</v>
      </c>
      <c r="D20" s="69"/>
      <c r="E20" s="5">
        <v>100</v>
      </c>
      <c r="F20" s="52">
        <f>VLOOKUP($D$11,'Score-sheet'!A4:S28,6,3)</f>
        <v>31</v>
      </c>
      <c r="G20" s="54"/>
      <c r="H20" s="52">
        <f>VLOOKUP($D$11,'Score-sheet'!A4:S28,7,3)</f>
        <v>39</v>
      </c>
      <c r="I20" s="54"/>
      <c r="J20" s="24">
        <f t="shared" ref="J20:J27" si="0">F20+H20</f>
        <v>70</v>
      </c>
      <c r="K20" s="24" t="str">
        <f t="shared" ref="K20:K27" si="1">IF(J20&gt;55,"PASS","FAIL")</f>
        <v>PASS</v>
      </c>
      <c r="L20" s="3"/>
      <c r="M20" s="3"/>
      <c r="Q20" s="39">
        <v>0.85</v>
      </c>
      <c r="R20" s="40" t="s">
        <v>30</v>
      </c>
    </row>
    <row r="21" spans="2:22" ht="15" customHeight="1">
      <c r="B21" s="2"/>
      <c r="C21" s="62" t="s">
        <v>10</v>
      </c>
      <c r="D21" s="62"/>
      <c r="E21" s="5">
        <v>100</v>
      </c>
      <c r="F21" s="52">
        <f>VLOOKUP($D$11,'Score-sheet'!A4:S28,8,3)</f>
        <v>31</v>
      </c>
      <c r="G21" s="54"/>
      <c r="H21" s="52">
        <f>VLOOKUP($D$11,'Score-sheet'!A4:S28,9,3)</f>
        <v>39</v>
      </c>
      <c r="I21" s="54"/>
      <c r="J21" s="24">
        <f t="shared" si="0"/>
        <v>70</v>
      </c>
      <c r="K21" s="24" t="str">
        <f t="shared" si="1"/>
        <v>PASS</v>
      </c>
      <c r="L21" s="3"/>
      <c r="M21" s="3"/>
      <c r="Q21" s="39">
        <v>0.95</v>
      </c>
      <c r="R21" s="40" t="s">
        <v>31</v>
      </c>
    </row>
    <row r="22" spans="2:22" ht="15.75" customHeight="1">
      <c r="B22" s="2"/>
      <c r="C22" s="62" t="s">
        <v>11</v>
      </c>
      <c r="D22" s="62"/>
      <c r="E22" s="5">
        <v>100</v>
      </c>
      <c r="F22" s="52">
        <f>VLOOKUP($D$11,'Score-sheet'!A4:S28,10,3)</f>
        <v>37</v>
      </c>
      <c r="G22" s="54"/>
      <c r="H22" s="52">
        <f>VLOOKUP($D$11,'Score-sheet'!A4:S28,11,3)</f>
        <v>39</v>
      </c>
      <c r="I22" s="54"/>
      <c r="J22" s="24">
        <f t="shared" si="0"/>
        <v>76</v>
      </c>
      <c r="K22" s="24" t="str">
        <f t="shared" si="1"/>
        <v>PASS</v>
      </c>
      <c r="L22" s="3"/>
      <c r="M22" s="3"/>
      <c r="N22" s="71"/>
      <c r="O22" s="71"/>
      <c r="P22" s="6"/>
      <c r="Q22" s="71"/>
      <c r="R22" s="71"/>
      <c r="S22" s="71"/>
      <c r="T22" s="71"/>
      <c r="U22" s="6"/>
      <c r="V22" s="6"/>
    </row>
    <row r="23" spans="2:22" ht="15" customHeight="1">
      <c r="B23" s="2"/>
      <c r="C23" s="62" t="s">
        <v>12</v>
      </c>
      <c r="D23" s="62"/>
      <c r="E23" s="5">
        <v>100</v>
      </c>
      <c r="F23" s="52">
        <f>VLOOKUP($D$11,'Score-sheet'!A4:S28,12,3)</f>
        <v>20</v>
      </c>
      <c r="G23" s="54"/>
      <c r="H23" s="52">
        <f>VLOOKUP($D$11,'Score-sheet'!A4:S28,13,3)</f>
        <v>55</v>
      </c>
      <c r="I23" s="54"/>
      <c r="J23" s="24">
        <f t="shared" si="0"/>
        <v>75</v>
      </c>
      <c r="K23" s="24" t="str">
        <f>IF(J23&gt;55,"PASS","FAIL")</f>
        <v>PASS</v>
      </c>
      <c r="L23" s="3"/>
      <c r="M23" s="3"/>
      <c r="N23" s="70"/>
      <c r="O23" s="70"/>
      <c r="P23" s="7"/>
      <c r="Q23" s="65"/>
      <c r="R23" s="65"/>
      <c r="S23" s="63"/>
      <c r="T23" s="63"/>
      <c r="U23" s="7"/>
      <c r="V23" s="7"/>
    </row>
    <row r="24" spans="2:22" ht="15" customHeight="1">
      <c r="B24" s="2"/>
      <c r="C24" s="62" t="s">
        <v>13</v>
      </c>
      <c r="D24" s="62"/>
      <c r="E24" s="5">
        <v>100</v>
      </c>
      <c r="F24" s="52">
        <f>VLOOKUP($D$11,'Score-sheet'!A4:S28,14,3)</f>
        <v>35</v>
      </c>
      <c r="G24" s="54"/>
      <c r="H24" s="52">
        <f>VLOOKUP($D$11,'Score-sheet'!A4:S28,15,3)</f>
        <v>0</v>
      </c>
      <c r="I24" s="54"/>
      <c r="J24" s="24">
        <f t="shared" si="0"/>
        <v>35</v>
      </c>
      <c r="K24" s="24" t="str">
        <f t="shared" si="1"/>
        <v>FAIL</v>
      </c>
      <c r="L24" s="3"/>
      <c r="M24" s="3"/>
      <c r="N24" s="70"/>
      <c r="O24" s="70"/>
      <c r="P24" s="7"/>
      <c r="Q24" s="65"/>
      <c r="R24" s="65"/>
      <c r="S24" s="65"/>
      <c r="T24" s="65"/>
      <c r="U24" s="7"/>
      <c r="V24" s="7"/>
    </row>
    <row r="25" spans="2:22" ht="15" customHeight="1">
      <c r="B25" s="2"/>
      <c r="C25" s="62" t="s">
        <v>14</v>
      </c>
      <c r="D25" s="62"/>
      <c r="E25" s="5">
        <v>100</v>
      </c>
      <c r="F25" s="52">
        <f>VLOOKUP($D$11,'Score-sheet'!A4:S28,16,3)</f>
        <v>38</v>
      </c>
      <c r="G25" s="54"/>
      <c r="H25" s="52">
        <f>VLOOKUP($D$11,'Score-sheet'!A4:S28,17,3)</f>
        <v>55</v>
      </c>
      <c r="I25" s="54"/>
      <c r="J25" s="24">
        <f t="shared" si="0"/>
        <v>93</v>
      </c>
      <c r="K25" s="24" t="str">
        <f t="shared" si="1"/>
        <v>PASS</v>
      </c>
      <c r="L25" s="3"/>
      <c r="M25" s="3"/>
      <c r="N25" s="63"/>
      <c r="O25" s="63"/>
      <c r="P25" s="7"/>
      <c r="Q25" s="65"/>
      <c r="R25" s="65"/>
      <c r="S25" s="65"/>
      <c r="T25" s="65"/>
      <c r="U25" s="7"/>
      <c r="V25" s="7"/>
    </row>
    <row r="26" spans="2:22" ht="15" customHeight="1">
      <c r="B26" s="2"/>
      <c r="C26" s="62" t="s">
        <v>15</v>
      </c>
      <c r="D26" s="62"/>
      <c r="E26" s="5">
        <v>100</v>
      </c>
      <c r="F26" s="52">
        <f>VLOOKUP($D$11,'Score-sheet'!A4:S28,18,3)</f>
        <v>20</v>
      </c>
      <c r="G26" s="54"/>
      <c r="H26" s="52">
        <f>VLOOKUP($D$11,'Score-sheet'!A4:S28,19,3)</f>
        <v>57</v>
      </c>
      <c r="I26" s="54"/>
      <c r="J26" s="24">
        <f t="shared" si="0"/>
        <v>77</v>
      </c>
      <c r="K26" s="24" t="str">
        <f t="shared" si="1"/>
        <v>PASS</v>
      </c>
      <c r="L26" s="3"/>
      <c r="M26" s="3"/>
      <c r="N26" s="63"/>
      <c r="O26" s="63"/>
      <c r="P26" s="7"/>
      <c r="Q26" s="65"/>
      <c r="R26" s="65"/>
      <c r="S26" s="65"/>
      <c r="T26" s="65"/>
      <c r="U26" s="7"/>
      <c r="V26" s="7"/>
    </row>
    <row r="27" spans="2:22" ht="15" customHeight="1">
      <c r="B27" s="2"/>
      <c r="C27" s="62"/>
      <c r="D27" s="62"/>
      <c r="E27" s="5">
        <v>100</v>
      </c>
      <c r="F27" s="52"/>
      <c r="G27" s="54"/>
      <c r="H27" s="52"/>
      <c r="I27" s="54"/>
      <c r="J27" s="24">
        <f t="shared" si="0"/>
        <v>0</v>
      </c>
      <c r="K27" s="24" t="str">
        <f t="shared" si="1"/>
        <v>FAIL</v>
      </c>
      <c r="L27" s="3"/>
      <c r="M27" s="3"/>
      <c r="N27" s="63"/>
      <c r="O27" s="63"/>
      <c r="P27" s="7"/>
      <c r="Q27" s="65"/>
      <c r="R27" s="65"/>
      <c r="S27" s="65"/>
      <c r="T27" s="65"/>
      <c r="U27" s="7"/>
      <c r="V27" s="7"/>
    </row>
    <row r="28" spans="2:22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63"/>
      <c r="O28" s="63"/>
      <c r="P28" s="7"/>
      <c r="Q28" s="65"/>
      <c r="R28" s="65"/>
      <c r="S28" s="65"/>
      <c r="T28" s="65"/>
      <c r="U28" s="7"/>
      <c r="V28" s="7"/>
    </row>
    <row r="29" spans="2:22" ht="15.75">
      <c r="B29" s="2"/>
      <c r="C29" s="61" t="s">
        <v>17</v>
      </c>
      <c r="D29" s="61"/>
      <c r="E29" s="4" t="s">
        <v>23</v>
      </c>
      <c r="F29" s="3"/>
      <c r="G29" s="3"/>
      <c r="H29" s="3"/>
      <c r="I29" s="72" t="s">
        <v>24</v>
      </c>
      <c r="J29" s="72"/>
      <c r="K29" s="24">
        <f>E19+E20+E21+E22+E23+E24+E25+E26+E27</f>
        <v>900</v>
      </c>
      <c r="L29" s="3"/>
      <c r="M29" s="3"/>
      <c r="N29" s="63"/>
      <c r="O29" s="63"/>
      <c r="P29" s="7"/>
      <c r="Q29" s="64"/>
      <c r="R29" s="65"/>
      <c r="S29" s="65"/>
      <c r="T29" s="65"/>
      <c r="U29" s="7"/>
      <c r="V29" s="7"/>
    </row>
    <row r="30" spans="2:22">
      <c r="B30" s="2"/>
      <c r="C30" s="56" t="s">
        <v>18</v>
      </c>
      <c r="D30" s="57"/>
      <c r="E30" s="24">
        <f>VLOOKUP($D$11,Comments!B3:J27,3,2)</f>
        <v>4</v>
      </c>
      <c r="F30" s="3"/>
      <c r="G30" s="3"/>
      <c r="H30" s="3"/>
      <c r="I30" s="72" t="s">
        <v>25</v>
      </c>
      <c r="J30" s="72"/>
      <c r="K30" s="24">
        <f>J19+J20+J21+J22+J23+J24+J25+J26+J27</f>
        <v>576</v>
      </c>
      <c r="L30" s="3"/>
      <c r="M30" s="3"/>
      <c r="N30" s="63"/>
      <c r="O30" s="63"/>
      <c r="P30" s="7"/>
      <c r="Q30" s="64"/>
      <c r="R30" s="65"/>
      <c r="S30" s="65"/>
      <c r="T30" s="65"/>
      <c r="U30" s="7"/>
      <c r="V30" s="7"/>
    </row>
    <row r="31" spans="2:22">
      <c r="B31" s="2"/>
      <c r="C31" s="56" t="s">
        <v>19</v>
      </c>
      <c r="D31" s="57"/>
      <c r="E31" s="24">
        <f>VLOOKUP($D$11,Comments!B3:J27,4,2)</f>
        <v>2</v>
      </c>
      <c r="F31" s="3"/>
      <c r="G31" s="3"/>
      <c r="H31" s="3"/>
      <c r="I31" s="72" t="s">
        <v>26</v>
      </c>
      <c r="J31" s="72"/>
      <c r="K31" s="36">
        <f>K30/K29</f>
        <v>0.64</v>
      </c>
      <c r="L31" s="3"/>
      <c r="M31" s="3"/>
      <c r="N31" s="63"/>
      <c r="O31" s="63"/>
      <c r="P31" s="7"/>
      <c r="Q31" s="64"/>
      <c r="R31" s="65"/>
      <c r="S31" s="65"/>
      <c r="T31" s="65"/>
      <c r="U31" s="7"/>
      <c r="V31" s="7"/>
    </row>
    <row r="32" spans="2:22">
      <c r="B32" s="2"/>
      <c r="C32" s="56" t="s">
        <v>20</v>
      </c>
      <c r="D32" s="57"/>
      <c r="E32" s="24">
        <f>VLOOKUP($D$11,Comments!B3:J27,5,2)</f>
        <v>5</v>
      </c>
      <c r="F32" s="3"/>
      <c r="G32" s="3"/>
      <c r="H32" s="3"/>
      <c r="I32" s="73"/>
      <c r="J32" s="73"/>
      <c r="K32" s="13"/>
      <c r="L32" s="3"/>
      <c r="M32" s="3"/>
      <c r="Q32" s="49"/>
      <c r="R32" s="50"/>
      <c r="S32" s="50"/>
      <c r="T32" s="50"/>
    </row>
    <row r="33" spans="2:20" ht="15.75">
      <c r="B33" s="2"/>
      <c r="C33" s="56" t="s">
        <v>21</v>
      </c>
      <c r="D33" s="57"/>
      <c r="E33" s="24">
        <f>VLOOKUP($D$11,Comments!B3:J27,6,2)</f>
        <v>2</v>
      </c>
      <c r="F33" s="3"/>
      <c r="G33" s="3"/>
      <c r="H33" s="37"/>
      <c r="I33" s="38" t="s">
        <v>28</v>
      </c>
      <c r="J33" s="8" t="str">
        <f>IF(K31&lt;=50,"PASS","FAIL")</f>
        <v>PASS</v>
      </c>
      <c r="K33" s="3"/>
      <c r="L33" s="3"/>
      <c r="M33" s="3"/>
      <c r="Q33" s="49"/>
      <c r="R33" s="50"/>
      <c r="S33" s="50"/>
      <c r="T33" s="50"/>
    </row>
    <row r="34" spans="2:20" ht="15.75">
      <c r="B34" s="2"/>
      <c r="C34" s="56" t="s">
        <v>22</v>
      </c>
      <c r="D34" s="57"/>
      <c r="E34" s="24">
        <f>VLOOKUP($D$11,Comments!B3:J27,7,2)</f>
        <v>5</v>
      </c>
      <c r="F34" s="3"/>
      <c r="G34" s="3"/>
      <c r="H34" s="3"/>
      <c r="I34" s="8" t="s">
        <v>27</v>
      </c>
      <c r="J34" s="8" t="str">
        <f>LOOKUP(K31, Q14:Q21, R14:R21)</f>
        <v>D</v>
      </c>
      <c r="K34" s="3"/>
      <c r="L34" s="3"/>
      <c r="M34" s="3"/>
    </row>
    <row r="35" spans="2:20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20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20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20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20">
      <c r="B39" s="2"/>
      <c r="C39" s="52" t="s">
        <v>73</v>
      </c>
      <c r="D39" s="54"/>
      <c r="E39" s="52" t="str">
        <f>VLOOKUP($D$11,Comments!B3:J27,8,2)</f>
        <v>COMES LATE TO SCHOOL</v>
      </c>
      <c r="F39" s="53"/>
      <c r="G39" s="53"/>
      <c r="H39" s="53"/>
      <c r="I39" s="53"/>
      <c r="J39" s="54"/>
      <c r="K39" s="59"/>
      <c r="L39" s="60"/>
      <c r="M39" s="3"/>
    </row>
    <row r="40" spans="2:20">
      <c r="B40" s="2"/>
      <c r="C40" s="55" t="s">
        <v>72</v>
      </c>
      <c r="D40" s="55"/>
      <c r="E40" s="55" t="str">
        <f>VLOOKUP($D$11,Comments!B3:J27,9,2)</f>
        <v>EXCELLENT</v>
      </c>
      <c r="F40" s="55"/>
      <c r="G40" s="55"/>
      <c r="H40" s="55"/>
      <c r="I40" s="55"/>
      <c r="J40" s="55"/>
      <c r="K40" s="59" t="s">
        <v>80</v>
      </c>
      <c r="L40" s="58"/>
      <c r="M40" s="58"/>
    </row>
    <row r="41" spans="2:20">
      <c r="B41" s="2"/>
      <c r="C41" s="58"/>
      <c r="D41" s="58"/>
      <c r="E41" s="58"/>
      <c r="F41" s="58"/>
      <c r="G41" s="58"/>
      <c r="H41" s="58"/>
      <c r="I41" s="58"/>
      <c r="J41" s="58"/>
      <c r="K41" s="58"/>
      <c r="L41" s="60"/>
      <c r="M41" s="3"/>
    </row>
    <row r="42" spans="2:20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20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</sheetData>
  <mergeCells count="83">
    <mergeCell ref="F20:G20"/>
    <mergeCell ref="H20:I20"/>
    <mergeCell ref="C21:D21"/>
    <mergeCell ref="F21:G21"/>
    <mergeCell ref="H21:I21"/>
    <mergeCell ref="N22:O22"/>
    <mergeCell ref="Q22:R22"/>
    <mergeCell ref="S22:T22"/>
    <mergeCell ref="Q32:R32"/>
    <mergeCell ref="I31:J31"/>
    <mergeCell ref="I32:J32"/>
    <mergeCell ref="I29:J29"/>
    <mergeCell ref="I30:J30"/>
    <mergeCell ref="N23:O23"/>
    <mergeCell ref="Q23:R23"/>
    <mergeCell ref="S23:T23"/>
    <mergeCell ref="N24:O24"/>
    <mergeCell ref="Q24:R24"/>
    <mergeCell ref="S24:T24"/>
    <mergeCell ref="N25:O25"/>
    <mergeCell ref="Q25:R25"/>
    <mergeCell ref="S25:T25"/>
    <mergeCell ref="N26:O26"/>
    <mergeCell ref="Q26:R26"/>
    <mergeCell ref="S26:T26"/>
    <mergeCell ref="N27:O27"/>
    <mergeCell ref="Q27:R27"/>
    <mergeCell ref="S27:T27"/>
    <mergeCell ref="N28:O28"/>
    <mergeCell ref="Q28:R28"/>
    <mergeCell ref="S28:T28"/>
    <mergeCell ref="N31:O31"/>
    <mergeCell ref="Q31:R31"/>
    <mergeCell ref="S31:T31"/>
    <mergeCell ref="C18:D18"/>
    <mergeCell ref="F18:G18"/>
    <mergeCell ref="H18:I18"/>
    <mergeCell ref="C19:D19"/>
    <mergeCell ref="F19:G19"/>
    <mergeCell ref="H19:I19"/>
    <mergeCell ref="C20:D20"/>
    <mergeCell ref="N29:O29"/>
    <mergeCell ref="Q29:R29"/>
    <mergeCell ref="S29:T29"/>
    <mergeCell ref="N30:O30"/>
    <mergeCell ref="Q30:R30"/>
    <mergeCell ref="S30:T30"/>
    <mergeCell ref="H24:I24"/>
    <mergeCell ref="C25:D25"/>
    <mergeCell ref="F25:G25"/>
    <mergeCell ref="H25:I25"/>
    <mergeCell ref="C22:D22"/>
    <mergeCell ref="F22:G22"/>
    <mergeCell ref="H22:I22"/>
    <mergeCell ref="C23:D23"/>
    <mergeCell ref="F23:G23"/>
    <mergeCell ref="H23:I23"/>
    <mergeCell ref="K41:L41"/>
    <mergeCell ref="K40:M40"/>
    <mergeCell ref="C30:D30"/>
    <mergeCell ref="C31:D31"/>
    <mergeCell ref="C32:D32"/>
    <mergeCell ref="C40:D40"/>
    <mergeCell ref="E40:J40"/>
    <mergeCell ref="C33:D33"/>
    <mergeCell ref="C34:D34"/>
    <mergeCell ref="C41:J41"/>
    <mergeCell ref="Q33:R33"/>
    <mergeCell ref="S32:T32"/>
    <mergeCell ref="S33:T33"/>
    <mergeCell ref="D12:E12"/>
    <mergeCell ref="E39:J39"/>
    <mergeCell ref="C39:D39"/>
    <mergeCell ref="K39:L39"/>
    <mergeCell ref="C29:D29"/>
    <mergeCell ref="C26:D26"/>
    <mergeCell ref="F26:G26"/>
    <mergeCell ref="H26:I26"/>
    <mergeCell ref="C27:D27"/>
    <mergeCell ref="F27:G27"/>
    <mergeCell ref="H27:I27"/>
    <mergeCell ref="C24:D24"/>
    <mergeCell ref="F24:G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7"/>
  <sheetViews>
    <sheetView workbookViewId="0">
      <selection activeCell="D7" sqref="D7"/>
    </sheetView>
  </sheetViews>
  <sheetFormatPr defaultRowHeight="15"/>
  <cols>
    <col min="3" max="3" width="15" customWidth="1"/>
    <col min="4" max="4" width="18.7109375" customWidth="1"/>
    <col min="5" max="5" width="17" customWidth="1"/>
    <col min="6" max="6" width="16" customWidth="1"/>
    <col min="7" max="7" width="14.7109375" customWidth="1"/>
    <col min="8" max="8" width="13.85546875" customWidth="1"/>
    <col min="9" max="9" width="49.140625" customWidth="1"/>
    <col min="10" max="10" width="19.42578125" customWidth="1"/>
  </cols>
  <sheetData>
    <row r="2" spans="2:10">
      <c r="B2" s="14" t="s">
        <v>36</v>
      </c>
      <c r="C2" s="14" t="s">
        <v>33</v>
      </c>
      <c r="D2" s="14" t="s">
        <v>18</v>
      </c>
      <c r="E2" s="26" t="s">
        <v>19</v>
      </c>
      <c r="F2" s="27" t="s">
        <v>20</v>
      </c>
      <c r="G2" s="28" t="s">
        <v>21</v>
      </c>
      <c r="H2" s="29" t="s">
        <v>22</v>
      </c>
      <c r="I2" s="30" t="s">
        <v>41</v>
      </c>
      <c r="J2" s="31" t="s">
        <v>74</v>
      </c>
    </row>
    <row r="3" spans="2:10">
      <c r="B3">
        <v>1</v>
      </c>
      <c r="C3" t="s">
        <v>66</v>
      </c>
      <c r="D3">
        <v>3</v>
      </c>
      <c r="E3">
        <v>4</v>
      </c>
      <c r="F3">
        <v>5</v>
      </c>
      <c r="G3">
        <v>3</v>
      </c>
      <c r="H3">
        <v>3</v>
      </c>
      <c r="I3" t="s">
        <v>67</v>
      </c>
      <c r="J3" t="s">
        <v>75</v>
      </c>
    </row>
    <row r="4" spans="2:10">
      <c r="B4">
        <v>2</v>
      </c>
      <c r="C4" t="s">
        <v>47</v>
      </c>
      <c r="D4">
        <v>3</v>
      </c>
      <c r="E4">
        <v>5</v>
      </c>
      <c r="F4">
        <v>5</v>
      </c>
      <c r="G4">
        <v>5</v>
      </c>
      <c r="H4">
        <v>5</v>
      </c>
      <c r="I4" t="s">
        <v>68</v>
      </c>
      <c r="J4" t="s">
        <v>76</v>
      </c>
    </row>
    <row r="5" spans="2:10">
      <c r="B5">
        <v>3</v>
      </c>
      <c r="C5" t="s">
        <v>48</v>
      </c>
      <c r="D5">
        <v>5</v>
      </c>
      <c r="E5">
        <v>3</v>
      </c>
      <c r="F5">
        <v>4</v>
      </c>
      <c r="G5">
        <v>3</v>
      </c>
      <c r="H5">
        <v>4</v>
      </c>
      <c r="I5" t="s">
        <v>69</v>
      </c>
      <c r="J5" t="s">
        <v>77</v>
      </c>
    </row>
    <row r="6" spans="2:10">
      <c r="B6">
        <v>4</v>
      </c>
      <c r="C6" t="s">
        <v>49</v>
      </c>
      <c r="D6">
        <v>4</v>
      </c>
      <c r="E6">
        <v>5</v>
      </c>
      <c r="F6">
        <v>6</v>
      </c>
      <c r="G6">
        <v>5</v>
      </c>
      <c r="H6">
        <v>6</v>
      </c>
      <c r="I6" t="s">
        <v>70</v>
      </c>
      <c r="J6" t="s">
        <v>78</v>
      </c>
    </row>
    <row r="7" spans="2:10">
      <c r="B7">
        <v>5</v>
      </c>
      <c r="C7" t="s">
        <v>50</v>
      </c>
      <c r="D7">
        <v>6</v>
      </c>
      <c r="E7">
        <v>4</v>
      </c>
      <c r="F7">
        <v>3</v>
      </c>
      <c r="G7">
        <v>4</v>
      </c>
      <c r="H7">
        <v>3</v>
      </c>
      <c r="I7" t="s">
        <v>71</v>
      </c>
      <c r="J7" t="s">
        <v>75</v>
      </c>
    </row>
    <row r="8" spans="2:10">
      <c r="B8">
        <v>6</v>
      </c>
      <c r="C8" t="s">
        <v>51</v>
      </c>
      <c r="D8">
        <v>3</v>
      </c>
      <c r="E8">
        <v>6</v>
      </c>
      <c r="F8">
        <v>2</v>
      </c>
      <c r="G8">
        <v>6</v>
      </c>
      <c r="H8">
        <v>2</v>
      </c>
      <c r="I8" t="s">
        <v>67</v>
      </c>
      <c r="J8" t="s">
        <v>76</v>
      </c>
    </row>
    <row r="9" spans="2:10">
      <c r="B9">
        <v>7</v>
      </c>
      <c r="C9" t="s">
        <v>52</v>
      </c>
      <c r="D9">
        <v>2</v>
      </c>
      <c r="E9">
        <v>3</v>
      </c>
      <c r="F9">
        <v>4</v>
      </c>
      <c r="G9">
        <v>3</v>
      </c>
      <c r="H9">
        <v>4</v>
      </c>
      <c r="I9" t="s">
        <v>68</v>
      </c>
      <c r="J9" t="s">
        <v>77</v>
      </c>
    </row>
    <row r="10" spans="2:10">
      <c r="B10">
        <v>8</v>
      </c>
      <c r="C10" t="s">
        <v>53</v>
      </c>
      <c r="D10">
        <v>4</v>
      </c>
      <c r="E10">
        <v>2</v>
      </c>
      <c r="F10">
        <v>5</v>
      </c>
      <c r="G10">
        <v>2</v>
      </c>
      <c r="H10">
        <v>5</v>
      </c>
      <c r="I10" t="s">
        <v>69</v>
      </c>
      <c r="J10" t="s">
        <v>78</v>
      </c>
    </row>
    <row r="11" spans="2:10">
      <c r="B11">
        <v>9</v>
      </c>
      <c r="C11" t="s">
        <v>54</v>
      </c>
      <c r="D11">
        <v>5</v>
      </c>
      <c r="E11">
        <v>4</v>
      </c>
      <c r="F11">
        <v>3</v>
      </c>
      <c r="G11">
        <v>4</v>
      </c>
      <c r="H11">
        <v>3</v>
      </c>
      <c r="I11" t="s">
        <v>70</v>
      </c>
      <c r="J11" t="s">
        <v>75</v>
      </c>
    </row>
    <row r="12" spans="2:10">
      <c r="B12">
        <v>10</v>
      </c>
      <c r="C12" t="s">
        <v>55</v>
      </c>
      <c r="D12">
        <v>3</v>
      </c>
      <c r="E12">
        <v>5</v>
      </c>
      <c r="F12">
        <v>4</v>
      </c>
      <c r="G12">
        <v>5</v>
      </c>
      <c r="H12">
        <v>4</v>
      </c>
      <c r="I12" t="s">
        <v>71</v>
      </c>
      <c r="J12" t="s">
        <v>76</v>
      </c>
    </row>
    <row r="13" spans="2:10">
      <c r="B13">
        <v>11</v>
      </c>
      <c r="C13" t="s">
        <v>56</v>
      </c>
      <c r="D13">
        <v>4</v>
      </c>
      <c r="E13">
        <v>3</v>
      </c>
      <c r="F13">
        <v>4</v>
      </c>
      <c r="G13">
        <v>3</v>
      </c>
      <c r="H13">
        <v>4</v>
      </c>
      <c r="I13" t="s">
        <v>67</v>
      </c>
      <c r="J13" t="s">
        <v>77</v>
      </c>
    </row>
    <row r="14" spans="2:10">
      <c r="B14">
        <v>12</v>
      </c>
      <c r="C14" t="s">
        <v>57</v>
      </c>
      <c r="D14">
        <v>4</v>
      </c>
      <c r="E14">
        <v>4</v>
      </c>
      <c r="F14">
        <v>4</v>
      </c>
      <c r="G14">
        <v>4</v>
      </c>
      <c r="H14">
        <v>4</v>
      </c>
      <c r="I14" t="s">
        <v>68</v>
      </c>
      <c r="J14" t="s">
        <v>78</v>
      </c>
    </row>
    <row r="15" spans="2:10">
      <c r="B15">
        <v>13</v>
      </c>
      <c r="C15" t="s">
        <v>58</v>
      </c>
      <c r="D15">
        <v>4</v>
      </c>
      <c r="E15">
        <v>4</v>
      </c>
      <c r="F15">
        <v>5</v>
      </c>
      <c r="G15">
        <v>4</v>
      </c>
      <c r="H15">
        <v>5</v>
      </c>
      <c r="I15" t="s">
        <v>69</v>
      </c>
      <c r="J15" t="s">
        <v>78</v>
      </c>
    </row>
    <row r="16" spans="2:10">
      <c r="B16">
        <v>14</v>
      </c>
      <c r="C16" t="s">
        <v>59</v>
      </c>
      <c r="D16">
        <v>5</v>
      </c>
      <c r="E16">
        <v>4</v>
      </c>
      <c r="F16">
        <v>5</v>
      </c>
      <c r="G16">
        <v>4</v>
      </c>
      <c r="H16">
        <v>5</v>
      </c>
      <c r="I16" t="s">
        <v>70</v>
      </c>
      <c r="J16" t="s">
        <v>75</v>
      </c>
    </row>
    <row r="17" spans="2:10">
      <c r="B17">
        <v>15</v>
      </c>
      <c r="C17" t="s">
        <v>60</v>
      </c>
      <c r="D17">
        <v>5</v>
      </c>
      <c r="E17">
        <v>5</v>
      </c>
      <c r="F17">
        <v>3</v>
      </c>
      <c r="G17">
        <v>5</v>
      </c>
      <c r="H17">
        <v>3</v>
      </c>
      <c r="I17" t="s">
        <v>71</v>
      </c>
      <c r="J17" t="s">
        <v>76</v>
      </c>
    </row>
    <row r="18" spans="2:10">
      <c r="B18">
        <v>16</v>
      </c>
      <c r="C18" t="s">
        <v>61</v>
      </c>
      <c r="D18">
        <v>3</v>
      </c>
      <c r="E18">
        <v>5</v>
      </c>
      <c r="F18">
        <v>5</v>
      </c>
      <c r="G18">
        <v>5</v>
      </c>
      <c r="H18">
        <v>5</v>
      </c>
      <c r="I18" t="s">
        <v>67</v>
      </c>
      <c r="J18" t="s">
        <v>77</v>
      </c>
    </row>
    <row r="19" spans="2:10">
      <c r="B19">
        <v>17</v>
      </c>
      <c r="C19" t="s">
        <v>62</v>
      </c>
      <c r="D19">
        <v>5</v>
      </c>
      <c r="E19">
        <v>3</v>
      </c>
      <c r="F19">
        <v>3</v>
      </c>
      <c r="G19">
        <v>3</v>
      </c>
      <c r="H19">
        <v>3</v>
      </c>
      <c r="I19" t="s">
        <v>68</v>
      </c>
      <c r="J19" t="s">
        <v>78</v>
      </c>
    </row>
    <row r="20" spans="2:10">
      <c r="B20">
        <v>18</v>
      </c>
      <c r="C20" t="s">
        <v>63</v>
      </c>
      <c r="D20">
        <v>3</v>
      </c>
      <c r="E20">
        <v>5</v>
      </c>
      <c r="F20">
        <v>3</v>
      </c>
      <c r="G20">
        <v>5</v>
      </c>
      <c r="H20">
        <v>3</v>
      </c>
      <c r="I20" t="s">
        <v>69</v>
      </c>
      <c r="J20" t="s">
        <v>75</v>
      </c>
    </row>
    <row r="21" spans="2:10">
      <c r="B21">
        <v>19</v>
      </c>
      <c r="C21" t="s">
        <v>64</v>
      </c>
      <c r="D21">
        <v>3</v>
      </c>
      <c r="E21">
        <v>3</v>
      </c>
      <c r="F21">
        <v>4</v>
      </c>
      <c r="G21">
        <v>3</v>
      </c>
      <c r="H21">
        <v>4</v>
      </c>
      <c r="I21" t="s">
        <v>70</v>
      </c>
      <c r="J21" t="s">
        <v>76</v>
      </c>
    </row>
    <row r="22" spans="2:10">
      <c r="B22">
        <v>20</v>
      </c>
      <c r="C22" t="s">
        <v>65</v>
      </c>
      <c r="D22">
        <v>4</v>
      </c>
      <c r="E22">
        <v>3</v>
      </c>
      <c r="F22">
        <v>2</v>
      </c>
      <c r="G22">
        <v>3</v>
      </c>
      <c r="H22">
        <v>2</v>
      </c>
      <c r="I22" t="s">
        <v>71</v>
      </c>
      <c r="J22" t="s">
        <v>77</v>
      </c>
    </row>
    <row r="23" spans="2:10">
      <c r="B23">
        <v>21</v>
      </c>
      <c r="C23" t="s">
        <v>42</v>
      </c>
      <c r="D23">
        <v>2</v>
      </c>
      <c r="E23">
        <v>4</v>
      </c>
      <c r="F23">
        <v>5</v>
      </c>
      <c r="G23">
        <v>4</v>
      </c>
      <c r="H23">
        <v>5</v>
      </c>
      <c r="I23" t="s">
        <v>67</v>
      </c>
      <c r="J23" t="s">
        <v>78</v>
      </c>
    </row>
    <row r="24" spans="2:10">
      <c r="B24">
        <v>22</v>
      </c>
      <c r="C24" t="s">
        <v>43</v>
      </c>
      <c r="D24">
        <v>5</v>
      </c>
      <c r="E24">
        <v>2</v>
      </c>
      <c r="F24">
        <v>2</v>
      </c>
      <c r="G24">
        <v>2</v>
      </c>
      <c r="H24">
        <v>2</v>
      </c>
      <c r="I24" t="s">
        <v>68</v>
      </c>
      <c r="J24" t="s">
        <v>75</v>
      </c>
    </row>
    <row r="25" spans="2:10">
      <c r="B25">
        <v>23</v>
      </c>
      <c r="C25" t="s">
        <v>44</v>
      </c>
      <c r="D25">
        <v>2</v>
      </c>
      <c r="E25">
        <v>5</v>
      </c>
      <c r="F25">
        <v>4</v>
      </c>
      <c r="G25">
        <v>5</v>
      </c>
      <c r="H25">
        <v>4</v>
      </c>
      <c r="I25" t="s">
        <v>69</v>
      </c>
      <c r="J25" t="s">
        <v>76</v>
      </c>
    </row>
    <row r="26" spans="2:10">
      <c r="B26">
        <v>24</v>
      </c>
      <c r="C26" t="s">
        <v>45</v>
      </c>
      <c r="D26">
        <v>4</v>
      </c>
      <c r="E26">
        <v>2</v>
      </c>
      <c r="F26">
        <v>4</v>
      </c>
      <c r="G26">
        <v>2</v>
      </c>
      <c r="H26">
        <v>4</v>
      </c>
      <c r="I26" t="s">
        <v>70</v>
      </c>
      <c r="J26" t="s">
        <v>77</v>
      </c>
    </row>
    <row r="27" spans="2:10">
      <c r="B27">
        <v>25</v>
      </c>
      <c r="C27" t="s">
        <v>46</v>
      </c>
      <c r="D27">
        <v>4</v>
      </c>
      <c r="E27">
        <v>4</v>
      </c>
      <c r="F27">
        <v>4</v>
      </c>
      <c r="G27">
        <v>4</v>
      </c>
      <c r="H27">
        <v>4</v>
      </c>
      <c r="I27" t="s">
        <v>71</v>
      </c>
      <c r="J2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Score-sheet</vt:lpstr>
      <vt:lpstr>Report-sheet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user;Lucy Nsan</dc:creator>
  <cp:lastModifiedBy>user</cp:lastModifiedBy>
  <dcterms:created xsi:type="dcterms:W3CDTF">2023-01-18T08:07:00Z</dcterms:created>
  <dcterms:modified xsi:type="dcterms:W3CDTF">2023-03-28T15:51:17Z</dcterms:modified>
</cp:coreProperties>
</file>