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k\Documents\Data Resume NEW\"/>
    </mc:Choice>
  </mc:AlternateContent>
  <bookViews>
    <workbookView xWindow="0" yWindow="0" windowWidth="20490" windowHeight="7755"/>
  </bookViews>
  <sheets>
    <sheet name="Cash Flow Analysis Calculator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G2" i="3" l="1"/>
  <c r="G8" i="3"/>
  <c r="G13" i="3"/>
  <c r="G17" i="3"/>
  <c r="G16" i="3"/>
  <c r="G14" i="3"/>
  <c r="G15" i="3" l="1"/>
  <c r="D7" i="3"/>
  <c r="D13" i="3" l="1"/>
  <c r="G3" i="3" l="1"/>
  <c r="G4" i="3" s="1"/>
  <c r="G9" i="3"/>
  <c r="G10" i="3" s="1"/>
  <c r="G5" i="3" l="1"/>
</calcChain>
</file>

<file path=xl/sharedStrings.xml><?xml version="1.0" encoding="utf-8"?>
<sst xmlns="http://schemas.openxmlformats.org/spreadsheetml/2006/main" count="66" uniqueCount="61">
  <si>
    <t>Interest</t>
  </si>
  <si>
    <t>Amount</t>
  </si>
  <si>
    <t>Rate</t>
  </si>
  <si>
    <t>Term Loan Payment</t>
  </si>
  <si>
    <t>Credit Score</t>
  </si>
  <si>
    <t>Depreciation Schedule K Line 11</t>
  </si>
  <si>
    <t>Depreciation First Page Tax Return line 14</t>
  </si>
  <si>
    <t>Total Monthly Income (Business and Personal)</t>
  </si>
  <si>
    <t>Total Monthly Debt (Business and Personal)</t>
  </si>
  <si>
    <t>Net Income</t>
  </si>
  <si>
    <t>Business Debt Service Coverage</t>
  </si>
  <si>
    <t>Total Monthly Business Income</t>
  </si>
  <si>
    <t>Total Monthly Personal Income</t>
  </si>
  <si>
    <t>Total Monthly Personal Debt</t>
  </si>
  <si>
    <t>Global Debt Service Coverage (Business and Personal)</t>
  </si>
  <si>
    <t>Business Calculations</t>
  </si>
  <si>
    <t>Total Monthly Business Debt
(Including Step 3 New Debt)</t>
  </si>
  <si>
    <t>Personal Calculations</t>
  </si>
  <si>
    <t>Debt to Income Ratio</t>
  </si>
  <si>
    <t>Number of Loan Deliquincies</t>
  </si>
  <si>
    <t>Monthly Payment</t>
  </si>
  <si>
    <t>Pass</t>
  </si>
  <si>
    <t>Fail</t>
  </si>
  <si>
    <t>&lt;= 2</t>
  </si>
  <si>
    <t>Mortgage or Rent  Monthly Payment</t>
  </si>
  <si>
    <t>Total Credit Card Monthly payment</t>
  </si>
  <si>
    <t>Total Auto Loan Monthly Payment</t>
  </si>
  <si>
    <t>Total Other Business Monthly Debt</t>
  </si>
  <si>
    <t>Step 1a Other Business Monthly Debt</t>
  </si>
  <si>
    <t>Step 2b Credit Report</t>
  </si>
  <si>
    <t>Step 1 Business Yearly Income</t>
  </si>
  <si>
    <t>Step 2 Personal Yearly Income</t>
  </si>
  <si>
    <t>Step 2a Personal Monthly Debt</t>
  </si>
  <si>
    <t>30+ Late Payments Over the Last Two Years</t>
  </si>
  <si>
    <t>Schedule C Income</t>
  </si>
  <si>
    <t>&gt; 2</t>
  </si>
  <si>
    <t>Five Year Monthly Term-Out Payment</t>
  </si>
  <si>
    <t xml:space="preserve"> Interest Only Monthly Payment</t>
  </si>
  <si>
    <t>Term (Months)</t>
  </si>
  <si>
    <t>Choose Either One or Both Below</t>
  </si>
  <si>
    <t>Depreciation Under Schedule  M-1, 3a</t>
  </si>
  <si>
    <t>IRA Distrubutions</t>
  </si>
  <si>
    <t>Pensions and Annuities</t>
  </si>
  <si>
    <t>Social Security Benefits</t>
  </si>
  <si>
    <t>W2/Salary (Found on Personal Tax Return 1040)</t>
  </si>
  <si>
    <t>&gt;= 1.25</t>
  </si>
  <si>
    <t>&lt; 1.25</t>
  </si>
  <si>
    <t>&gt;= $3,000</t>
  </si>
  <si>
    <t>&lt; $3,000</t>
  </si>
  <si>
    <t>&lt;= 45%</t>
  </si>
  <si>
    <t>&gt; 45%</t>
  </si>
  <si>
    <t>&gt;= 670</t>
  </si>
  <si>
    <t>&lt; 670</t>
  </si>
  <si>
    <t>Business Line of Credit Payment</t>
  </si>
  <si>
    <t>Step 3 New Payment Calculation</t>
  </si>
  <si>
    <t>* Info and pass/fail metrics have been made up/altered.</t>
  </si>
  <si>
    <t>Rental Income Schedule E (Not Business Income)</t>
  </si>
  <si>
    <t>Instructions:  Fill in values for the orange cells based on the most recent business and personal tax returns or estimates.</t>
  </si>
  <si>
    <t>Extra Monthly Liquidity
(Business and Personal)</t>
  </si>
  <si>
    <t>Global (Combined Business and Personal) Calculations</t>
  </si>
  <si>
    <t>Other Total Monthly Payment on Credit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</si>
</sst>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1" applyNumberFormat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6" borderId="0" xfId="0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2" fillId="5" borderId="0" xfId="0" applyFont="1" applyFill="1"/>
    <xf numFmtId="0" fontId="4" fillId="2" borderId="0" xfId="0" applyFont="1" applyFill="1"/>
    <xf numFmtId="0" fontId="7" fillId="0" borderId="0" xfId="0" applyFont="1"/>
    <xf numFmtId="44" fontId="8" fillId="4" borderId="1" xfId="2" applyNumberFormat="1" applyFont="1"/>
    <xf numFmtId="0" fontId="5" fillId="5" borderId="0" xfId="0" applyFont="1" applyFill="1"/>
    <xf numFmtId="44" fontId="5" fillId="0" borderId="0" xfId="0" applyNumberFormat="1" applyFont="1"/>
    <xf numFmtId="44" fontId="8" fillId="3" borderId="1" xfId="2" applyNumberFormat="1" applyFont="1" applyFill="1"/>
    <xf numFmtId="0" fontId="5" fillId="0" borderId="0" xfId="0" applyFont="1" applyFill="1"/>
    <xf numFmtId="10" fontId="8" fillId="3" borderId="1" xfId="2" applyNumberFormat="1" applyFont="1" applyFill="1"/>
    <xf numFmtId="8" fontId="5" fillId="0" borderId="0" xfId="0" applyNumberFormat="1" applyFont="1"/>
    <xf numFmtId="164" fontId="8" fillId="4" borderId="1" xfId="2" applyNumberFormat="1" applyFont="1"/>
    <xf numFmtId="10" fontId="8" fillId="4" borderId="1" xfId="2" applyNumberFormat="1" applyFont="1"/>
    <xf numFmtId="0" fontId="8" fillId="4" borderId="1" xfId="2" applyFont="1"/>
    <xf numFmtId="0" fontId="4" fillId="0" borderId="0" xfId="0" applyFont="1" applyAlignment="1">
      <alignment wrapText="1"/>
    </xf>
    <xf numFmtId="0" fontId="5" fillId="0" borderId="0" xfId="0" applyFont="1" applyFill="1" applyBorder="1"/>
    <xf numFmtId="0" fontId="7" fillId="0" borderId="0" xfId="0" applyFont="1" applyAlignment="1">
      <alignment wrapText="1"/>
    </xf>
    <xf numFmtId="44" fontId="8" fillId="4" borderId="1" xfId="1" applyFont="1" applyFill="1" applyBorder="1"/>
    <xf numFmtId="0" fontId="2" fillId="7" borderId="0" xfId="0" applyFont="1" applyFill="1"/>
    <xf numFmtId="0" fontId="6" fillId="8" borderId="0" xfId="0" applyFont="1" applyFill="1" applyAlignment="1">
      <alignment wrapText="1"/>
    </xf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0" fillId="6" borderId="0" xfId="0" applyFill="1" applyBorder="1"/>
    <xf numFmtId="0" fontId="5" fillId="6" borderId="0" xfId="0" applyFont="1" applyFill="1" applyBorder="1"/>
    <xf numFmtId="0" fontId="0" fillId="0" borderId="0" xfId="0" applyFill="1"/>
    <xf numFmtId="44" fontId="5" fillId="0" borderId="2" xfId="1" applyFont="1" applyBorder="1"/>
    <xf numFmtId="44" fontId="5" fillId="0" borderId="2" xfId="0" applyNumberFormat="1" applyFont="1" applyBorder="1"/>
    <xf numFmtId="2" fontId="5" fillId="0" borderId="2" xfId="0" applyNumberFormat="1" applyFont="1" applyFill="1" applyBorder="1"/>
    <xf numFmtId="44" fontId="5" fillId="0" borderId="2" xfId="1" applyFont="1" applyFill="1" applyBorder="1"/>
    <xf numFmtId="8" fontId="5" fillId="0" borderId="2" xfId="0" applyNumberFormat="1" applyFont="1" applyBorder="1"/>
    <xf numFmtId="2" fontId="5" fillId="0" borderId="2" xfId="0" applyNumberFormat="1" applyFont="1" applyBorder="1"/>
    <xf numFmtId="9" fontId="5" fillId="0" borderId="2" xfId="3" applyNumberFormat="1" applyFont="1" applyBorder="1"/>
    <xf numFmtId="0" fontId="5" fillId="0" borderId="2" xfId="0" applyFont="1" applyBorder="1"/>
  </cellXfs>
  <cellStyles count="4">
    <cellStyle name="Currency" xfId="1" builtinId="4"/>
    <cellStyle name="Input" xfId="2" builtinId="20"/>
    <cellStyle name="Normal" xfId="0" builtinId="0"/>
    <cellStyle name="Percent" xfId="3" builtinId="5"/>
  </cellStyles>
  <dxfs count="72"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FF99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FF99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FF99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FF99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FF99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ill>
        <patternFill>
          <bgColor rgb="FF00FF9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FF99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5B9BD5"/>
      <color rgb="FF00FF99"/>
      <color rgb="FF00EA6A"/>
      <color rgb="FF00E266"/>
      <color rgb="FFFF3300"/>
      <color rgb="FF99FF99"/>
      <color rgb="FFFF0066"/>
      <color rgb="FF33CC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70" zoomScaleNormal="70" workbookViewId="0">
      <selection activeCell="C20" sqref="C20"/>
    </sheetView>
  </sheetViews>
  <sheetFormatPr defaultRowHeight="15" x14ac:dyDescent="0.25"/>
  <cols>
    <col min="1" max="1" width="50.140625" bestFit="1" customWidth="1"/>
    <col min="2" max="2" width="13.7109375" bestFit="1" customWidth="1"/>
    <col min="3" max="3" width="60.140625" bestFit="1" customWidth="1"/>
    <col min="4" max="4" width="13.28515625" bestFit="1" customWidth="1"/>
    <col min="6" max="6" width="52.5703125" customWidth="1"/>
    <col min="7" max="7" width="15.140625" customWidth="1"/>
    <col min="8" max="8" width="11" bestFit="1" customWidth="1"/>
    <col min="9" max="9" width="9.7109375" bestFit="1" customWidth="1"/>
  </cols>
  <sheetData>
    <row r="1" spans="1:9" ht="15.75" x14ac:dyDescent="0.25">
      <c r="A1" s="6" t="s">
        <v>30</v>
      </c>
      <c r="B1" s="24"/>
      <c r="C1" s="6" t="s">
        <v>54</v>
      </c>
      <c r="D1" s="24"/>
      <c r="E1" s="24"/>
      <c r="F1" s="2" t="s">
        <v>59</v>
      </c>
      <c r="G1" s="24"/>
      <c r="H1" s="22" t="s">
        <v>21</v>
      </c>
      <c r="I1" s="5" t="s">
        <v>22</v>
      </c>
    </row>
    <row r="2" spans="1:9" ht="15.75" x14ac:dyDescent="0.25">
      <c r="A2" s="7" t="s">
        <v>9</v>
      </c>
      <c r="B2" s="8">
        <v>50000</v>
      </c>
      <c r="C2" s="9" t="s">
        <v>39</v>
      </c>
      <c r="D2" s="24"/>
      <c r="E2" s="24"/>
      <c r="F2" s="3" t="s">
        <v>7</v>
      </c>
      <c r="G2" s="29">
        <f>(B2+B3+B4+B5+B6+B12+B13+B14+B15+B16+B17)/12</f>
        <v>12083.333333333334</v>
      </c>
      <c r="H2" s="1"/>
      <c r="I2" s="1"/>
    </row>
    <row r="3" spans="1:9" ht="15.75" x14ac:dyDescent="0.25">
      <c r="A3" s="7" t="s">
        <v>0</v>
      </c>
      <c r="B3" s="8">
        <v>15000</v>
      </c>
      <c r="C3" s="2" t="s">
        <v>53</v>
      </c>
      <c r="D3" s="24"/>
      <c r="E3" s="24"/>
      <c r="F3" s="3" t="s">
        <v>8</v>
      </c>
      <c r="G3" s="30">
        <f>B9+D6+D7+D13+B20+B21+B22+B23</f>
        <v>4154.901599748192</v>
      </c>
      <c r="H3" s="1"/>
      <c r="I3" s="1"/>
    </row>
    <row r="4" spans="1:9" ht="15.75" x14ac:dyDescent="0.25">
      <c r="A4" s="7" t="s">
        <v>6</v>
      </c>
      <c r="B4" s="8">
        <v>5000</v>
      </c>
      <c r="C4" s="7" t="s">
        <v>1</v>
      </c>
      <c r="D4" s="11">
        <v>25000</v>
      </c>
      <c r="E4" s="24"/>
      <c r="F4" s="12" t="s">
        <v>14</v>
      </c>
      <c r="G4" s="31">
        <f>G2/G3</f>
        <v>2.9082116731875538</v>
      </c>
      <c r="H4" t="s">
        <v>45</v>
      </c>
      <c r="I4" t="s">
        <v>46</v>
      </c>
    </row>
    <row r="5" spans="1:9" ht="31.5" x14ac:dyDescent="0.25">
      <c r="A5" s="7" t="s">
        <v>5</v>
      </c>
      <c r="B5" s="8">
        <v>0</v>
      </c>
      <c r="C5" s="7" t="s">
        <v>2</v>
      </c>
      <c r="D5" s="13">
        <v>5.6399999999999999E-2</v>
      </c>
      <c r="E5" s="25"/>
      <c r="F5" s="4" t="s">
        <v>58</v>
      </c>
      <c r="G5" s="32">
        <f>G2-G3</f>
        <v>7928.431733585142</v>
      </c>
      <c r="H5" t="s">
        <v>47</v>
      </c>
      <c r="I5" t="s">
        <v>48</v>
      </c>
    </row>
    <row r="6" spans="1:9" ht="15.75" x14ac:dyDescent="0.25">
      <c r="A6" s="7" t="s">
        <v>40</v>
      </c>
      <c r="B6" s="8">
        <v>0</v>
      </c>
      <c r="C6" s="3" t="s">
        <v>37</v>
      </c>
      <c r="D6" s="14">
        <f>(D4*D5)/12</f>
        <v>117.5</v>
      </c>
      <c r="E6" s="24"/>
      <c r="F6" s="1"/>
      <c r="G6" s="26"/>
      <c r="H6" s="1"/>
      <c r="I6" s="1"/>
    </row>
    <row r="7" spans="1:9" ht="15.75" x14ac:dyDescent="0.25">
      <c r="A7" s="1"/>
      <c r="B7" s="1"/>
      <c r="C7" s="3" t="s">
        <v>36</v>
      </c>
      <c r="D7" s="14">
        <f>(D4/5)/12</f>
        <v>416.66666666666669</v>
      </c>
      <c r="E7" s="24"/>
      <c r="F7" s="2" t="s">
        <v>15</v>
      </c>
      <c r="G7" s="27"/>
      <c r="H7" s="1"/>
      <c r="I7" s="1"/>
    </row>
    <row r="8" spans="1:9" ht="15.75" x14ac:dyDescent="0.25">
      <c r="A8" s="6" t="s">
        <v>28</v>
      </c>
      <c r="B8" s="1"/>
      <c r="C8" s="24"/>
      <c r="D8" s="24"/>
      <c r="E8" s="24"/>
      <c r="F8" s="3" t="s">
        <v>11</v>
      </c>
      <c r="G8" s="30">
        <f>SUM(B2:B6)/12</f>
        <v>5833.333333333333</v>
      </c>
      <c r="H8" s="1"/>
      <c r="I8" s="1"/>
    </row>
    <row r="9" spans="1:9" ht="31.5" x14ac:dyDescent="0.25">
      <c r="A9" s="7" t="s">
        <v>27</v>
      </c>
      <c r="B9" s="8">
        <v>1000</v>
      </c>
      <c r="C9" s="2" t="s">
        <v>3</v>
      </c>
      <c r="D9" s="24"/>
      <c r="E9" s="24"/>
      <c r="F9" s="4" t="s">
        <v>16</v>
      </c>
      <c r="G9" s="33">
        <f>D6+D7+D13+B9</f>
        <v>2154.901599748192</v>
      </c>
      <c r="H9" s="1"/>
      <c r="I9" s="1"/>
    </row>
    <row r="10" spans="1:9" ht="15.75" x14ac:dyDescent="0.25">
      <c r="A10" s="1"/>
      <c r="B10" s="1"/>
      <c r="C10" s="7" t="s">
        <v>1</v>
      </c>
      <c r="D10" s="15">
        <v>32000</v>
      </c>
      <c r="E10" s="24"/>
      <c r="F10" s="4" t="s">
        <v>10</v>
      </c>
      <c r="G10" s="34">
        <f>G8/G9</f>
        <v>2.7070068229635074</v>
      </c>
      <c r="H10" t="s">
        <v>45</v>
      </c>
      <c r="I10" t="s">
        <v>46</v>
      </c>
    </row>
    <row r="11" spans="1:9" ht="15.75" x14ac:dyDescent="0.25">
      <c r="A11" s="6" t="s">
        <v>31</v>
      </c>
      <c r="B11" s="24"/>
      <c r="C11" s="7" t="s">
        <v>2</v>
      </c>
      <c r="D11" s="16">
        <v>6.1400000000000003E-2</v>
      </c>
      <c r="E11" s="24"/>
      <c r="F11" s="1"/>
      <c r="G11" s="26"/>
      <c r="H11" s="1"/>
      <c r="I11" s="1"/>
    </row>
    <row r="12" spans="1:9" ht="15.75" x14ac:dyDescent="0.25">
      <c r="A12" s="7" t="s">
        <v>44</v>
      </c>
      <c r="B12" s="8">
        <v>75000</v>
      </c>
      <c r="C12" s="7" t="s">
        <v>38</v>
      </c>
      <c r="D12" s="17">
        <v>60</v>
      </c>
      <c r="E12" s="24"/>
      <c r="F12" s="18" t="s">
        <v>17</v>
      </c>
      <c r="G12" s="27"/>
      <c r="H12" s="1"/>
      <c r="I12" s="1"/>
    </row>
    <row r="13" spans="1:9" ht="15.75" x14ac:dyDescent="0.25">
      <c r="A13" s="7" t="s">
        <v>34</v>
      </c>
      <c r="B13" s="8">
        <v>0</v>
      </c>
      <c r="C13" s="19" t="s">
        <v>20</v>
      </c>
      <c r="D13" s="10">
        <f>-PMT(D11/12,D12,D10)</f>
        <v>620.73493308152547</v>
      </c>
      <c r="E13" s="24"/>
      <c r="F13" s="3" t="s">
        <v>12</v>
      </c>
      <c r="G13" s="30">
        <f>SUM(B12:B17)/12</f>
        <v>6250</v>
      </c>
      <c r="H13" s="1"/>
      <c r="I13" s="1"/>
    </row>
    <row r="14" spans="1:9" ht="15.75" x14ac:dyDescent="0.25">
      <c r="A14" s="7" t="s">
        <v>41</v>
      </c>
      <c r="B14" s="8">
        <v>0</v>
      </c>
      <c r="C14" s="24"/>
      <c r="D14" s="24"/>
      <c r="E14" s="24"/>
      <c r="F14" s="3" t="s">
        <v>13</v>
      </c>
      <c r="G14" s="30">
        <f>SUM(B20:B23)</f>
        <v>2000</v>
      </c>
      <c r="H14" s="1"/>
      <c r="I14" s="1"/>
    </row>
    <row r="15" spans="1:9" ht="63" x14ac:dyDescent="0.35">
      <c r="A15" s="7" t="s">
        <v>42</v>
      </c>
      <c r="B15" s="8">
        <v>0</v>
      </c>
      <c r="C15" s="23" t="s">
        <v>57</v>
      </c>
      <c r="D15" s="24"/>
      <c r="E15" s="24"/>
      <c r="F15" s="3" t="s">
        <v>18</v>
      </c>
      <c r="G15" s="35">
        <f>G14/G13</f>
        <v>0.32</v>
      </c>
      <c r="H15" t="s">
        <v>49</v>
      </c>
      <c r="I15" t="s">
        <v>50</v>
      </c>
    </row>
    <row r="16" spans="1:9" ht="15.75" x14ac:dyDescent="0.25">
      <c r="A16" s="20" t="s">
        <v>56</v>
      </c>
      <c r="B16" s="8">
        <v>0</v>
      </c>
      <c r="C16" s="3" t="s">
        <v>55</v>
      </c>
      <c r="D16" s="24"/>
      <c r="E16" s="24"/>
      <c r="F16" s="3" t="s">
        <v>4</v>
      </c>
      <c r="G16" s="36">
        <f>B26</f>
        <v>600</v>
      </c>
      <c r="H16" t="s">
        <v>51</v>
      </c>
      <c r="I16" t="s">
        <v>52</v>
      </c>
    </row>
    <row r="17" spans="1:9" ht="15.75" x14ac:dyDescent="0.25">
      <c r="A17" s="7" t="s">
        <v>43</v>
      </c>
      <c r="B17" s="8">
        <v>0</v>
      </c>
      <c r="C17" s="24"/>
      <c r="D17" s="24"/>
      <c r="E17" s="24"/>
      <c r="F17" s="3" t="s">
        <v>19</v>
      </c>
      <c r="G17" s="36">
        <f>B27</f>
        <v>2</v>
      </c>
      <c r="H17" t="s">
        <v>23</v>
      </c>
      <c r="I17" t="s">
        <v>35</v>
      </c>
    </row>
    <row r="18" spans="1:9" ht="15.75" x14ac:dyDescent="0.25">
      <c r="A18" s="1"/>
      <c r="B18" s="1"/>
      <c r="C18" s="3"/>
      <c r="D18" s="3"/>
      <c r="E18" s="3"/>
      <c r="F18" s="3"/>
      <c r="G18" s="3"/>
    </row>
    <row r="19" spans="1:9" ht="15.75" x14ac:dyDescent="0.25">
      <c r="A19" s="6" t="s">
        <v>32</v>
      </c>
      <c r="B19" s="24"/>
      <c r="D19" s="3"/>
      <c r="E19" s="3"/>
      <c r="F19" s="3"/>
      <c r="G19" s="3"/>
    </row>
    <row r="20" spans="1:9" ht="15.75" x14ac:dyDescent="0.25">
      <c r="A20" s="7" t="s">
        <v>24</v>
      </c>
      <c r="B20" s="21">
        <v>2000</v>
      </c>
      <c r="C20" s="3"/>
      <c r="D20" s="3"/>
      <c r="E20" s="3"/>
      <c r="F20" s="3"/>
      <c r="G20" s="3"/>
    </row>
    <row r="21" spans="1:9" ht="15.75" x14ac:dyDescent="0.25">
      <c r="A21" s="7" t="s">
        <v>26</v>
      </c>
      <c r="B21" s="21">
        <v>0</v>
      </c>
      <c r="C21" s="3"/>
      <c r="D21" s="3"/>
      <c r="E21" s="3"/>
      <c r="F21" s="3"/>
      <c r="G21" s="3"/>
    </row>
    <row r="22" spans="1:9" ht="15.75" x14ac:dyDescent="0.25">
      <c r="A22" s="7" t="s">
        <v>25</v>
      </c>
      <c r="B22" s="21">
        <v>0</v>
      </c>
      <c r="C22" s="3"/>
      <c r="D22" s="3"/>
      <c r="E22" s="3"/>
      <c r="F22" s="3"/>
      <c r="G22" s="3"/>
    </row>
    <row r="23" spans="1:9" ht="15.75" x14ac:dyDescent="0.25">
      <c r="A23" s="7" t="s">
        <v>60</v>
      </c>
      <c r="B23" s="21">
        <v>0</v>
      </c>
      <c r="C23" s="3"/>
      <c r="D23" s="3"/>
      <c r="E23" s="3"/>
      <c r="F23" s="3"/>
      <c r="G23" s="3"/>
    </row>
    <row r="24" spans="1:9" ht="15.75" x14ac:dyDescent="0.25">
      <c r="A24" s="1"/>
      <c r="B24" s="1"/>
      <c r="C24" s="2"/>
      <c r="D24" s="3"/>
      <c r="E24" s="3"/>
      <c r="F24" s="3"/>
      <c r="G24" s="3"/>
    </row>
    <row r="25" spans="1:9" ht="15.75" x14ac:dyDescent="0.25">
      <c r="A25" s="6" t="s">
        <v>29</v>
      </c>
      <c r="B25" s="24"/>
      <c r="C25" s="3"/>
      <c r="D25" s="3"/>
      <c r="E25" s="3"/>
      <c r="F25" s="3"/>
      <c r="G25" s="3"/>
    </row>
    <row r="26" spans="1:9" ht="15.75" x14ac:dyDescent="0.25">
      <c r="A26" s="7" t="s">
        <v>4</v>
      </c>
      <c r="B26" s="17">
        <v>600</v>
      </c>
      <c r="C26" s="3"/>
      <c r="D26" s="3"/>
      <c r="E26" s="3"/>
      <c r="F26" s="3"/>
      <c r="G26" s="3"/>
    </row>
    <row r="27" spans="1:9" ht="15.75" x14ac:dyDescent="0.25">
      <c r="A27" s="7" t="s">
        <v>33</v>
      </c>
      <c r="B27" s="17">
        <v>2</v>
      </c>
    </row>
    <row r="28" spans="1:9" x14ac:dyDescent="0.25">
      <c r="A28" s="28"/>
      <c r="B28" s="28"/>
    </row>
  </sheetData>
  <conditionalFormatting sqref="G5">
    <cfRule type="cellIs" dxfId="11" priority="11" operator="lessThan">
      <formula>3000</formula>
    </cfRule>
    <cfRule type="cellIs" dxfId="10" priority="12" operator="greaterThan">
      <formula>3000</formula>
    </cfRule>
  </conditionalFormatting>
  <conditionalFormatting sqref="G4">
    <cfRule type="cellIs" dxfId="9" priority="2" operator="lessThan">
      <formula>1.25</formula>
    </cfRule>
    <cfRule type="cellIs" dxfId="8" priority="10" operator="greaterThanOrEqual">
      <formula>1.25</formula>
    </cfRule>
  </conditionalFormatting>
  <conditionalFormatting sqref="G10">
    <cfRule type="cellIs" dxfId="7" priority="1" operator="lessThan">
      <formula>1.25</formula>
    </cfRule>
    <cfRule type="cellIs" dxfId="6" priority="9" operator="greaterThanOrEqual">
      <formula>1.25</formula>
    </cfRule>
  </conditionalFormatting>
  <conditionalFormatting sqref="G15">
    <cfRule type="cellIs" dxfId="5" priority="7" operator="greaterThan">
      <formula>0.45</formula>
    </cfRule>
    <cfRule type="cellIs" dxfId="4" priority="8" operator="lessThanOrEqual">
      <formula>0.45</formula>
    </cfRule>
  </conditionalFormatting>
  <conditionalFormatting sqref="G16">
    <cfRule type="cellIs" dxfId="3" priority="5" operator="lessThan">
      <formula>670</formula>
    </cfRule>
    <cfRule type="cellIs" dxfId="2" priority="6" operator="greaterThanOrEqual">
      <formula>670</formula>
    </cfRule>
  </conditionalFormatting>
  <conditionalFormatting sqref="G17">
    <cfRule type="cellIs" dxfId="1" priority="3" operator="greaterThan">
      <formula>2</formula>
    </cfRule>
    <cfRule type="cellIs" dxfId="0" priority="4" operator="less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Analysis Calculator</vt:lpstr>
    </vt:vector>
  </TitlesOfParts>
  <Company>First Midwest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Loughery</dc:creator>
  <cp:lastModifiedBy>nick ludwig</cp:lastModifiedBy>
  <cp:lastPrinted>2018-11-23T16:42:48Z</cp:lastPrinted>
  <dcterms:created xsi:type="dcterms:W3CDTF">2015-12-16T16:25:50Z</dcterms:created>
  <dcterms:modified xsi:type="dcterms:W3CDTF">2019-06-15T17:38:29Z</dcterms:modified>
</cp:coreProperties>
</file>