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322\Documents\Universidad\SEGUNDO SEMESTRE\POO\"/>
    </mc:Choice>
  </mc:AlternateContent>
  <xr:revisionPtr revIDLastSave="0" documentId="13_ncr:1_{FD7FB682-8356-4C23-9649-9722D134EC4B}" xr6:coauthVersionLast="47" xr6:coauthVersionMax="47" xr10:uidLastSave="{00000000-0000-0000-0000-000000000000}"/>
  <bookViews>
    <workbookView xWindow="-110" yWindow="-110" windowWidth="19420" windowHeight="11500" xr2:uid="{AFC92E7E-5E48-4225-9582-8E141D446F52}"/>
  </bookViews>
  <sheets>
    <sheet name="Sheet2" sheetId="6" r:id="rId1"/>
    <sheet name="Sheet3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7" l="1"/>
  <c r="J5" i="7"/>
  <c r="J4" i="7"/>
  <c r="J3" i="7"/>
  <c r="I6" i="7"/>
  <c r="I5" i="7"/>
  <c r="I4" i="7"/>
  <c r="I3" i="7"/>
  <c r="H6" i="7"/>
  <c r="H5" i="7"/>
  <c r="H4" i="7"/>
  <c r="H3" i="7"/>
  <c r="G6" i="7"/>
  <c r="G5" i="7"/>
  <c r="G4" i="7"/>
  <c r="G3" i="7"/>
  <c r="Y26" i="6"/>
  <c r="Y25" i="6"/>
  <c r="Y24" i="6"/>
  <c r="Y23" i="6"/>
  <c r="F6" i="7"/>
  <c r="F5" i="7"/>
  <c r="F4" i="7"/>
  <c r="F3" i="7"/>
  <c r="Y8" i="6"/>
  <c r="Y7" i="6"/>
  <c r="Y6" i="6"/>
  <c r="Y5" i="6"/>
  <c r="J30" i="6"/>
  <c r="J28" i="6"/>
  <c r="J29" i="6"/>
  <c r="J27" i="6"/>
  <c r="I8" i="6"/>
  <c r="I7" i="6"/>
  <c r="I6" i="6"/>
  <c r="I5" i="6"/>
</calcChain>
</file>

<file path=xl/sharedStrings.xml><?xml version="1.0" encoding="utf-8"?>
<sst xmlns="http://schemas.openxmlformats.org/spreadsheetml/2006/main" count="1" uniqueCount="1">
  <si>
    <t>h(cm)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</si>
</sst>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(s) Vs. Diametro</a:t>
            </a:r>
            <a:endParaRPr lang="en-US"/>
          </a:p>
        </c:rich>
      </c:tx>
      <c:layout>
        <c:manualLayout>
          <c:xMode val="edge"/>
          <c:yMode val="edge"/>
          <c:x val="0.24988385826771653"/>
          <c:y val="3.0769230769230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784623572626747"/>
                  <c:y val="-0.565002087807205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Sheet2!$B$5:$B$8</c:f>
              <c:numCache>
                <c:formatCode>General</c:formatCode>
                <c:ptCount val="4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Sheet2!$C$5:$C$8</c:f>
              <c:numCache>
                <c:formatCode>General</c:formatCode>
                <c:ptCount val="4"/>
                <c:pt idx="0">
                  <c:v>73</c:v>
                </c:pt>
                <c:pt idx="1">
                  <c:v>41.2</c:v>
                </c:pt>
                <c:pt idx="2">
                  <c:v>18.399999999999999</c:v>
                </c:pt>
                <c:pt idx="3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5D-4EE0-96E5-3BB5AB3B41D2}"/>
            </c:ext>
          </c:extLst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6675445140872176"/>
                  <c:y val="-0.400101109520400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Sheet2!$B$5:$B$8</c:f>
              <c:numCache>
                <c:formatCode>General</c:formatCode>
                <c:ptCount val="4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Sheet2!$D$5:$D$8</c:f>
              <c:numCache>
                <c:formatCode>General</c:formatCode>
                <c:ptCount val="4"/>
                <c:pt idx="0">
                  <c:v>43.5</c:v>
                </c:pt>
                <c:pt idx="1">
                  <c:v>23.7</c:v>
                </c:pt>
                <c:pt idx="2">
                  <c:v>10.5</c:v>
                </c:pt>
                <c:pt idx="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D-4EE0-96E5-3BB5AB3B41D2}"/>
            </c:ext>
          </c:extLst>
        </c:ser>
        <c:ser>
          <c:idx val="2"/>
          <c:order val="2"/>
          <c:tx>
            <c:strRef>
              <c:f>Sheet2!$E$4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158245382272298"/>
                  <c:y val="-0.20691929133858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Sheet2!$B$5:$B$8</c:f>
              <c:numCache>
                <c:formatCode>General</c:formatCode>
                <c:ptCount val="4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Sheet2!$E$5:$E$8</c:f>
              <c:numCache>
                <c:formatCode>General</c:formatCode>
                <c:ptCount val="4"/>
                <c:pt idx="0">
                  <c:v>26.7</c:v>
                </c:pt>
                <c:pt idx="1">
                  <c:v>15</c:v>
                </c:pt>
                <c:pt idx="2">
                  <c:v>6.8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5D-4EE0-96E5-3BB5AB3B41D2}"/>
            </c:ext>
          </c:extLst>
        </c:ser>
        <c:ser>
          <c:idx val="3"/>
          <c:order val="3"/>
          <c:tx>
            <c:strRef>
              <c:f>Sheet2!$F$4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882445744372478"/>
                  <c:y val="-4.40405034597948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Sheet2!$B$5:$B$8</c:f>
              <c:numCache>
                <c:formatCode>General</c:formatCode>
                <c:ptCount val="4"/>
                <c:pt idx="0">
                  <c:v>1.5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xVal>
          <c:yVal>
            <c:numRef>
              <c:f>Sheet2!$F$5:$F$8</c:f>
              <c:numCache>
                <c:formatCode>General</c:formatCode>
                <c:ptCount val="4"/>
                <c:pt idx="0">
                  <c:v>13.5</c:v>
                </c:pt>
                <c:pt idx="1">
                  <c:v>7.2</c:v>
                </c:pt>
                <c:pt idx="2">
                  <c:v>3.7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5D-4EE0-96E5-3BB5AB3B4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2751"/>
        <c:axId val="18793167"/>
      </c:scatterChart>
      <c:valAx>
        <c:axId val="1879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Diametro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167"/>
        <c:crosses val="autoZero"/>
        <c:crossBetween val="midCat"/>
      </c:valAx>
      <c:valAx>
        <c:axId val="18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Vs</a:t>
            </a:r>
            <a:r>
              <a:rPr lang="en-US" baseline="0"/>
              <a:t> Diametro^-2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Sheet2!$J$4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Sheet2!$I$5:$I$7</c:f>
              <c:numCache>
                <c:formatCode>General</c:formatCode>
                <c:ptCount val="3"/>
                <c:pt idx="0">
                  <c:v>0.44444444444444442</c:v>
                </c:pt>
                <c:pt idx="1">
                  <c:v>0.25</c:v>
                </c:pt>
                <c:pt idx="2">
                  <c:v>0.1111111111111111</c:v>
                </c:pt>
              </c:numCache>
            </c:numRef>
          </c:xVal>
          <c:yVal>
            <c:numRef>
              <c:f>Sheet2!$J$5:$J$8</c:f>
              <c:numCache>
                <c:formatCode>General</c:formatCode>
                <c:ptCount val="4"/>
                <c:pt idx="0">
                  <c:v>73</c:v>
                </c:pt>
                <c:pt idx="1">
                  <c:v>41.2</c:v>
                </c:pt>
                <c:pt idx="2">
                  <c:v>18.399999999999999</c:v>
                </c:pt>
                <c:pt idx="3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9-4F99-AA12-F78A9C9263DE}"/>
            </c:ext>
          </c:extLst>
        </c:ser>
        <c:ser>
          <c:idx val="1"/>
          <c:order val="1"/>
          <c:tx>
            <c:strRef>
              <c:f>Sheet2!$K$4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Sheet2!$I$5:$I$7</c:f>
              <c:numCache>
                <c:formatCode>General</c:formatCode>
                <c:ptCount val="3"/>
                <c:pt idx="0">
                  <c:v>0.44444444444444442</c:v>
                </c:pt>
                <c:pt idx="1">
                  <c:v>0.25</c:v>
                </c:pt>
                <c:pt idx="2">
                  <c:v>0.1111111111111111</c:v>
                </c:pt>
              </c:numCache>
            </c:numRef>
          </c:xVal>
          <c:yVal>
            <c:numRef>
              <c:f>Sheet2!$K$5:$K$8</c:f>
              <c:numCache>
                <c:formatCode>General</c:formatCode>
                <c:ptCount val="4"/>
                <c:pt idx="0">
                  <c:v>43.5</c:v>
                </c:pt>
                <c:pt idx="1">
                  <c:v>23.7</c:v>
                </c:pt>
                <c:pt idx="2">
                  <c:v>10.5</c:v>
                </c:pt>
                <c:pt idx="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29-4F99-AA12-F78A9C9263DE}"/>
            </c:ext>
          </c:extLst>
        </c:ser>
        <c:ser>
          <c:idx val="2"/>
          <c:order val="2"/>
          <c:tx>
            <c:strRef>
              <c:f>Sheet2!$L$4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Sheet2!$I$5:$I$7</c:f>
              <c:numCache>
                <c:formatCode>General</c:formatCode>
                <c:ptCount val="3"/>
                <c:pt idx="0">
                  <c:v>0.44444444444444442</c:v>
                </c:pt>
                <c:pt idx="1">
                  <c:v>0.25</c:v>
                </c:pt>
                <c:pt idx="2">
                  <c:v>0.1111111111111111</c:v>
                </c:pt>
              </c:numCache>
            </c:numRef>
          </c:xVal>
          <c:yVal>
            <c:numRef>
              <c:f>Sheet2!$L$5:$L$8</c:f>
              <c:numCache>
                <c:formatCode>General</c:formatCode>
                <c:ptCount val="4"/>
                <c:pt idx="0">
                  <c:v>26.7</c:v>
                </c:pt>
                <c:pt idx="1">
                  <c:v>15</c:v>
                </c:pt>
                <c:pt idx="2">
                  <c:v>6.8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29-4F99-AA12-F78A9C9263DE}"/>
            </c:ext>
          </c:extLst>
        </c:ser>
        <c:ser>
          <c:idx val="3"/>
          <c:order val="3"/>
          <c:tx>
            <c:strRef>
              <c:f>Sheet2!$M$4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Sheet2!$I$5:$I$7</c:f>
              <c:numCache>
                <c:formatCode>General</c:formatCode>
                <c:ptCount val="3"/>
                <c:pt idx="0">
                  <c:v>0.44444444444444442</c:v>
                </c:pt>
                <c:pt idx="1">
                  <c:v>0.25</c:v>
                </c:pt>
                <c:pt idx="2">
                  <c:v>0.1111111111111111</c:v>
                </c:pt>
              </c:numCache>
            </c:numRef>
          </c:xVal>
          <c:yVal>
            <c:numRef>
              <c:f>Sheet2!$M$5:$M$8</c:f>
              <c:numCache>
                <c:formatCode>General</c:formatCode>
                <c:ptCount val="4"/>
                <c:pt idx="0">
                  <c:v>13.5</c:v>
                </c:pt>
                <c:pt idx="1">
                  <c:v>7.2</c:v>
                </c:pt>
                <c:pt idx="2">
                  <c:v>3.7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29-4F99-AA12-F78A9C926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61039"/>
        <c:axId val="1973261455"/>
      </c:scatterChart>
      <c:valAx>
        <c:axId val="197326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Diametreo^-2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61455"/>
        <c:crosses val="autoZero"/>
        <c:crossBetween val="midCat"/>
      </c:valAx>
      <c:valAx>
        <c:axId val="197326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26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Vs. Diametro^-3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Sheet2!$K$26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Sheet2!$J$27:$J$30</c:f>
              <c:numCache>
                <c:formatCode>General</c:formatCode>
                <c:ptCount val="4"/>
                <c:pt idx="0">
                  <c:v>0.29629629629629628</c:v>
                </c:pt>
                <c:pt idx="1">
                  <c:v>0.125</c:v>
                </c:pt>
                <c:pt idx="2">
                  <c:v>3.7037037037037035E-2</c:v>
                </c:pt>
                <c:pt idx="3">
                  <c:v>8.0000000000000002E-3</c:v>
                </c:pt>
              </c:numCache>
            </c:numRef>
          </c:xVal>
          <c:yVal>
            <c:numRef>
              <c:f>Sheet2!$K$27:$K$30</c:f>
              <c:numCache>
                <c:formatCode>General</c:formatCode>
                <c:ptCount val="4"/>
                <c:pt idx="0">
                  <c:v>73</c:v>
                </c:pt>
                <c:pt idx="1">
                  <c:v>41.2</c:v>
                </c:pt>
                <c:pt idx="2">
                  <c:v>18.399999999999999</c:v>
                </c:pt>
                <c:pt idx="3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6-4683-8280-FE350774C58D}"/>
            </c:ext>
          </c:extLst>
        </c:ser>
        <c:ser>
          <c:idx val="1"/>
          <c:order val="1"/>
          <c:tx>
            <c:strRef>
              <c:f>Sheet2!$L$26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Sheet2!$J$27:$J$30</c:f>
              <c:numCache>
                <c:formatCode>General</c:formatCode>
                <c:ptCount val="4"/>
                <c:pt idx="0">
                  <c:v>0.29629629629629628</c:v>
                </c:pt>
                <c:pt idx="1">
                  <c:v>0.125</c:v>
                </c:pt>
                <c:pt idx="2">
                  <c:v>3.7037037037037035E-2</c:v>
                </c:pt>
                <c:pt idx="3">
                  <c:v>8.0000000000000002E-3</c:v>
                </c:pt>
              </c:numCache>
            </c:numRef>
          </c:xVal>
          <c:yVal>
            <c:numRef>
              <c:f>Sheet2!$L$27:$L$30</c:f>
              <c:numCache>
                <c:formatCode>General</c:formatCode>
                <c:ptCount val="4"/>
                <c:pt idx="0">
                  <c:v>43.5</c:v>
                </c:pt>
                <c:pt idx="1">
                  <c:v>23.7</c:v>
                </c:pt>
                <c:pt idx="2">
                  <c:v>10.5</c:v>
                </c:pt>
                <c:pt idx="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F6-4683-8280-FE350774C58D}"/>
            </c:ext>
          </c:extLst>
        </c:ser>
        <c:ser>
          <c:idx val="2"/>
          <c:order val="2"/>
          <c:tx>
            <c:strRef>
              <c:f>Sheet2!$M$26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Sheet2!$J$27:$J$30</c:f>
              <c:numCache>
                <c:formatCode>General</c:formatCode>
                <c:ptCount val="4"/>
                <c:pt idx="0">
                  <c:v>0.29629629629629628</c:v>
                </c:pt>
                <c:pt idx="1">
                  <c:v>0.125</c:v>
                </c:pt>
                <c:pt idx="2">
                  <c:v>3.7037037037037035E-2</c:v>
                </c:pt>
                <c:pt idx="3">
                  <c:v>8.0000000000000002E-3</c:v>
                </c:pt>
              </c:numCache>
            </c:numRef>
          </c:xVal>
          <c:yVal>
            <c:numRef>
              <c:f>Sheet2!$M$27:$M$30</c:f>
              <c:numCache>
                <c:formatCode>General</c:formatCode>
                <c:ptCount val="4"/>
                <c:pt idx="0">
                  <c:v>26.7</c:v>
                </c:pt>
                <c:pt idx="1">
                  <c:v>15</c:v>
                </c:pt>
                <c:pt idx="2">
                  <c:v>6.8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F6-4683-8280-FE350774C58D}"/>
            </c:ext>
          </c:extLst>
        </c:ser>
        <c:ser>
          <c:idx val="3"/>
          <c:order val="3"/>
          <c:tx>
            <c:strRef>
              <c:f>Sheet2!$N$26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Sheet2!$J$27:$J$30</c:f>
              <c:numCache>
                <c:formatCode>General</c:formatCode>
                <c:ptCount val="4"/>
                <c:pt idx="0">
                  <c:v>0.29629629629629628</c:v>
                </c:pt>
                <c:pt idx="1">
                  <c:v>0.125</c:v>
                </c:pt>
                <c:pt idx="2">
                  <c:v>3.7037037037037035E-2</c:v>
                </c:pt>
                <c:pt idx="3">
                  <c:v>8.0000000000000002E-3</c:v>
                </c:pt>
              </c:numCache>
            </c:numRef>
          </c:xVal>
          <c:yVal>
            <c:numRef>
              <c:f>Sheet2!$N$27:$N$30</c:f>
              <c:numCache>
                <c:formatCode>General</c:formatCode>
                <c:ptCount val="4"/>
                <c:pt idx="0">
                  <c:v>13.5</c:v>
                </c:pt>
                <c:pt idx="1">
                  <c:v>7.2</c:v>
                </c:pt>
                <c:pt idx="2">
                  <c:v>3.7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F6-4683-8280-FE350774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084416"/>
        <c:axId val="1015084832"/>
      </c:scatterChart>
      <c:valAx>
        <c:axId val="101508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Diametro</a:t>
                </a:r>
                <a:r>
                  <a:rPr lang="en-US" baseline="0"/>
                  <a:t> ^-3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84832"/>
        <c:crosses val="autoZero"/>
        <c:crossBetween val="midCat"/>
      </c:valAx>
      <c:valAx>
        <c:axId val="10150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8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Vs Diametro^-4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Sheet2!$Z$4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Sheet2!$Y$5:$Y$8</c:f>
              <c:numCache>
                <c:formatCode>General</c:formatCode>
                <c:ptCount val="4"/>
                <c:pt idx="0">
                  <c:v>0.19753086419753085</c:v>
                </c:pt>
                <c:pt idx="1">
                  <c:v>6.25E-2</c:v>
                </c:pt>
                <c:pt idx="2">
                  <c:v>1.2345679012345678E-2</c:v>
                </c:pt>
                <c:pt idx="3">
                  <c:v>1.6000000000000001E-3</c:v>
                </c:pt>
              </c:numCache>
            </c:numRef>
          </c:xVal>
          <c:yVal>
            <c:numRef>
              <c:f>Sheet2!$Z$5:$Z$8</c:f>
              <c:numCache>
                <c:formatCode>General</c:formatCode>
                <c:ptCount val="4"/>
                <c:pt idx="0">
                  <c:v>73</c:v>
                </c:pt>
                <c:pt idx="1">
                  <c:v>41.2</c:v>
                </c:pt>
                <c:pt idx="2">
                  <c:v>18.399999999999999</c:v>
                </c:pt>
                <c:pt idx="3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FC-481F-8A70-E7399F3CFB22}"/>
            </c:ext>
          </c:extLst>
        </c:ser>
        <c:ser>
          <c:idx val="1"/>
          <c:order val="1"/>
          <c:tx>
            <c:strRef>
              <c:f>Sheet2!$AA$4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Sheet2!$Y$5:$Y$8</c:f>
              <c:numCache>
                <c:formatCode>General</c:formatCode>
                <c:ptCount val="4"/>
                <c:pt idx="0">
                  <c:v>0.19753086419753085</c:v>
                </c:pt>
                <c:pt idx="1">
                  <c:v>6.25E-2</c:v>
                </c:pt>
                <c:pt idx="2">
                  <c:v>1.2345679012345678E-2</c:v>
                </c:pt>
                <c:pt idx="3">
                  <c:v>1.6000000000000001E-3</c:v>
                </c:pt>
              </c:numCache>
            </c:numRef>
          </c:xVal>
          <c:yVal>
            <c:numRef>
              <c:f>Sheet2!$AA$5:$AA$8</c:f>
              <c:numCache>
                <c:formatCode>General</c:formatCode>
                <c:ptCount val="4"/>
                <c:pt idx="0">
                  <c:v>43.5</c:v>
                </c:pt>
                <c:pt idx="1">
                  <c:v>23.7</c:v>
                </c:pt>
                <c:pt idx="2">
                  <c:v>10.5</c:v>
                </c:pt>
                <c:pt idx="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FC-481F-8A70-E7399F3CFB22}"/>
            </c:ext>
          </c:extLst>
        </c:ser>
        <c:ser>
          <c:idx val="2"/>
          <c:order val="2"/>
          <c:tx>
            <c:strRef>
              <c:f>Sheet2!$AB$4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Sheet2!$Y$5:$Y$8</c:f>
              <c:numCache>
                <c:formatCode>General</c:formatCode>
                <c:ptCount val="4"/>
                <c:pt idx="0">
                  <c:v>0.19753086419753085</c:v>
                </c:pt>
                <c:pt idx="1">
                  <c:v>6.25E-2</c:v>
                </c:pt>
                <c:pt idx="2">
                  <c:v>1.2345679012345678E-2</c:v>
                </c:pt>
                <c:pt idx="3">
                  <c:v>1.6000000000000001E-3</c:v>
                </c:pt>
              </c:numCache>
            </c:numRef>
          </c:xVal>
          <c:yVal>
            <c:numRef>
              <c:f>Sheet2!$AB$5:$AB$8</c:f>
              <c:numCache>
                <c:formatCode>General</c:formatCode>
                <c:ptCount val="4"/>
                <c:pt idx="0">
                  <c:v>26.7</c:v>
                </c:pt>
                <c:pt idx="1">
                  <c:v>15</c:v>
                </c:pt>
                <c:pt idx="2">
                  <c:v>6.8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FC-481F-8A70-E7399F3CFB22}"/>
            </c:ext>
          </c:extLst>
        </c:ser>
        <c:ser>
          <c:idx val="3"/>
          <c:order val="3"/>
          <c:tx>
            <c:strRef>
              <c:f>Sheet2!$AC$4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Sheet2!$Y$5:$Y$8</c:f>
              <c:numCache>
                <c:formatCode>General</c:formatCode>
                <c:ptCount val="4"/>
                <c:pt idx="0">
                  <c:v>0.19753086419753085</c:v>
                </c:pt>
                <c:pt idx="1">
                  <c:v>6.25E-2</c:v>
                </c:pt>
                <c:pt idx="2">
                  <c:v>1.2345679012345678E-2</c:v>
                </c:pt>
                <c:pt idx="3">
                  <c:v>1.6000000000000001E-3</c:v>
                </c:pt>
              </c:numCache>
            </c:numRef>
          </c:xVal>
          <c:yVal>
            <c:numRef>
              <c:f>Sheet2!$AC$5:$AC$8</c:f>
              <c:numCache>
                <c:formatCode>General</c:formatCode>
                <c:ptCount val="4"/>
                <c:pt idx="0">
                  <c:v>13.5</c:v>
                </c:pt>
                <c:pt idx="1">
                  <c:v>7.2</c:v>
                </c:pt>
                <c:pt idx="2">
                  <c:v>3.7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FC-481F-8A70-E7399F3CF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415519"/>
        <c:axId val="1733415103"/>
      </c:scatterChart>
      <c:valAx>
        <c:axId val="173341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Diametro^-4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15103"/>
        <c:crosses val="autoZero"/>
        <c:crossBetween val="midCat"/>
      </c:valAx>
      <c:valAx>
        <c:axId val="17334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1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Vs. Diametro^-1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Sheet2!$Z$22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Sheet2!$Y$23:$Y$26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</c:v>
                </c:pt>
              </c:numCache>
            </c:numRef>
          </c:xVal>
          <c:yVal>
            <c:numRef>
              <c:f>Sheet2!$Z$23:$Z$26</c:f>
              <c:numCache>
                <c:formatCode>General</c:formatCode>
                <c:ptCount val="4"/>
                <c:pt idx="0">
                  <c:v>73</c:v>
                </c:pt>
                <c:pt idx="1">
                  <c:v>41.2</c:v>
                </c:pt>
                <c:pt idx="2">
                  <c:v>18.399999999999999</c:v>
                </c:pt>
                <c:pt idx="3">
                  <c:v>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4-445C-8B0B-A10F129ADB59}"/>
            </c:ext>
          </c:extLst>
        </c:ser>
        <c:ser>
          <c:idx val="1"/>
          <c:order val="1"/>
          <c:tx>
            <c:strRef>
              <c:f>Sheet2!$AA$22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Sheet2!$Y$23:$Y$26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</c:v>
                </c:pt>
              </c:numCache>
            </c:numRef>
          </c:xVal>
          <c:yVal>
            <c:numRef>
              <c:f>Sheet2!$AA$23:$AA$26</c:f>
              <c:numCache>
                <c:formatCode>General</c:formatCode>
                <c:ptCount val="4"/>
                <c:pt idx="0">
                  <c:v>43.5</c:v>
                </c:pt>
                <c:pt idx="1">
                  <c:v>23.7</c:v>
                </c:pt>
                <c:pt idx="2">
                  <c:v>10.5</c:v>
                </c:pt>
                <c:pt idx="3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4-445C-8B0B-A10F129ADB59}"/>
            </c:ext>
          </c:extLst>
        </c:ser>
        <c:ser>
          <c:idx val="2"/>
          <c:order val="2"/>
          <c:tx>
            <c:strRef>
              <c:f>Sheet2!$AB$22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Sheet2!$Y$23:$Y$26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</c:v>
                </c:pt>
              </c:numCache>
            </c:numRef>
          </c:xVal>
          <c:yVal>
            <c:numRef>
              <c:f>Sheet2!$AB$23:$AB$26</c:f>
              <c:numCache>
                <c:formatCode>General</c:formatCode>
                <c:ptCount val="4"/>
                <c:pt idx="0">
                  <c:v>26.7</c:v>
                </c:pt>
                <c:pt idx="1">
                  <c:v>15</c:v>
                </c:pt>
                <c:pt idx="2">
                  <c:v>6.8</c:v>
                </c:pt>
                <c:pt idx="3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4-445C-8B0B-A10F129ADB59}"/>
            </c:ext>
          </c:extLst>
        </c:ser>
        <c:ser>
          <c:idx val="3"/>
          <c:order val="3"/>
          <c:tx>
            <c:strRef>
              <c:f>Sheet2!$AC$22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Sheet2!$Y$23:$Y$26</c:f>
              <c:numCache>
                <c:formatCode>General</c:formatCode>
                <c:ptCount val="4"/>
                <c:pt idx="0">
                  <c:v>0.66666666666666663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</c:v>
                </c:pt>
              </c:numCache>
            </c:numRef>
          </c:xVal>
          <c:yVal>
            <c:numRef>
              <c:f>Sheet2!$AC$23:$AC$26</c:f>
              <c:numCache>
                <c:formatCode>General</c:formatCode>
                <c:ptCount val="4"/>
                <c:pt idx="0">
                  <c:v>13.5</c:v>
                </c:pt>
                <c:pt idx="1">
                  <c:v>7.2</c:v>
                </c:pt>
                <c:pt idx="2">
                  <c:v>3.7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4-445C-8B0B-A10F129AD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16767"/>
        <c:axId val="1967515519"/>
      </c:scatterChart>
      <c:valAx>
        <c:axId val="196751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Diametro^-1</a:t>
                </a:r>
              </a:p>
            </c:rich>
          </c:tx>
          <c:layout>
            <c:manualLayout>
              <c:xMode val="edge"/>
              <c:yMode val="edge"/>
              <c:x val="0.3826216097987751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15519"/>
        <c:crosses val="autoZero"/>
        <c:crossBetween val="midCat"/>
      </c:valAx>
      <c:valAx>
        <c:axId val="196751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1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(t) Vs Log (d)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Sheet3!$G$2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521674127552989"/>
                  <c:y val="-7.7742987204724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Sheet3!$F$3:$F$6</c:f>
              <c:numCache>
                <c:formatCode>General</c:formatCode>
                <c:ptCount val="4"/>
                <c:pt idx="0">
                  <c:v>0.17609125905568124</c:v>
                </c:pt>
                <c:pt idx="1">
                  <c:v>2.0086001717619175</c:v>
                </c:pt>
                <c:pt idx="2">
                  <c:v>0.47712125471966244</c:v>
                </c:pt>
                <c:pt idx="3">
                  <c:v>0.69897000433601886</c:v>
                </c:pt>
              </c:numCache>
            </c:numRef>
          </c:xVal>
          <c:yVal>
            <c:numRef>
              <c:f>Sheet3!$G$3:$G$6</c:f>
              <c:numCache>
                <c:formatCode>General</c:formatCode>
                <c:ptCount val="4"/>
                <c:pt idx="0">
                  <c:v>1.8633228601204559</c:v>
                </c:pt>
                <c:pt idx="1">
                  <c:v>1.6148972160331345</c:v>
                </c:pt>
                <c:pt idx="2">
                  <c:v>1.2648178230095364</c:v>
                </c:pt>
                <c:pt idx="3">
                  <c:v>0.83250891270623628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5-4172-AC15-C4E908F02346}"/>
            </c:ext>
          </c:extLst>
        </c:ser>
        <c:ser>
          <c:idx val="1"/>
          <c:order val="1"/>
          <c:tx>
            <c:strRef>
              <c:f>Sheet3!$H$2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1961960313573903"/>
                  <c:y val="-8.36032849409448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Sheet3!$F$3:$F$6</c:f>
              <c:numCache>
                <c:formatCode>General</c:formatCode>
                <c:ptCount val="4"/>
                <c:pt idx="0">
                  <c:v>0.17609125905568124</c:v>
                </c:pt>
                <c:pt idx="1">
                  <c:v>2.0086001717619175</c:v>
                </c:pt>
                <c:pt idx="2">
                  <c:v>0.47712125471966244</c:v>
                </c:pt>
                <c:pt idx="3">
                  <c:v>0.69897000433601886</c:v>
                </c:pt>
              </c:numCache>
            </c:numRef>
          </c:xVal>
          <c:yVal>
            <c:numRef>
              <c:f>Sheet3!$H$3:$H$6</c:f>
              <c:numCache>
                <c:formatCode>General</c:formatCode>
                <c:ptCount val="4"/>
                <c:pt idx="0">
                  <c:v>1.6384892569546374</c:v>
                </c:pt>
                <c:pt idx="1">
                  <c:v>1.3747483460101038</c:v>
                </c:pt>
                <c:pt idx="2">
                  <c:v>1.0211892990699381</c:v>
                </c:pt>
                <c:pt idx="3">
                  <c:v>0.59106460702649921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5-4172-AC15-C4E908F02346}"/>
            </c:ext>
          </c:extLst>
        </c:ser>
        <c:ser>
          <c:idx val="2"/>
          <c:order val="2"/>
          <c:tx>
            <c:strRef>
              <c:f>Sheet3!$I$2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2305383538670215"/>
                  <c:y val="-7.33633735236220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Sheet3!$F$3:$F$6</c:f>
              <c:numCache>
                <c:formatCode>General</c:formatCode>
                <c:ptCount val="4"/>
                <c:pt idx="0">
                  <c:v>0.17609125905568124</c:v>
                </c:pt>
                <c:pt idx="1">
                  <c:v>2.0086001717619175</c:v>
                </c:pt>
                <c:pt idx="2">
                  <c:v>0.47712125471966244</c:v>
                </c:pt>
                <c:pt idx="3">
                  <c:v>0.69897000433601886</c:v>
                </c:pt>
              </c:numCache>
            </c:numRef>
          </c:xVal>
          <c:yVal>
            <c:numRef>
              <c:f>Sheet3!$I$3:$I$6</c:f>
              <c:numCache>
                <c:formatCode>General</c:formatCode>
                <c:ptCount val="4"/>
                <c:pt idx="0">
                  <c:v>1.4265112613645752</c:v>
                </c:pt>
                <c:pt idx="1">
                  <c:v>1.1760912590556813</c:v>
                </c:pt>
                <c:pt idx="2">
                  <c:v>0.83250891270623628</c:v>
                </c:pt>
                <c:pt idx="3">
                  <c:v>0.34242268082220628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5-4172-AC15-C4E908F02346}"/>
            </c:ext>
          </c:extLst>
        </c:ser>
        <c:ser>
          <c:idx val="3"/>
          <c:order val="3"/>
          <c:tx>
            <c:strRef>
              <c:f>Sheet3!$J$2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665994392418064"/>
                  <c:y val="0.21376845472440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Sheet3!$F$3:$F$6</c:f>
              <c:numCache>
                <c:formatCode>General</c:formatCode>
                <c:ptCount val="4"/>
                <c:pt idx="0">
                  <c:v>0.17609125905568124</c:v>
                </c:pt>
                <c:pt idx="1">
                  <c:v>2.0086001717619175</c:v>
                </c:pt>
                <c:pt idx="2">
                  <c:v>0.47712125471966244</c:v>
                </c:pt>
                <c:pt idx="3">
                  <c:v>0.69897000433601886</c:v>
                </c:pt>
              </c:numCache>
            </c:numRef>
          </c:xVal>
          <c:yVal>
            <c:numRef>
              <c:f>Sheet3!$J$3:$J$6</c:f>
              <c:numCache>
                <c:formatCode>General</c:formatCode>
                <c:ptCount val="4"/>
                <c:pt idx="0">
                  <c:v>1.1303337684950061</c:v>
                </c:pt>
                <c:pt idx="1">
                  <c:v>0.85733249643126852</c:v>
                </c:pt>
                <c:pt idx="2">
                  <c:v>0.56820172406699498</c:v>
                </c:pt>
                <c:pt idx="3">
                  <c:v>0.17609125905568124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5-4172-AC15-C4E908F02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79424"/>
        <c:axId val="322272352"/>
      </c:scatterChart>
      <c:valAx>
        <c:axId val="322279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 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72352"/>
        <c:crosses val="autoZero"/>
        <c:crossBetween val="midCat"/>
      </c:valAx>
      <c:valAx>
        <c:axId val="3222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7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10</xdr:row>
      <xdr:rowOff>38100</xdr:rowOff>
    </xdr:from>
    <xdr:to>
      <xdr:col>7</xdr:col>
      <xdr:colOff>609599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960D1-290E-DAE8-8CA8-3C45EB8DB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574675</xdr:colOff>
      <xdr:row>5</xdr:row>
      <xdr:rowOff>57150</xdr:rowOff>
    </xdr:from>
    <xdr:to>
      <xdr:col>21</xdr:col>
      <xdr:colOff>269875</xdr:colOff>
      <xdr:row>20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56D800-8B7A-147C-6ED0-FF0189060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460375</xdr:colOff>
      <xdr:row>22</xdr:row>
      <xdr:rowOff>0</xdr:rowOff>
    </xdr:from>
    <xdr:to>
      <xdr:col>22</xdr:col>
      <xdr:colOff>155575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0EA8B1-1774-67AA-194A-368609B2A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301625</xdr:colOff>
      <xdr:row>2</xdr:row>
      <xdr:rowOff>165100</xdr:rowOff>
    </xdr:from>
    <xdr:to>
      <xdr:col>36</xdr:col>
      <xdr:colOff>606425</xdr:colOff>
      <xdr:row>17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45020-766C-4D3D-AE51-5D7F777F0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396875</xdr:colOff>
      <xdr:row>20</xdr:row>
      <xdr:rowOff>82550</xdr:rowOff>
    </xdr:from>
    <xdr:to>
      <xdr:col>37</xdr:col>
      <xdr:colOff>92075</xdr:colOff>
      <xdr:row>35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E835B7-4C25-9BFA-A6DE-524437073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3</xdr:row>
      <xdr:rowOff>139700</xdr:rowOff>
    </xdr:from>
    <xdr:to>
      <xdr:col>18</xdr:col>
      <xdr:colOff>231775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C423B-D3D8-E692-47F7-CDBA843C2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838BD-D269-447A-ADBF-980561770227}">
  <dimension ref="B3:AC30"/>
  <sheetViews>
    <sheetView tabSelected="1" topLeftCell="H1" zoomScale="70" workbookViewId="0">
      <selection activeCell="Z16" sqref="Z16"/>
    </sheetView>
  </sheetViews>
  <sheetFormatPr defaultRowHeight="14.5" x14ac:dyDescent="0.35"/>
  <sheetData>
    <row r="3" spans="2:29" x14ac:dyDescent="0.35">
      <c r="C3" t="s">
        <v>0</v>
      </c>
    </row>
    <row r="4" spans="2:29" x14ac:dyDescent="0.35">
      <c r="C4">
        <v>30</v>
      </c>
      <c r="D4">
        <v>10</v>
      </c>
      <c r="E4">
        <v>4</v>
      </c>
      <c r="F4">
        <v>1</v>
      </c>
      <c r="J4">
        <v>30</v>
      </c>
      <c r="K4">
        <v>10</v>
      </c>
      <c r="L4">
        <v>4</v>
      </c>
      <c r="M4">
        <v>1</v>
      </c>
      <c r="Z4">
        <v>30</v>
      </c>
      <c r="AA4">
        <v>10</v>
      </c>
      <c r="AB4">
        <v>4</v>
      </c>
      <c r="AC4">
        <v>1</v>
      </c>
    </row>
    <row r="5" spans="2:29" x14ac:dyDescent="0.35">
      <c r="B5">
        <v>1.5</v>
      </c>
      <c r="C5">
        <v>73</v>
      </c>
      <c r="D5">
        <v>43.5</v>
      </c>
      <c r="E5">
        <v>26.7</v>
      </c>
      <c r="F5">
        <v>13.5</v>
      </c>
      <c r="I5">
        <f>1.5^-2</f>
        <v>0.44444444444444442</v>
      </c>
      <c r="J5">
        <v>73</v>
      </c>
      <c r="K5">
        <v>43.5</v>
      </c>
      <c r="L5">
        <v>26.7</v>
      </c>
      <c r="M5">
        <v>13.5</v>
      </c>
      <c r="Y5">
        <f>1.5^-4</f>
        <v>0.19753086419753085</v>
      </c>
      <c r="Z5">
        <v>73</v>
      </c>
      <c r="AA5">
        <v>43.5</v>
      </c>
      <c r="AB5">
        <v>26.7</v>
      </c>
      <c r="AC5">
        <v>13.5</v>
      </c>
    </row>
    <row r="6" spans="2:29" x14ac:dyDescent="0.35">
      <c r="B6">
        <v>2</v>
      </c>
      <c r="C6">
        <v>41.2</v>
      </c>
      <c r="D6">
        <v>23.7</v>
      </c>
      <c r="E6">
        <v>15</v>
      </c>
      <c r="F6">
        <v>7.2</v>
      </c>
      <c r="I6">
        <f>2^-2</f>
        <v>0.25</v>
      </c>
      <c r="J6">
        <v>41.2</v>
      </c>
      <c r="K6">
        <v>23.7</v>
      </c>
      <c r="L6">
        <v>15</v>
      </c>
      <c r="M6">
        <v>7.2</v>
      </c>
      <c r="Y6">
        <f>2^-4</f>
        <v>6.25E-2</v>
      </c>
      <c r="Z6">
        <v>41.2</v>
      </c>
      <c r="AA6">
        <v>23.7</v>
      </c>
      <c r="AB6">
        <v>15</v>
      </c>
      <c r="AC6">
        <v>7.2</v>
      </c>
    </row>
    <row r="7" spans="2:29" x14ac:dyDescent="0.35">
      <c r="B7">
        <v>3</v>
      </c>
      <c r="C7">
        <v>18.399999999999999</v>
      </c>
      <c r="D7">
        <v>10.5</v>
      </c>
      <c r="E7">
        <v>6.8</v>
      </c>
      <c r="F7">
        <v>3.7</v>
      </c>
      <c r="I7">
        <f>3^-2</f>
        <v>0.1111111111111111</v>
      </c>
      <c r="J7">
        <v>18.399999999999999</v>
      </c>
      <c r="K7">
        <v>10.5</v>
      </c>
      <c r="L7">
        <v>6.8</v>
      </c>
      <c r="M7">
        <v>3.7</v>
      </c>
      <c r="Y7">
        <f>3^-4</f>
        <v>1.2345679012345678E-2</v>
      </c>
      <c r="Z7">
        <v>18.399999999999999</v>
      </c>
      <c r="AA7">
        <v>10.5</v>
      </c>
      <c r="AB7">
        <v>6.8</v>
      </c>
      <c r="AC7">
        <v>3.7</v>
      </c>
    </row>
    <row r="8" spans="2:29" x14ac:dyDescent="0.35">
      <c r="B8">
        <v>5</v>
      </c>
      <c r="C8">
        <v>6.8</v>
      </c>
      <c r="D8">
        <v>3.9</v>
      </c>
      <c r="E8">
        <v>2.2000000000000002</v>
      </c>
      <c r="F8">
        <v>1.5</v>
      </c>
      <c r="I8">
        <f>5^-2</f>
        <v>0.04</v>
      </c>
      <c r="J8">
        <v>6.8</v>
      </c>
      <c r="K8">
        <v>3.9</v>
      </c>
      <c r="L8">
        <v>2.2000000000000002</v>
      </c>
      <c r="M8">
        <v>1.5</v>
      </c>
      <c r="Y8">
        <f>5^-4</f>
        <v>1.6000000000000001E-3</v>
      </c>
      <c r="Z8">
        <v>6.8</v>
      </c>
      <c r="AA8">
        <v>3.9</v>
      </c>
      <c r="AB8">
        <v>2.2000000000000002</v>
      </c>
      <c r="AC8">
        <v>1.5</v>
      </c>
    </row>
    <row r="9" spans="2:29" x14ac:dyDescent="0.35">
      <c r="B9">
        <v>4</v>
      </c>
    </row>
    <row r="10" spans="2:29" x14ac:dyDescent="0.35">
      <c r="B10">
        <v>7</v>
      </c>
    </row>
    <row r="22" spans="10:29" x14ac:dyDescent="0.35">
      <c r="Z22">
        <v>30</v>
      </c>
      <c r="AA22">
        <v>10</v>
      </c>
      <c r="AB22">
        <v>4</v>
      </c>
      <c r="AC22">
        <v>1</v>
      </c>
    </row>
    <row r="23" spans="10:29" x14ac:dyDescent="0.35">
      <c r="Y23">
        <f>1.5^-1</f>
        <v>0.66666666666666663</v>
      </c>
      <c r="Z23">
        <v>73</v>
      </c>
      <c r="AA23">
        <v>43.5</v>
      </c>
      <c r="AB23">
        <v>26.7</v>
      </c>
      <c r="AC23">
        <v>13.5</v>
      </c>
    </row>
    <row r="24" spans="10:29" x14ac:dyDescent="0.35">
      <c r="Y24">
        <f>2^-1</f>
        <v>0.5</v>
      </c>
      <c r="Z24">
        <v>41.2</v>
      </c>
      <c r="AA24">
        <v>23.7</v>
      </c>
      <c r="AB24">
        <v>15</v>
      </c>
      <c r="AC24">
        <v>7.2</v>
      </c>
    </row>
    <row r="25" spans="10:29" x14ac:dyDescent="0.35">
      <c r="Y25">
        <f>3^-1</f>
        <v>0.33333333333333331</v>
      </c>
      <c r="Z25">
        <v>18.399999999999999</v>
      </c>
      <c r="AA25">
        <v>10.5</v>
      </c>
      <c r="AB25">
        <v>6.8</v>
      </c>
      <c r="AC25">
        <v>3.7</v>
      </c>
    </row>
    <row r="26" spans="10:29" x14ac:dyDescent="0.35">
      <c r="K26">
        <v>30</v>
      </c>
      <c r="L26">
        <v>10</v>
      </c>
      <c r="M26">
        <v>4</v>
      </c>
      <c r="N26">
        <v>1</v>
      </c>
      <c r="Y26">
        <f>5^-1</f>
        <v>0.2</v>
      </c>
      <c r="Z26">
        <v>6.8</v>
      </c>
      <c r="AA26">
        <v>3.9</v>
      </c>
      <c r="AB26">
        <v>2.2000000000000002</v>
      </c>
      <c r="AC26">
        <v>1.5</v>
      </c>
    </row>
    <row r="27" spans="10:29" x14ac:dyDescent="0.35">
      <c r="J27">
        <f>1.5^-3</f>
        <v>0.29629629629629628</v>
      </c>
      <c r="K27">
        <v>73</v>
      </c>
      <c r="L27">
        <v>43.5</v>
      </c>
      <c r="M27">
        <v>26.7</v>
      </c>
      <c r="N27">
        <v>13.5</v>
      </c>
    </row>
    <row r="28" spans="10:29" x14ac:dyDescent="0.35">
      <c r="J28">
        <f>2^-3</f>
        <v>0.125</v>
      </c>
      <c r="K28">
        <v>41.2</v>
      </c>
      <c r="L28">
        <v>23.7</v>
      </c>
      <c r="M28">
        <v>15</v>
      </c>
      <c r="N28">
        <v>7.2</v>
      </c>
    </row>
    <row r="29" spans="10:29" x14ac:dyDescent="0.35">
      <c r="J29">
        <f>3^-3</f>
        <v>3.7037037037037035E-2</v>
      </c>
      <c r="K29">
        <v>18.399999999999999</v>
      </c>
      <c r="L29">
        <v>10.5</v>
      </c>
      <c r="M29">
        <v>6.8</v>
      </c>
      <c r="N29">
        <v>3.7</v>
      </c>
    </row>
    <row r="30" spans="10:29" x14ac:dyDescent="0.35">
      <c r="J30">
        <f>5^-3</f>
        <v>8.0000000000000002E-3</v>
      </c>
      <c r="K30">
        <v>6.8</v>
      </c>
      <c r="L30">
        <v>3.9</v>
      </c>
      <c r="M30">
        <v>2.2000000000000002</v>
      </c>
      <c r="N30"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C6B3F-04A3-4617-A0C2-76907B148DFF}">
  <dimension ref="F2:J6"/>
  <sheetViews>
    <sheetView topLeftCell="F1" workbookViewId="0">
      <selection activeCell="H19" sqref="H19"/>
    </sheetView>
  </sheetViews>
  <sheetFormatPr defaultRowHeight="14.5" x14ac:dyDescent="0.35"/>
  <sheetData>
    <row r="2" spans="6:10" x14ac:dyDescent="0.35">
      <c r="G2">
        <v>30</v>
      </c>
      <c r="H2">
        <v>10</v>
      </c>
      <c r="I2">
        <v>4</v>
      </c>
      <c r="J2">
        <v>1</v>
      </c>
    </row>
    <row r="3" spans="6:10" x14ac:dyDescent="0.35">
      <c r="F3">
        <f>LOG10(1.5)</f>
        <v>0.17609125905568124</v>
      </c>
      <c r="G3">
        <f>LOG10(73)</f>
        <v>1.8633228601204559</v>
      </c>
      <c r="H3">
        <f>LOG10(43.5)</f>
        <v>1.6384892569546374</v>
      </c>
      <c r="I3">
        <f>LOG10(26.7)</f>
        <v>1.4265112613645752</v>
      </c>
      <c r="J3">
        <f>LOG10(13.5)</f>
        <v>1.1303337684950061</v>
      </c>
    </row>
    <row r="4" spans="6:10" x14ac:dyDescent="0.35">
      <c r="F4">
        <f>LOG10(102)</f>
        <v>2.0086001717619175</v>
      </c>
      <c r="G4">
        <f>LOG10(41.2)</f>
        <v>1.6148972160331345</v>
      </c>
      <c r="H4">
        <f>LOG10(23.7)</f>
        <v>1.3747483460101038</v>
      </c>
      <c r="I4">
        <f>LOG10(15)</f>
        <v>1.1760912590556813</v>
      </c>
      <c r="J4">
        <f>LOG10(7.2)</f>
        <v>0.85733249643126852</v>
      </c>
    </row>
    <row r="5" spans="6:10" x14ac:dyDescent="0.35">
      <c r="F5">
        <f>LOG10(3)</f>
        <v>0.47712125471966244</v>
      </c>
      <c r="G5">
        <f>LOG10(18.4)</f>
        <v>1.2648178230095364</v>
      </c>
      <c r="H5">
        <f>LOG10(10.5)</f>
        <v>1.0211892990699381</v>
      </c>
      <c r="I5">
        <f>LOG10(6.8)</f>
        <v>0.83250891270623628</v>
      </c>
      <c r="J5">
        <f>LOG10(3.7)</f>
        <v>0.56820172406699498</v>
      </c>
    </row>
    <row r="6" spans="6:10" x14ac:dyDescent="0.35">
      <c r="F6">
        <f>LOG10(5)</f>
        <v>0.69897000433601886</v>
      </c>
      <c r="G6">
        <f>LOG10(6.8)</f>
        <v>0.83250891270623628</v>
      </c>
      <c r="H6">
        <f>LOG10(3.9)</f>
        <v>0.59106460702649921</v>
      </c>
      <c r="I6">
        <f>LOG10(2.2)</f>
        <v>0.34242268082220628</v>
      </c>
      <c r="J6">
        <f>LOG10(1.5)</f>
        <v>0.17609125905568124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Carpintero</dc:creator>
  <cp:lastModifiedBy>Luisa Carpintero</cp:lastModifiedBy>
  <dcterms:created xsi:type="dcterms:W3CDTF">2023-02-08T22:31:13Z</dcterms:created>
  <dcterms:modified xsi:type="dcterms:W3CDTF">2023-03-01T15:47:28Z</dcterms:modified>
</cp:coreProperties>
</file>