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aster's\THESIS\"/>
    </mc:Choice>
  </mc:AlternateContent>
  <bookViews>
    <workbookView xWindow="-120" yWindow="-120" windowWidth="20730" windowHeight="11160" tabRatio="891" activeTab="4"/>
  </bookViews>
  <sheets>
    <sheet name="CRITERIAS" sheetId="2" r:id="rId1"/>
    <sheet name="SAMPLING" sheetId="1" r:id="rId2"/>
    <sheet name="SAMPLE SELECTION" sheetId="3" r:id="rId3"/>
    <sheet name="PROXY" sheetId="10" r:id="rId4"/>
    <sheet name="DPR" sheetId="4" r:id="rId5"/>
    <sheet name="LIQUIDITY" sheetId="5" r:id="rId6"/>
    <sheet name="FIRM SIZE" sheetId="6" r:id="rId7"/>
    <sheet name="LEVERAGE" sheetId="7" r:id="rId8"/>
    <sheet name="ROE" sheetId="8" r:id="rId9"/>
    <sheet name="SALES GROWTH" sheetId="9" r:id="rId10"/>
    <sheet name="COMBINED" sheetId="11" r:id="rId11"/>
    <sheet name="trial transform data" sheetId="12" r:id="rId12"/>
    <sheet name="analysis" sheetId="13" r:id="rId13"/>
  </sheets>
  <definedNames>
    <definedName name="_xlnm._FilterDatabase" localSheetId="1" hidden="1">SAMPLING!$AM$1:$AM$146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1" l="1"/>
  <c r="K2" i="11"/>
  <c r="H3" i="11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2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L2" i="12"/>
  <c r="J2" i="12"/>
  <c r="H102" i="11" l="1"/>
  <c r="H98" i="11"/>
  <c r="H94" i="11"/>
  <c r="H90" i="11"/>
  <c r="H86" i="11"/>
  <c r="H82" i="11"/>
  <c r="H78" i="11"/>
  <c r="H74" i="11"/>
  <c r="H70" i="11"/>
  <c r="H66" i="11"/>
  <c r="H62" i="11"/>
  <c r="H58" i="11"/>
  <c r="H54" i="11"/>
  <c r="H50" i="11"/>
  <c r="H46" i="11"/>
  <c r="H42" i="11"/>
  <c r="H38" i="11"/>
  <c r="H34" i="11"/>
  <c r="H30" i="11"/>
  <c r="H26" i="11"/>
  <c r="H22" i="11"/>
  <c r="H18" i="11"/>
  <c r="H14" i="11"/>
  <c r="H10" i="11"/>
  <c r="H6" i="11"/>
  <c r="H101" i="11"/>
  <c r="H93" i="11"/>
  <c r="H85" i="11"/>
  <c r="H77" i="11"/>
  <c r="H65" i="11"/>
  <c r="H57" i="11"/>
  <c r="H53" i="11"/>
  <c r="H45" i="11"/>
  <c r="H37" i="11"/>
  <c r="H29" i="11"/>
  <c r="H21" i="11"/>
  <c r="H13" i="11"/>
  <c r="H5" i="11"/>
  <c r="H2" i="11"/>
  <c r="H100" i="11"/>
  <c r="H96" i="11"/>
  <c r="H92" i="11"/>
  <c r="H88" i="11"/>
  <c r="H84" i="11"/>
  <c r="H80" i="11"/>
  <c r="H76" i="11"/>
  <c r="H72" i="11"/>
  <c r="H68" i="11"/>
  <c r="H64" i="11"/>
  <c r="H60" i="11"/>
  <c r="H56" i="11"/>
  <c r="H52" i="11"/>
  <c r="H48" i="11"/>
  <c r="H44" i="11"/>
  <c r="H40" i="11"/>
  <c r="H36" i="11"/>
  <c r="H32" i="11"/>
  <c r="H28" i="11"/>
  <c r="H24" i="11"/>
  <c r="H20" i="11"/>
  <c r="H16" i="11"/>
  <c r="H12" i="11"/>
  <c r="H8" i="11"/>
  <c r="H4" i="11"/>
  <c r="H97" i="11"/>
  <c r="H89" i="11"/>
  <c r="H81" i="11"/>
  <c r="H73" i="11"/>
  <c r="H69" i="11"/>
  <c r="H61" i="11"/>
  <c r="H49" i="11"/>
  <c r="H41" i="11"/>
  <c r="H33" i="11"/>
  <c r="H25" i="11"/>
  <c r="H17" i="11"/>
  <c r="H9" i="11"/>
  <c r="H103" i="11"/>
  <c r="H99" i="11"/>
  <c r="H95" i="11"/>
  <c r="H91" i="11"/>
  <c r="H87" i="11"/>
  <c r="H83" i="11"/>
  <c r="H79" i="11"/>
  <c r="H75" i="11"/>
  <c r="H71" i="11"/>
  <c r="H67" i="11"/>
  <c r="H63" i="11"/>
  <c r="H59" i="11"/>
  <c r="H55" i="11"/>
  <c r="H51" i="11"/>
  <c r="H47" i="11"/>
  <c r="H43" i="11"/>
  <c r="H39" i="11"/>
  <c r="H35" i="11"/>
  <c r="H31" i="11"/>
  <c r="H27" i="11"/>
  <c r="H23" i="11"/>
  <c r="H19" i="11"/>
  <c r="H15" i="11"/>
  <c r="H11" i="11"/>
  <c r="H7" i="11"/>
  <c r="H32" i="4"/>
  <c r="H28" i="4"/>
  <c r="H23" i="4"/>
  <c r="H18" i="4"/>
  <c r="H11" i="4"/>
  <c r="H10" i="4"/>
  <c r="E10" i="4"/>
  <c r="H8" i="4"/>
  <c r="E36" i="4" l="1"/>
  <c r="E23" i="4"/>
  <c r="E18" i="4"/>
  <c r="J3" i="5" l="1"/>
  <c r="D20" i="4"/>
  <c r="D19" i="5"/>
  <c r="D21" i="5"/>
  <c r="C15" i="7"/>
  <c r="C16" i="7"/>
  <c r="C17" i="7"/>
  <c r="C18" i="7"/>
  <c r="B14" i="8"/>
  <c r="D36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" i="9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5" i="8"/>
  <c r="N4" i="8"/>
  <c r="I4" i="8"/>
  <c r="D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L4" i="8"/>
  <c r="G4" i="8"/>
  <c r="B6" i="8"/>
  <c r="B7" i="8"/>
  <c r="B8" i="8"/>
  <c r="B9" i="8"/>
  <c r="B10" i="8"/>
  <c r="B11" i="8"/>
  <c r="B12" i="8"/>
  <c r="B13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5" i="8"/>
  <c r="I4" i="7"/>
  <c r="I5" i="7"/>
  <c r="M6" i="8" s="1"/>
  <c r="I6" i="7"/>
  <c r="M7" i="8" s="1"/>
  <c r="I7" i="7"/>
  <c r="I8" i="7"/>
  <c r="I9" i="7"/>
  <c r="M10" i="8" s="1"/>
  <c r="I10" i="7"/>
  <c r="M11" i="8" s="1"/>
  <c r="I11" i="7"/>
  <c r="I12" i="7"/>
  <c r="J12" i="7" s="1"/>
  <c r="I13" i="7"/>
  <c r="I14" i="7"/>
  <c r="J14" i="7" s="1"/>
  <c r="I15" i="7"/>
  <c r="M16" i="8" s="1"/>
  <c r="I16" i="7"/>
  <c r="M17" i="8" s="1"/>
  <c r="I17" i="7"/>
  <c r="I18" i="7"/>
  <c r="J18" i="7" s="1"/>
  <c r="I19" i="7"/>
  <c r="M20" i="8" s="1"/>
  <c r="I20" i="7"/>
  <c r="M21" i="8" s="1"/>
  <c r="I21" i="7"/>
  <c r="I22" i="7"/>
  <c r="J22" i="7" s="1"/>
  <c r="I23" i="7"/>
  <c r="M24" i="8" s="1"/>
  <c r="I24" i="7"/>
  <c r="M25" i="8" s="1"/>
  <c r="I25" i="7"/>
  <c r="I26" i="7"/>
  <c r="J26" i="7" s="1"/>
  <c r="I27" i="7"/>
  <c r="M28" i="8" s="1"/>
  <c r="I28" i="7"/>
  <c r="M29" i="8" s="1"/>
  <c r="I29" i="7"/>
  <c r="I30" i="7"/>
  <c r="J30" i="7" s="1"/>
  <c r="I31" i="7"/>
  <c r="M32" i="8" s="1"/>
  <c r="I32" i="7"/>
  <c r="M33" i="8" s="1"/>
  <c r="I33" i="7"/>
  <c r="I34" i="7"/>
  <c r="J34" i="7" s="1"/>
  <c r="I35" i="7"/>
  <c r="M36" i="8" s="1"/>
  <c r="I36" i="7"/>
  <c r="M37" i="8" s="1"/>
  <c r="F4" i="7"/>
  <c r="F5" i="7"/>
  <c r="H6" i="8" s="1"/>
  <c r="F6" i="7"/>
  <c r="H7" i="8" s="1"/>
  <c r="F7" i="7"/>
  <c r="G7" i="7" s="1"/>
  <c r="F8" i="7"/>
  <c r="F9" i="7"/>
  <c r="F10" i="7"/>
  <c r="H11" i="8" s="1"/>
  <c r="F11" i="7"/>
  <c r="G11" i="7" s="1"/>
  <c r="F12" i="7"/>
  <c r="H13" i="8" s="1"/>
  <c r="F13" i="7"/>
  <c r="G13" i="7" s="1"/>
  <c r="F14" i="7"/>
  <c r="H15" i="8" s="1"/>
  <c r="F15" i="7"/>
  <c r="H16" i="8" s="1"/>
  <c r="F16" i="7"/>
  <c r="H17" i="8" s="1"/>
  <c r="F17" i="7"/>
  <c r="G17" i="7" s="1"/>
  <c r="F18" i="7"/>
  <c r="F19" i="7"/>
  <c r="H20" i="8" s="1"/>
  <c r="F20" i="7"/>
  <c r="H21" i="8" s="1"/>
  <c r="F21" i="7"/>
  <c r="G21" i="7" s="1"/>
  <c r="F22" i="7"/>
  <c r="F23" i="7"/>
  <c r="F24" i="7"/>
  <c r="H25" i="8" s="1"/>
  <c r="F25" i="7"/>
  <c r="G25" i="7" s="1"/>
  <c r="F26" i="7"/>
  <c r="H27" i="8" s="1"/>
  <c r="F27" i="7"/>
  <c r="F28" i="7"/>
  <c r="H29" i="8" s="1"/>
  <c r="F29" i="7"/>
  <c r="G29" i="7" s="1"/>
  <c r="F30" i="7"/>
  <c r="H31" i="8" s="1"/>
  <c r="F31" i="7"/>
  <c r="H32" i="8" s="1"/>
  <c r="F32" i="7"/>
  <c r="H33" i="8" s="1"/>
  <c r="F33" i="7"/>
  <c r="G33" i="7" s="1"/>
  <c r="F34" i="7"/>
  <c r="F35" i="7"/>
  <c r="H36" i="8" s="1"/>
  <c r="F36" i="7"/>
  <c r="H37" i="8" s="1"/>
  <c r="I3" i="7"/>
  <c r="M4" i="8" s="1"/>
  <c r="O4" i="8" s="1"/>
  <c r="F3" i="7"/>
  <c r="C5" i="7"/>
  <c r="C6" i="8" s="1"/>
  <c r="C6" i="7"/>
  <c r="D6" i="7" s="1"/>
  <c r="C7" i="7"/>
  <c r="C8" i="8" s="1"/>
  <c r="C8" i="7"/>
  <c r="C9" i="7"/>
  <c r="C10" i="7"/>
  <c r="C11" i="8" s="1"/>
  <c r="C11" i="7"/>
  <c r="C12" i="8" s="1"/>
  <c r="C12" i="7"/>
  <c r="D12" i="7" s="1"/>
  <c r="C13" i="7"/>
  <c r="C14" i="8" s="1"/>
  <c r="C14" i="7"/>
  <c r="C16" i="8"/>
  <c r="C17" i="8"/>
  <c r="C18" i="8"/>
  <c r="C19" i="7"/>
  <c r="C20" i="8" s="1"/>
  <c r="C20" i="7"/>
  <c r="C21" i="8" s="1"/>
  <c r="C21" i="7"/>
  <c r="C22" i="8" s="1"/>
  <c r="C22" i="7"/>
  <c r="C23" i="7"/>
  <c r="C24" i="7"/>
  <c r="C25" i="8" s="1"/>
  <c r="E25" i="8" s="1"/>
  <c r="C25" i="7"/>
  <c r="C26" i="8" s="1"/>
  <c r="C26" i="7"/>
  <c r="C27" i="7"/>
  <c r="C28" i="7"/>
  <c r="C29" i="8" s="1"/>
  <c r="E29" i="8" s="1"/>
  <c r="F29" i="8" s="1"/>
  <c r="C29" i="7"/>
  <c r="C30" i="8" s="1"/>
  <c r="C30" i="7"/>
  <c r="C31" i="7"/>
  <c r="C32" i="8" s="1"/>
  <c r="C32" i="7"/>
  <c r="C33" i="8" s="1"/>
  <c r="C33" i="7"/>
  <c r="C34" i="8" s="1"/>
  <c r="C34" i="7"/>
  <c r="C35" i="7"/>
  <c r="C36" i="8" s="1"/>
  <c r="C36" i="7"/>
  <c r="C37" i="8" s="1"/>
  <c r="C4" i="7"/>
  <c r="C5" i="8" s="1"/>
  <c r="H4" i="9"/>
  <c r="J4" i="9" s="1"/>
  <c r="H5" i="9"/>
  <c r="J5" i="9" s="1"/>
  <c r="H6" i="9"/>
  <c r="J6" i="9" s="1"/>
  <c r="H7" i="9"/>
  <c r="J7" i="9" s="1"/>
  <c r="H8" i="9"/>
  <c r="J8" i="9" s="1"/>
  <c r="H9" i="9"/>
  <c r="J9" i="9" s="1"/>
  <c r="H10" i="9"/>
  <c r="J10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E4" i="9"/>
  <c r="G4" i="9" s="1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G17" i="9" s="1"/>
  <c r="E18" i="9"/>
  <c r="G18" i="9" s="1"/>
  <c r="E19" i="9"/>
  <c r="G19" i="9" s="1"/>
  <c r="E20" i="9"/>
  <c r="G20" i="9" s="1"/>
  <c r="E21" i="9"/>
  <c r="G21" i="9" s="1"/>
  <c r="E22" i="9"/>
  <c r="G22" i="9" s="1"/>
  <c r="E23" i="9"/>
  <c r="G23" i="9" s="1"/>
  <c r="E24" i="9"/>
  <c r="G24" i="9" s="1"/>
  <c r="E25" i="9"/>
  <c r="G25" i="9" s="1"/>
  <c r="E26" i="9"/>
  <c r="G26" i="9" s="1"/>
  <c r="E27" i="9"/>
  <c r="G27" i="9" s="1"/>
  <c r="E28" i="9"/>
  <c r="G28" i="9" s="1"/>
  <c r="E29" i="9"/>
  <c r="G29" i="9" s="1"/>
  <c r="E30" i="9"/>
  <c r="G30" i="9" s="1"/>
  <c r="E31" i="9"/>
  <c r="G31" i="9" s="1"/>
  <c r="E32" i="9"/>
  <c r="G32" i="9" s="1"/>
  <c r="E33" i="9"/>
  <c r="G33" i="9" s="1"/>
  <c r="E34" i="9"/>
  <c r="G34" i="9" s="1"/>
  <c r="E35" i="9"/>
  <c r="G35" i="9" s="1"/>
  <c r="E36" i="9"/>
  <c r="G36" i="9" s="1"/>
  <c r="H3" i="9"/>
  <c r="J3" i="9" s="1"/>
  <c r="E3" i="9"/>
  <c r="G3" i="9" s="1"/>
  <c r="J16" i="7"/>
  <c r="J36" i="7"/>
  <c r="G19" i="7"/>
  <c r="G28" i="7"/>
  <c r="D17" i="7"/>
  <c r="D19" i="7"/>
  <c r="D28" i="7"/>
  <c r="D29" i="7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0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J3" i="4"/>
  <c r="G3" i="4"/>
  <c r="D3" i="4"/>
  <c r="B4" i="8"/>
  <c r="C3" i="7"/>
  <c r="D3" i="7" s="1"/>
  <c r="M2" i="3"/>
  <c r="AK145" i="1"/>
  <c r="AJ145" i="1"/>
  <c r="AI145" i="1"/>
  <c r="AL143" i="1"/>
  <c r="AM143" i="1" s="1"/>
  <c r="AL142" i="1"/>
  <c r="AM142" i="1" s="1"/>
  <c r="AL140" i="1"/>
  <c r="AM140" i="1" s="1"/>
  <c r="AL136" i="1"/>
  <c r="AM136" i="1" s="1"/>
  <c r="AL135" i="1"/>
  <c r="AM135" i="1" s="1"/>
  <c r="AL133" i="1"/>
  <c r="AM133" i="1" s="1"/>
  <c r="AL131" i="1"/>
  <c r="AM131" i="1" s="1"/>
  <c r="AL127" i="1"/>
  <c r="AM127" i="1" s="1"/>
  <c r="AL115" i="1"/>
  <c r="AM115" i="1" s="1"/>
  <c r="AL112" i="1"/>
  <c r="AM112" i="1" s="1"/>
  <c r="AL111" i="1"/>
  <c r="AM111" i="1" s="1"/>
  <c r="AL103" i="1"/>
  <c r="AM103" i="1" s="1"/>
  <c r="AL101" i="1"/>
  <c r="AM101" i="1" s="1"/>
  <c r="AL90" i="1"/>
  <c r="AM90" i="1" s="1"/>
  <c r="AL87" i="1"/>
  <c r="AM87" i="1" s="1"/>
  <c r="AL86" i="1"/>
  <c r="AM86" i="1" s="1"/>
  <c r="AL81" i="1"/>
  <c r="AM81" i="1" s="1"/>
  <c r="AL79" i="1"/>
  <c r="AM79" i="1" s="1"/>
  <c r="AL76" i="1"/>
  <c r="AM76" i="1" s="1"/>
  <c r="AL71" i="1"/>
  <c r="AM71" i="1" s="1"/>
  <c r="AL70" i="1"/>
  <c r="AM70" i="1" s="1"/>
  <c r="AL69" i="1"/>
  <c r="AM69" i="1" s="1"/>
  <c r="AL65" i="1"/>
  <c r="AM65" i="1" s="1"/>
  <c r="AL62" i="1"/>
  <c r="AM62" i="1" s="1"/>
  <c r="AL55" i="1"/>
  <c r="AM55" i="1" s="1"/>
  <c r="AL49" i="1"/>
  <c r="AM49" i="1" s="1"/>
  <c r="AL48" i="1"/>
  <c r="AM48" i="1" s="1"/>
  <c r="AL47" i="1"/>
  <c r="AM47" i="1" s="1"/>
  <c r="AL45" i="1"/>
  <c r="AM45" i="1" s="1"/>
  <c r="AL44" i="1"/>
  <c r="AM44" i="1" s="1"/>
  <c r="AL40" i="1"/>
  <c r="AM40" i="1" s="1"/>
  <c r="AL35" i="1"/>
  <c r="AM35" i="1" s="1"/>
  <c r="AL33" i="1"/>
  <c r="AM33" i="1" s="1"/>
  <c r="AL30" i="1"/>
  <c r="AM30" i="1" s="1"/>
  <c r="AL23" i="1"/>
  <c r="AM23" i="1" s="1"/>
  <c r="AL18" i="1"/>
  <c r="AM18" i="1" s="1"/>
  <c r="AL13" i="1"/>
  <c r="AM13" i="1" s="1"/>
  <c r="J32" i="7" l="1"/>
  <c r="J28" i="7"/>
  <c r="J24" i="7"/>
  <c r="J20" i="7"/>
  <c r="O11" i="8"/>
  <c r="J10" i="7"/>
  <c r="J9" i="7"/>
  <c r="O7" i="8"/>
  <c r="P7" i="8" s="1"/>
  <c r="J5" i="7"/>
  <c r="O36" i="8"/>
  <c r="P36" i="8" s="1"/>
  <c r="O32" i="8"/>
  <c r="P32" i="8" s="1"/>
  <c r="O28" i="8"/>
  <c r="P28" i="8" s="1"/>
  <c r="O24" i="8"/>
  <c r="P24" i="8" s="1"/>
  <c r="O20" i="8"/>
  <c r="P20" i="8" s="1"/>
  <c r="O16" i="8"/>
  <c r="P16" i="8" s="1"/>
  <c r="G14" i="7"/>
  <c r="J37" i="8"/>
  <c r="K37" i="8" s="1"/>
  <c r="J29" i="8"/>
  <c r="J25" i="8"/>
  <c r="K25" i="8" s="1"/>
  <c r="J21" i="8"/>
  <c r="K21" i="8" s="1"/>
  <c r="G30" i="7"/>
  <c r="J6" i="7"/>
  <c r="E5" i="8"/>
  <c r="F5" i="8" s="1"/>
  <c r="J36" i="8"/>
  <c r="K36" i="8" s="1"/>
  <c r="J32" i="8"/>
  <c r="K32" i="8" s="1"/>
  <c r="J20" i="8"/>
  <c r="D31" i="7"/>
  <c r="J35" i="7"/>
  <c r="J27" i="7"/>
  <c r="D7" i="7"/>
  <c r="J15" i="7"/>
  <c r="J3" i="7"/>
  <c r="J31" i="7"/>
  <c r="J23" i="7"/>
  <c r="J27" i="8"/>
  <c r="K27" i="8" s="1"/>
  <c r="J33" i="8"/>
  <c r="K33" i="8"/>
  <c r="G36" i="7"/>
  <c r="G35" i="7"/>
  <c r="G32" i="7"/>
  <c r="G31" i="7"/>
  <c r="J31" i="8"/>
  <c r="G26" i="7"/>
  <c r="G24" i="7"/>
  <c r="G20" i="7"/>
  <c r="K20" i="8"/>
  <c r="J17" i="8"/>
  <c r="K17" i="8" s="1"/>
  <c r="G16" i="7"/>
  <c r="J16" i="8"/>
  <c r="K16" i="8" s="1"/>
  <c r="G15" i="7"/>
  <c r="J15" i="8"/>
  <c r="K15" i="8" s="1"/>
  <c r="J13" i="8"/>
  <c r="K13" i="8" s="1"/>
  <c r="G12" i="7"/>
  <c r="G10" i="7"/>
  <c r="G6" i="7"/>
  <c r="J6" i="8"/>
  <c r="K6" i="8" s="1"/>
  <c r="G5" i="7"/>
  <c r="D25" i="7"/>
  <c r="D5" i="7"/>
  <c r="D4" i="7"/>
  <c r="E37" i="8"/>
  <c r="F37" i="8" s="1"/>
  <c r="D36" i="7"/>
  <c r="D35" i="7"/>
  <c r="D33" i="7"/>
  <c r="E33" i="8"/>
  <c r="F33" i="8" s="1"/>
  <c r="D32" i="7"/>
  <c r="F25" i="8"/>
  <c r="E21" i="8"/>
  <c r="F21" i="8" s="1"/>
  <c r="J19" i="7"/>
  <c r="D24" i="7"/>
  <c r="D21" i="7"/>
  <c r="D20" i="7"/>
  <c r="E17" i="8"/>
  <c r="F17" i="8" s="1"/>
  <c r="K29" i="8"/>
  <c r="J7" i="8"/>
  <c r="K7" i="8" s="1"/>
  <c r="D15" i="7"/>
  <c r="D13" i="7"/>
  <c r="O37" i="8"/>
  <c r="O33" i="8"/>
  <c r="P33" i="8" s="1"/>
  <c r="O29" i="8"/>
  <c r="P29" i="8" s="1"/>
  <c r="O25" i="8"/>
  <c r="P25" i="8" s="1"/>
  <c r="O21" i="8"/>
  <c r="P21" i="8" s="1"/>
  <c r="O17" i="8"/>
  <c r="P17" i="8" s="1"/>
  <c r="O10" i="8"/>
  <c r="P10" i="8" s="1"/>
  <c r="O6" i="8"/>
  <c r="P6" i="8" s="1"/>
  <c r="J11" i="8"/>
  <c r="K11" i="8" s="1"/>
  <c r="C4" i="8"/>
  <c r="E4" i="8" s="1"/>
  <c r="F4" i="8" s="1"/>
  <c r="M19" i="8"/>
  <c r="O19" i="8" s="1"/>
  <c r="P19" i="8" s="1"/>
  <c r="M27" i="8"/>
  <c r="O27" i="8" s="1"/>
  <c r="P27" i="8" s="1"/>
  <c r="D16" i="7"/>
  <c r="M35" i="8"/>
  <c r="O35" i="8" s="1"/>
  <c r="P35" i="8" s="1"/>
  <c r="M13" i="8"/>
  <c r="O13" i="8" s="1"/>
  <c r="P13" i="8" s="1"/>
  <c r="D27" i="7"/>
  <c r="C28" i="8"/>
  <c r="E28" i="8" s="1"/>
  <c r="F28" i="8" s="1"/>
  <c r="D23" i="7"/>
  <c r="C24" i="8"/>
  <c r="E24" i="8" s="1"/>
  <c r="F24" i="8" s="1"/>
  <c r="D9" i="7"/>
  <c r="C10" i="8"/>
  <c r="E10" i="8" s="1"/>
  <c r="F10" i="8" s="1"/>
  <c r="H28" i="8"/>
  <c r="J28" i="8" s="1"/>
  <c r="K28" i="8" s="1"/>
  <c r="G27" i="7"/>
  <c r="H24" i="8"/>
  <c r="J24" i="8" s="1"/>
  <c r="K24" i="8" s="1"/>
  <c r="G23" i="7"/>
  <c r="H10" i="8"/>
  <c r="J10" i="8" s="1"/>
  <c r="K10" i="8" s="1"/>
  <c r="G9" i="7"/>
  <c r="M9" i="8"/>
  <c r="O9" i="8" s="1"/>
  <c r="P9" i="8" s="1"/>
  <c r="J8" i="7"/>
  <c r="M5" i="8"/>
  <c r="O5" i="8" s="1"/>
  <c r="P5" i="8" s="1"/>
  <c r="J4" i="7"/>
  <c r="K31" i="8"/>
  <c r="M31" i="8"/>
  <c r="O31" i="8" s="1"/>
  <c r="P31" i="8" s="1"/>
  <c r="M23" i="8"/>
  <c r="O23" i="8" s="1"/>
  <c r="P23" i="8" s="1"/>
  <c r="M15" i="8"/>
  <c r="O15" i="8" s="1"/>
  <c r="P15" i="8" s="1"/>
  <c r="E34" i="8"/>
  <c r="F34" i="8" s="1"/>
  <c r="E30" i="8"/>
  <c r="F30" i="8" s="1"/>
  <c r="E26" i="8"/>
  <c r="F26" i="8" s="1"/>
  <c r="E22" i="8"/>
  <c r="F22" i="8" s="1"/>
  <c r="E18" i="8"/>
  <c r="F18" i="8" s="1"/>
  <c r="E14" i="8"/>
  <c r="F14" i="8" s="1"/>
  <c r="E8" i="8"/>
  <c r="F8" i="8" s="1"/>
  <c r="D34" i="7"/>
  <c r="C35" i="8"/>
  <c r="E35" i="8" s="1"/>
  <c r="F35" i="8" s="1"/>
  <c r="D30" i="7"/>
  <c r="C31" i="8"/>
  <c r="E31" i="8" s="1"/>
  <c r="F31" i="8" s="1"/>
  <c r="D26" i="7"/>
  <c r="C27" i="8"/>
  <c r="E27" i="8" s="1"/>
  <c r="F27" i="8" s="1"/>
  <c r="D22" i="7"/>
  <c r="C23" i="8"/>
  <c r="E23" i="8" s="1"/>
  <c r="F23" i="8" s="1"/>
  <c r="D18" i="7"/>
  <c r="C19" i="8"/>
  <c r="E19" i="8" s="1"/>
  <c r="F19" i="8" s="1"/>
  <c r="D14" i="7"/>
  <c r="C15" i="8"/>
  <c r="E15" i="8" s="1"/>
  <c r="F15" i="8" s="1"/>
  <c r="D8" i="7"/>
  <c r="C9" i="8"/>
  <c r="E9" i="8" s="1"/>
  <c r="F9" i="8" s="1"/>
  <c r="G3" i="7"/>
  <c r="H4" i="8"/>
  <c r="J4" i="8" s="1"/>
  <c r="K4" i="8" s="1"/>
  <c r="G34" i="7"/>
  <c r="H35" i="8"/>
  <c r="J35" i="8" s="1"/>
  <c r="K35" i="8" s="1"/>
  <c r="G22" i="7"/>
  <c r="H23" i="8"/>
  <c r="J23" i="8" s="1"/>
  <c r="K23" i="8" s="1"/>
  <c r="G18" i="7"/>
  <c r="H19" i="8"/>
  <c r="J19" i="8" s="1"/>
  <c r="K19" i="8" s="1"/>
  <c r="G8" i="7"/>
  <c r="H9" i="8"/>
  <c r="J9" i="8" s="1"/>
  <c r="K9" i="8" s="1"/>
  <c r="G4" i="7"/>
  <c r="H5" i="8"/>
  <c r="J5" i="8" s="1"/>
  <c r="K5" i="8" s="1"/>
  <c r="M34" i="8"/>
  <c r="O34" i="8" s="1"/>
  <c r="P34" i="8" s="1"/>
  <c r="J33" i="7"/>
  <c r="M30" i="8"/>
  <c r="O30" i="8" s="1"/>
  <c r="P30" i="8" s="1"/>
  <c r="J29" i="7"/>
  <c r="M26" i="8"/>
  <c r="O26" i="8" s="1"/>
  <c r="P26" i="8" s="1"/>
  <c r="J25" i="7"/>
  <c r="M22" i="8"/>
  <c r="O22" i="8" s="1"/>
  <c r="P22" i="8" s="1"/>
  <c r="J21" i="7"/>
  <c r="M18" i="8"/>
  <c r="O18" i="8" s="1"/>
  <c r="P18" i="8" s="1"/>
  <c r="J17" i="7"/>
  <c r="M14" i="8"/>
  <c r="O14" i="8" s="1"/>
  <c r="P14" i="8" s="1"/>
  <c r="J13" i="7"/>
  <c r="M12" i="8"/>
  <c r="O12" i="8" s="1"/>
  <c r="P12" i="8" s="1"/>
  <c r="J11" i="7"/>
  <c r="M8" i="8"/>
  <c r="O8" i="8" s="1"/>
  <c r="P8" i="8" s="1"/>
  <c r="J7" i="7"/>
  <c r="E36" i="8"/>
  <c r="F36" i="8" s="1"/>
  <c r="E32" i="8"/>
  <c r="F32" i="8" s="1"/>
  <c r="E20" i="8"/>
  <c r="F20" i="8" s="1"/>
  <c r="E16" i="8"/>
  <c r="F16" i="8" s="1"/>
  <c r="H34" i="8"/>
  <c r="J34" i="8" s="1"/>
  <c r="K34" i="8" s="1"/>
  <c r="H30" i="8"/>
  <c r="J30" i="8" s="1"/>
  <c r="K30" i="8" s="1"/>
  <c r="H26" i="8"/>
  <c r="J26" i="8" s="1"/>
  <c r="K26" i="8" s="1"/>
  <c r="H22" i="8"/>
  <c r="J22" i="8" s="1"/>
  <c r="K22" i="8" s="1"/>
  <c r="H18" i="8"/>
  <c r="J18" i="8" s="1"/>
  <c r="K18" i="8" s="1"/>
  <c r="H14" i="8"/>
  <c r="J14" i="8" s="1"/>
  <c r="K14" i="8" s="1"/>
  <c r="H12" i="8"/>
  <c r="J12" i="8" s="1"/>
  <c r="K12" i="8" s="1"/>
  <c r="H8" i="8"/>
  <c r="J8" i="8" s="1"/>
  <c r="K8" i="8" s="1"/>
  <c r="P4" i="8"/>
  <c r="P37" i="8"/>
  <c r="P11" i="8"/>
  <c r="D11" i="7"/>
  <c r="C13" i="8"/>
  <c r="E13" i="8" s="1"/>
  <c r="F13" i="8" s="1"/>
  <c r="E12" i="8"/>
  <c r="F12" i="8" s="1"/>
  <c r="D10" i="7"/>
  <c r="E11" i="8"/>
  <c r="F11" i="8" s="1"/>
  <c r="C7" i="8"/>
  <c r="E7" i="8" s="1"/>
  <c r="F7" i="8" s="1"/>
  <c r="E6" i="8"/>
  <c r="F6" i="8" s="1"/>
  <c r="AE145" i="1"/>
  <c r="AD145" i="1"/>
  <c r="AC145" i="1"/>
  <c r="AF143" i="1"/>
  <c r="AG143" i="1" s="1"/>
  <c r="AF142" i="1"/>
  <c r="AG142" i="1" s="1"/>
  <c r="AF141" i="1"/>
  <c r="AG141" i="1" s="1"/>
  <c r="AF140" i="1"/>
  <c r="AG140" i="1" s="1"/>
  <c r="AF138" i="1"/>
  <c r="AG138" i="1" s="1"/>
  <c r="AF136" i="1"/>
  <c r="AG136" i="1" s="1"/>
  <c r="AF135" i="1"/>
  <c r="AG135" i="1" s="1"/>
  <c r="AF133" i="1"/>
  <c r="AG133" i="1" s="1"/>
  <c r="AF131" i="1"/>
  <c r="AG131" i="1" s="1"/>
  <c r="AF129" i="1"/>
  <c r="AG129" i="1" s="1"/>
  <c r="AF127" i="1"/>
  <c r="AG127" i="1" s="1"/>
  <c r="AF122" i="1"/>
  <c r="AG122" i="1" s="1"/>
  <c r="AF121" i="1"/>
  <c r="AG121" i="1" s="1"/>
  <c r="AF120" i="1"/>
  <c r="AG120" i="1" s="1"/>
  <c r="AF117" i="1"/>
  <c r="AG117" i="1" s="1"/>
  <c r="AF115" i="1"/>
  <c r="AG115" i="1" s="1"/>
  <c r="AF112" i="1"/>
  <c r="AG112" i="1" s="1"/>
  <c r="AF111" i="1"/>
  <c r="AG111" i="1" s="1"/>
  <c r="AF109" i="1"/>
  <c r="AG109" i="1" s="1"/>
  <c r="AF108" i="1"/>
  <c r="AG108" i="1" s="1"/>
  <c r="AF103" i="1"/>
  <c r="AG103" i="1" s="1"/>
  <c r="AF101" i="1"/>
  <c r="AG101" i="1" s="1"/>
  <c r="AF100" i="1"/>
  <c r="AG100" i="1" s="1"/>
  <c r="AF90" i="1"/>
  <c r="AG90" i="1" s="1"/>
  <c r="AF89" i="1"/>
  <c r="AG89" i="1" s="1"/>
  <c r="AF87" i="1"/>
  <c r="AG87" i="1" s="1"/>
  <c r="AF86" i="1"/>
  <c r="AG86" i="1" s="1"/>
  <c r="AF85" i="1"/>
  <c r="AG85" i="1" s="1"/>
  <c r="AF83" i="1"/>
  <c r="AG83" i="1" s="1"/>
  <c r="AF81" i="1"/>
  <c r="AG81" i="1" s="1"/>
  <c r="AF80" i="1"/>
  <c r="AG80" i="1" s="1"/>
  <c r="AF79" i="1"/>
  <c r="AG79" i="1" s="1"/>
  <c r="AF76" i="1"/>
  <c r="AG76" i="1" s="1"/>
  <c r="AF75" i="1"/>
  <c r="AG75" i="1" s="1"/>
  <c r="AF74" i="1"/>
  <c r="AG74" i="1" s="1"/>
  <c r="AF73" i="1"/>
  <c r="AG73" i="1" s="1"/>
  <c r="AF72" i="1"/>
  <c r="AG72" i="1" s="1"/>
  <c r="AF71" i="1"/>
  <c r="AG71" i="1" s="1"/>
  <c r="AF70" i="1"/>
  <c r="AG70" i="1" s="1"/>
  <c r="AF69" i="1"/>
  <c r="AG69" i="1" s="1"/>
  <c r="AF66" i="1"/>
  <c r="AG66" i="1" s="1"/>
  <c r="AF65" i="1"/>
  <c r="AG65" i="1" s="1"/>
  <c r="AF62" i="1"/>
  <c r="AG62" i="1" s="1"/>
  <c r="AF59" i="1"/>
  <c r="AG59" i="1" s="1"/>
  <c r="AF56" i="1"/>
  <c r="AG56" i="1" s="1"/>
  <c r="AF55" i="1"/>
  <c r="AG55" i="1" s="1"/>
  <c r="AF52" i="1"/>
  <c r="AG52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44" i="1"/>
  <c r="AG44" i="1" s="1"/>
  <c r="AF42" i="1"/>
  <c r="AG42" i="1" s="1"/>
  <c r="AF40" i="1"/>
  <c r="AG40" i="1" s="1"/>
  <c r="AF39" i="1"/>
  <c r="AG39" i="1" s="1"/>
  <c r="AF35" i="1"/>
  <c r="AG35" i="1" s="1"/>
  <c r="AF33" i="1"/>
  <c r="AG33" i="1" s="1"/>
  <c r="AF30" i="1"/>
  <c r="AG30" i="1" s="1"/>
  <c r="AF27" i="1"/>
  <c r="AG27" i="1" s="1"/>
  <c r="AF26" i="1"/>
  <c r="AG26" i="1" s="1"/>
  <c r="AF23" i="1"/>
  <c r="AG23" i="1" s="1"/>
  <c r="AF21" i="1"/>
  <c r="AG21" i="1" s="1"/>
  <c r="AF19" i="1"/>
  <c r="AG19" i="1" s="1"/>
  <c r="AF18" i="1"/>
  <c r="AG18" i="1" s="1"/>
  <c r="AF14" i="1"/>
  <c r="AG14" i="1" s="1"/>
  <c r="AF13" i="1"/>
  <c r="AG13" i="1" s="1"/>
  <c r="AF12" i="1"/>
  <c r="AG12" i="1" s="1"/>
  <c r="AF11" i="1"/>
  <c r="AG11" i="1" s="1"/>
  <c r="AF9" i="1"/>
  <c r="AG9" i="1" s="1"/>
  <c r="AF4" i="1"/>
  <c r="AG4" i="1" s="1"/>
  <c r="Z143" i="1"/>
  <c r="AA143" i="1" s="1"/>
  <c r="Z142" i="1"/>
  <c r="AA142" i="1" s="1"/>
  <c r="Z141" i="1"/>
  <c r="AA141" i="1" s="1"/>
  <c r="Z140" i="1"/>
  <c r="AA140" i="1" s="1"/>
  <c r="Z138" i="1"/>
  <c r="AA138" i="1" s="1"/>
  <c r="Z137" i="1"/>
  <c r="AA137" i="1" s="1"/>
  <c r="Z136" i="1"/>
  <c r="AA136" i="1" s="1"/>
  <c r="Z135" i="1"/>
  <c r="AA135" i="1" s="1"/>
  <c r="Z133" i="1"/>
  <c r="AA133" i="1" s="1"/>
  <c r="Z132" i="1"/>
  <c r="AA132" i="1" s="1"/>
  <c r="Z131" i="1"/>
  <c r="AA131" i="1" s="1"/>
  <c r="Z129" i="1"/>
  <c r="AA129" i="1" s="1"/>
  <c r="Z128" i="1"/>
  <c r="AA128" i="1" s="1"/>
  <c r="Z127" i="1"/>
  <c r="AA127" i="1" s="1"/>
  <c r="Z126" i="1"/>
  <c r="AA126" i="1" s="1"/>
  <c r="Z124" i="1"/>
  <c r="AA124" i="1" s="1"/>
  <c r="Z122" i="1"/>
  <c r="AA122" i="1" s="1"/>
  <c r="Z121" i="1"/>
  <c r="AA121" i="1" s="1"/>
  <c r="Z120" i="1"/>
  <c r="AA120" i="1" s="1"/>
  <c r="Z119" i="1"/>
  <c r="AA119" i="1" s="1"/>
  <c r="Z117" i="1"/>
  <c r="AA117" i="1" s="1"/>
  <c r="Z115" i="1"/>
  <c r="AA115" i="1" s="1"/>
  <c r="Z112" i="1"/>
  <c r="AA112" i="1" s="1"/>
  <c r="Z111" i="1"/>
  <c r="AA111" i="1" s="1"/>
  <c r="Z109" i="1"/>
  <c r="AA109" i="1" s="1"/>
  <c r="Z108" i="1"/>
  <c r="AA108" i="1" s="1"/>
  <c r="Z103" i="1"/>
  <c r="AA103" i="1" s="1"/>
  <c r="Z101" i="1"/>
  <c r="AA101" i="1" s="1"/>
  <c r="Z100" i="1"/>
  <c r="AA100" i="1" s="1"/>
  <c r="Z99" i="1"/>
  <c r="AA99" i="1" s="1"/>
  <c r="Z96" i="1"/>
  <c r="AA96" i="1" s="1"/>
  <c r="Z95" i="1"/>
  <c r="AA95" i="1" s="1"/>
  <c r="Z90" i="1"/>
  <c r="AA90" i="1" s="1"/>
  <c r="Z89" i="1"/>
  <c r="AA89" i="1" s="1"/>
  <c r="Z87" i="1"/>
  <c r="AA87" i="1" s="1"/>
  <c r="Z86" i="1"/>
  <c r="AA86" i="1" s="1"/>
  <c r="Z85" i="1"/>
  <c r="AA85" i="1" s="1"/>
  <c r="Z84" i="1"/>
  <c r="AA84" i="1" s="1"/>
  <c r="Z83" i="1"/>
  <c r="AA83" i="1" s="1"/>
  <c r="Z81" i="1"/>
  <c r="AA81" i="1" s="1"/>
  <c r="Z80" i="1"/>
  <c r="AA80" i="1" s="1"/>
  <c r="Z79" i="1"/>
  <c r="AA79" i="1" s="1"/>
  <c r="Z78" i="1"/>
  <c r="AA78" i="1" s="1"/>
  <c r="Z76" i="1"/>
  <c r="AA76" i="1" s="1"/>
  <c r="Z75" i="1"/>
  <c r="AA75" i="1" s="1"/>
  <c r="Z74" i="1"/>
  <c r="AA74" i="1" s="1"/>
  <c r="Z73" i="1"/>
  <c r="AA73" i="1" s="1"/>
  <c r="Z72" i="1"/>
  <c r="AA72" i="1" s="1"/>
  <c r="Z71" i="1"/>
  <c r="AA71" i="1" s="1"/>
  <c r="Z70" i="1"/>
  <c r="AA70" i="1" s="1"/>
  <c r="Z69" i="1"/>
  <c r="AA69" i="1" s="1"/>
  <c r="Z66" i="1"/>
  <c r="AA66" i="1" s="1"/>
  <c r="Z65" i="1"/>
  <c r="AA65" i="1" s="1"/>
  <c r="Z62" i="1"/>
  <c r="AA62" i="1" s="1"/>
  <c r="Z61" i="1"/>
  <c r="AA61" i="1" s="1"/>
  <c r="Z60" i="1"/>
  <c r="AA60" i="1" s="1"/>
  <c r="Z59" i="1"/>
  <c r="AA59" i="1" s="1"/>
  <c r="Z58" i="1"/>
  <c r="AA58" i="1" s="1"/>
  <c r="Z56" i="1"/>
  <c r="AA56" i="1" s="1"/>
  <c r="Z55" i="1"/>
  <c r="AA55" i="1" s="1"/>
  <c r="Z52" i="1"/>
  <c r="AA52" i="1" s="1"/>
  <c r="Z50" i="1"/>
  <c r="AA50" i="1" s="1"/>
  <c r="Z49" i="1"/>
  <c r="AA49" i="1" s="1"/>
  <c r="Z48" i="1"/>
  <c r="AA48" i="1" s="1"/>
  <c r="Z47" i="1"/>
  <c r="AA47" i="1" s="1"/>
  <c r="Z46" i="1"/>
  <c r="AA46" i="1" s="1"/>
  <c r="Z45" i="1"/>
  <c r="AA45" i="1" s="1"/>
  <c r="Z44" i="1"/>
  <c r="AA44" i="1" s="1"/>
  <c r="Z42" i="1"/>
  <c r="AA42" i="1" s="1"/>
  <c r="Z41" i="1"/>
  <c r="AA41" i="1" s="1"/>
  <c r="Z40" i="1"/>
  <c r="AA40" i="1" s="1"/>
  <c r="Z39" i="1"/>
  <c r="AA39" i="1" s="1"/>
  <c r="Z38" i="1"/>
  <c r="AA38" i="1" s="1"/>
  <c r="Z37" i="1"/>
  <c r="AA37" i="1" s="1"/>
  <c r="Z35" i="1"/>
  <c r="AA35" i="1" s="1"/>
  <c r="Z33" i="1"/>
  <c r="AA33" i="1" s="1"/>
  <c r="Z31" i="1"/>
  <c r="AA31" i="1" s="1"/>
  <c r="Z30" i="1"/>
  <c r="AA30" i="1" s="1"/>
  <c r="Z29" i="1"/>
  <c r="AA29" i="1" s="1"/>
  <c r="Z27" i="1"/>
  <c r="AA27" i="1" s="1"/>
  <c r="Z26" i="1"/>
  <c r="AA26" i="1" s="1"/>
  <c r="Z24" i="1"/>
  <c r="AA24" i="1" s="1"/>
  <c r="Z23" i="1"/>
  <c r="AA23" i="1" s="1"/>
  <c r="Z22" i="1"/>
  <c r="AA22" i="1" s="1"/>
  <c r="Z21" i="1"/>
  <c r="AA21" i="1" s="1"/>
  <c r="Z19" i="1"/>
  <c r="AA19" i="1" s="1"/>
  <c r="Z18" i="1"/>
  <c r="AA18" i="1" s="1"/>
  <c r="Z15" i="1"/>
  <c r="AA15" i="1" s="1"/>
  <c r="Z14" i="1"/>
  <c r="AA14" i="1" s="1"/>
  <c r="Z13" i="1"/>
  <c r="AA13" i="1" s="1"/>
  <c r="Z12" i="1"/>
  <c r="AA12" i="1" s="1"/>
  <c r="Z11" i="1"/>
  <c r="AA11" i="1" s="1"/>
  <c r="Z9" i="1"/>
  <c r="AA9" i="1" s="1"/>
  <c r="Z4" i="1"/>
  <c r="AA4" i="1" s="1"/>
  <c r="W145" i="1"/>
  <c r="Y145" i="1"/>
  <c r="X145" i="1"/>
  <c r="AK146" i="1" l="1"/>
  <c r="L7" i="3" s="1"/>
  <c r="M7" i="3" s="1"/>
  <c r="AE146" i="1"/>
  <c r="L6" i="3"/>
  <c r="M6" i="3" s="1"/>
  <c r="T77" i="1"/>
  <c r="U77" i="1" s="1"/>
  <c r="T4" i="1"/>
  <c r="U4" i="1" s="1"/>
  <c r="T143" i="1"/>
  <c r="U143" i="1" s="1"/>
  <c r="T142" i="1"/>
  <c r="U142" i="1" s="1"/>
  <c r="T141" i="1"/>
  <c r="U141" i="1" s="1"/>
  <c r="T140" i="1"/>
  <c r="U140" i="1" s="1"/>
  <c r="T138" i="1"/>
  <c r="U138" i="1" s="1"/>
  <c r="T137" i="1"/>
  <c r="U137" i="1" s="1"/>
  <c r="T136" i="1"/>
  <c r="U136" i="1" s="1"/>
  <c r="T135" i="1"/>
  <c r="U135" i="1" s="1"/>
  <c r="T133" i="1"/>
  <c r="U133" i="1" s="1"/>
  <c r="T132" i="1"/>
  <c r="U132" i="1" s="1"/>
  <c r="T131" i="1"/>
  <c r="U131" i="1" s="1"/>
  <c r="T129" i="1"/>
  <c r="U129" i="1" s="1"/>
  <c r="T128" i="1"/>
  <c r="U128" i="1" s="1"/>
  <c r="T127" i="1"/>
  <c r="U127" i="1" s="1"/>
  <c r="T126" i="1"/>
  <c r="U126" i="1" s="1"/>
  <c r="T124" i="1"/>
  <c r="U124" i="1" s="1"/>
  <c r="T122" i="1"/>
  <c r="U122" i="1" s="1"/>
  <c r="T121" i="1"/>
  <c r="U121" i="1" s="1"/>
  <c r="T120" i="1"/>
  <c r="U120" i="1" s="1"/>
  <c r="T119" i="1"/>
  <c r="U119" i="1" s="1"/>
  <c r="T117" i="1"/>
  <c r="U117" i="1" s="1"/>
  <c r="T115" i="1"/>
  <c r="U115" i="1" s="1"/>
  <c r="T113" i="1"/>
  <c r="U113" i="1" s="1"/>
  <c r="T112" i="1"/>
  <c r="U112" i="1" s="1"/>
  <c r="T111" i="1"/>
  <c r="U111" i="1" s="1"/>
  <c r="T109" i="1"/>
  <c r="U109" i="1" s="1"/>
  <c r="T108" i="1"/>
  <c r="U108" i="1" s="1"/>
  <c r="T103" i="1"/>
  <c r="U103" i="1" s="1"/>
  <c r="T101" i="1"/>
  <c r="U101" i="1" s="1"/>
  <c r="T100" i="1"/>
  <c r="U100" i="1" s="1"/>
  <c r="T99" i="1"/>
  <c r="U99" i="1" s="1"/>
  <c r="T96" i="1"/>
  <c r="U96" i="1" s="1"/>
  <c r="T95" i="1"/>
  <c r="U95" i="1" s="1"/>
  <c r="T91" i="1"/>
  <c r="U91" i="1" s="1"/>
  <c r="T90" i="1"/>
  <c r="U90" i="1" s="1"/>
  <c r="T89" i="1"/>
  <c r="U89" i="1" s="1"/>
  <c r="T87" i="1"/>
  <c r="U87" i="1" s="1"/>
  <c r="T86" i="1"/>
  <c r="U86" i="1" s="1"/>
  <c r="T85" i="1"/>
  <c r="U85" i="1" s="1"/>
  <c r="T84" i="1"/>
  <c r="U84" i="1" s="1"/>
  <c r="T83" i="1"/>
  <c r="U83" i="1" s="1"/>
  <c r="T81" i="1"/>
  <c r="U81" i="1" s="1"/>
  <c r="T80" i="1"/>
  <c r="U80" i="1" s="1"/>
  <c r="T79" i="1"/>
  <c r="U79" i="1" s="1"/>
  <c r="T78" i="1"/>
  <c r="U78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6" i="1"/>
  <c r="U66" i="1" s="1"/>
  <c r="T65" i="1"/>
  <c r="U65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2" i="1"/>
  <c r="U52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3" i="1"/>
  <c r="U33" i="1" s="1"/>
  <c r="T31" i="1"/>
  <c r="U31" i="1" s="1"/>
  <c r="T30" i="1"/>
  <c r="U30" i="1" s="1"/>
  <c r="T29" i="1"/>
  <c r="U29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19" i="1"/>
  <c r="U19" i="1" s="1"/>
  <c r="T18" i="1"/>
  <c r="U18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5" i="1"/>
  <c r="U5" i="1" s="1"/>
  <c r="S145" i="1"/>
  <c r="Y146" i="1" s="1"/>
  <c r="L5" i="3" s="1"/>
  <c r="M5" i="3" s="1"/>
  <c r="R145" i="1"/>
  <c r="Q145" i="1"/>
  <c r="S146" i="1" l="1"/>
  <c r="L4" i="3" s="1"/>
  <c r="M4" i="3" s="1"/>
  <c r="N5" i="1"/>
  <c r="O5" i="1" s="1"/>
  <c r="N6" i="1"/>
  <c r="O6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7" i="1"/>
  <c r="O117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40" i="1"/>
  <c r="O140" i="1" s="1"/>
  <c r="N141" i="1"/>
  <c r="O141" i="1" s="1"/>
  <c r="N142" i="1"/>
  <c r="O142" i="1" s="1"/>
  <c r="N143" i="1"/>
  <c r="O143" i="1" s="1"/>
  <c r="N144" i="1"/>
  <c r="O144" i="1" s="1"/>
  <c r="N4" i="1"/>
  <c r="O4" i="1" s="1"/>
  <c r="L145" i="1"/>
  <c r="M145" i="1"/>
  <c r="K145" i="1"/>
  <c r="G145" i="1" l="1"/>
  <c r="M146" i="1" s="1"/>
  <c r="L3" i="3" s="1"/>
  <c r="C145" i="1"/>
  <c r="J141" i="1"/>
  <c r="P141" i="1" s="1"/>
  <c r="V141" i="1" s="1"/>
  <c r="AB141" i="1" s="1"/>
  <c r="J142" i="1"/>
  <c r="P142" i="1" s="1"/>
  <c r="V142" i="1" s="1"/>
  <c r="AB142" i="1" s="1"/>
  <c r="AH142" i="1" s="1"/>
  <c r="AN142" i="1" s="1"/>
  <c r="J143" i="1"/>
  <c r="P143" i="1" s="1"/>
  <c r="V143" i="1" s="1"/>
  <c r="AB143" i="1" s="1"/>
  <c r="AH143" i="1" s="1"/>
  <c r="AN143" i="1" s="1"/>
  <c r="J144" i="1"/>
  <c r="J140" i="1"/>
  <c r="P140" i="1" s="1"/>
  <c r="V140" i="1" s="1"/>
  <c r="AB140" i="1" s="1"/>
  <c r="AH140" i="1" s="1"/>
  <c r="AN140" i="1" s="1"/>
  <c r="J120" i="1"/>
  <c r="P120" i="1" s="1"/>
  <c r="V120" i="1" s="1"/>
  <c r="AB120" i="1" s="1"/>
  <c r="J121" i="1"/>
  <c r="P121" i="1" s="1"/>
  <c r="V121" i="1" s="1"/>
  <c r="AB121" i="1" s="1"/>
  <c r="J122" i="1"/>
  <c r="P122" i="1" s="1"/>
  <c r="V122" i="1" s="1"/>
  <c r="AB122" i="1" s="1"/>
  <c r="J123" i="1"/>
  <c r="J124" i="1"/>
  <c r="P124" i="1" s="1"/>
  <c r="V124" i="1" s="1"/>
  <c r="J125" i="1"/>
  <c r="J126" i="1"/>
  <c r="P126" i="1" s="1"/>
  <c r="V126" i="1" s="1"/>
  <c r="J127" i="1"/>
  <c r="P127" i="1" s="1"/>
  <c r="V127" i="1" s="1"/>
  <c r="AB127" i="1" s="1"/>
  <c r="AH127" i="1" s="1"/>
  <c r="AN127" i="1" s="1"/>
  <c r="J128" i="1"/>
  <c r="P128" i="1" s="1"/>
  <c r="V128" i="1" s="1"/>
  <c r="J129" i="1"/>
  <c r="P129" i="1" s="1"/>
  <c r="V129" i="1" s="1"/>
  <c r="AB129" i="1" s="1"/>
  <c r="J130" i="1"/>
  <c r="J131" i="1"/>
  <c r="P131" i="1" s="1"/>
  <c r="V131" i="1" s="1"/>
  <c r="AB131" i="1" s="1"/>
  <c r="AH131" i="1" s="1"/>
  <c r="AN131" i="1" s="1"/>
  <c r="J132" i="1"/>
  <c r="P132" i="1" s="1"/>
  <c r="V132" i="1" s="1"/>
  <c r="J133" i="1"/>
  <c r="P133" i="1" s="1"/>
  <c r="V133" i="1" s="1"/>
  <c r="AB133" i="1" s="1"/>
  <c r="AH133" i="1" s="1"/>
  <c r="AN133" i="1" s="1"/>
  <c r="J134" i="1"/>
  <c r="J135" i="1"/>
  <c r="P135" i="1" s="1"/>
  <c r="V135" i="1" s="1"/>
  <c r="AB135" i="1" s="1"/>
  <c r="AH135" i="1" s="1"/>
  <c r="AN135" i="1" s="1"/>
  <c r="J136" i="1"/>
  <c r="P136" i="1" s="1"/>
  <c r="V136" i="1" s="1"/>
  <c r="AB136" i="1" s="1"/>
  <c r="AH136" i="1" s="1"/>
  <c r="AN136" i="1" s="1"/>
  <c r="J137" i="1"/>
  <c r="P137" i="1" s="1"/>
  <c r="V137" i="1" s="1"/>
  <c r="J138" i="1"/>
  <c r="P138" i="1" s="1"/>
  <c r="V138" i="1" s="1"/>
  <c r="AB138" i="1" s="1"/>
  <c r="J119" i="1"/>
  <c r="P119" i="1" s="1"/>
  <c r="V119" i="1" s="1"/>
  <c r="J117" i="1"/>
  <c r="P117" i="1" s="1"/>
  <c r="V117" i="1" s="1"/>
  <c r="AB117" i="1" s="1"/>
  <c r="J108" i="1"/>
  <c r="P108" i="1" s="1"/>
  <c r="V108" i="1" s="1"/>
  <c r="AB108" i="1" s="1"/>
  <c r="J109" i="1"/>
  <c r="P109" i="1" s="1"/>
  <c r="V109" i="1" s="1"/>
  <c r="AB109" i="1" s="1"/>
  <c r="J110" i="1"/>
  <c r="J111" i="1"/>
  <c r="P111" i="1" s="1"/>
  <c r="V111" i="1" s="1"/>
  <c r="AB111" i="1" s="1"/>
  <c r="AH111" i="1" s="1"/>
  <c r="AN111" i="1" s="1"/>
  <c r="J112" i="1"/>
  <c r="P112" i="1" s="1"/>
  <c r="V112" i="1" s="1"/>
  <c r="AB112" i="1" s="1"/>
  <c r="AH112" i="1" s="1"/>
  <c r="AN112" i="1" s="1"/>
  <c r="J113" i="1"/>
  <c r="P113" i="1" s="1"/>
  <c r="J114" i="1"/>
  <c r="J115" i="1"/>
  <c r="P115" i="1" s="1"/>
  <c r="V115" i="1" s="1"/>
  <c r="AB115" i="1" s="1"/>
  <c r="AH115" i="1" s="1"/>
  <c r="AN115" i="1" s="1"/>
  <c r="J107" i="1"/>
  <c r="J94" i="1"/>
  <c r="J95" i="1"/>
  <c r="P95" i="1" s="1"/>
  <c r="V95" i="1" s="1"/>
  <c r="J96" i="1"/>
  <c r="P96" i="1" s="1"/>
  <c r="V96" i="1" s="1"/>
  <c r="J97" i="1"/>
  <c r="J98" i="1"/>
  <c r="J99" i="1"/>
  <c r="P99" i="1" s="1"/>
  <c r="V99" i="1" s="1"/>
  <c r="J100" i="1"/>
  <c r="P100" i="1" s="1"/>
  <c r="V100" i="1" s="1"/>
  <c r="AB100" i="1" s="1"/>
  <c r="J101" i="1"/>
  <c r="P101" i="1" s="1"/>
  <c r="V101" i="1" s="1"/>
  <c r="AB101" i="1" s="1"/>
  <c r="AH101" i="1" s="1"/>
  <c r="AN101" i="1" s="1"/>
  <c r="J102" i="1"/>
  <c r="J103" i="1"/>
  <c r="P103" i="1" s="1"/>
  <c r="V103" i="1" s="1"/>
  <c r="AB103" i="1" s="1"/>
  <c r="AH103" i="1" s="1"/>
  <c r="AN103" i="1" s="1"/>
  <c r="J104" i="1"/>
  <c r="J105" i="1"/>
  <c r="J87" i="1"/>
  <c r="P87" i="1" s="1"/>
  <c r="V87" i="1" s="1"/>
  <c r="AB87" i="1" s="1"/>
  <c r="AH87" i="1" s="1"/>
  <c r="AN87" i="1" s="1"/>
  <c r="J88" i="1"/>
  <c r="J89" i="1"/>
  <c r="P89" i="1" s="1"/>
  <c r="V89" i="1" s="1"/>
  <c r="AB89" i="1" s="1"/>
  <c r="J90" i="1"/>
  <c r="P90" i="1" s="1"/>
  <c r="V90" i="1" s="1"/>
  <c r="AB90" i="1" s="1"/>
  <c r="AH90" i="1" s="1"/>
  <c r="AN90" i="1" s="1"/>
  <c r="J91" i="1"/>
  <c r="P91" i="1" s="1"/>
  <c r="J92" i="1"/>
  <c r="J93" i="1"/>
  <c r="J80" i="1"/>
  <c r="P80" i="1" s="1"/>
  <c r="V80" i="1" s="1"/>
  <c r="AB80" i="1" s="1"/>
  <c r="J81" i="1"/>
  <c r="P81" i="1" s="1"/>
  <c r="V81" i="1" s="1"/>
  <c r="AB81" i="1" s="1"/>
  <c r="AH81" i="1" s="1"/>
  <c r="AN81" i="1" s="1"/>
  <c r="J82" i="1"/>
  <c r="J83" i="1"/>
  <c r="P83" i="1" s="1"/>
  <c r="V83" i="1" s="1"/>
  <c r="AB83" i="1" s="1"/>
  <c r="J84" i="1"/>
  <c r="P84" i="1" s="1"/>
  <c r="V84" i="1" s="1"/>
  <c r="J85" i="1"/>
  <c r="P85" i="1" s="1"/>
  <c r="V85" i="1" s="1"/>
  <c r="AB85" i="1" s="1"/>
  <c r="J86" i="1"/>
  <c r="P86" i="1" s="1"/>
  <c r="V86" i="1" s="1"/>
  <c r="AB86" i="1" s="1"/>
  <c r="AH86" i="1" s="1"/>
  <c r="AN86" i="1" s="1"/>
  <c r="J70" i="1"/>
  <c r="P70" i="1" s="1"/>
  <c r="V70" i="1" s="1"/>
  <c r="AB70" i="1" s="1"/>
  <c r="AH70" i="1" s="1"/>
  <c r="AN70" i="1" s="1"/>
  <c r="J71" i="1"/>
  <c r="P71" i="1" s="1"/>
  <c r="V71" i="1" s="1"/>
  <c r="AB71" i="1" s="1"/>
  <c r="AH71" i="1" s="1"/>
  <c r="AN71" i="1" s="1"/>
  <c r="J72" i="1"/>
  <c r="P72" i="1" s="1"/>
  <c r="V72" i="1" s="1"/>
  <c r="AB72" i="1" s="1"/>
  <c r="J73" i="1"/>
  <c r="P73" i="1" s="1"/>
  <c r="V73" i="1" s="1"/>
  <c r="AB73" i="1" s="1"/>
  <c r="J74" i="1"/>
  <c r="P74" i="1" s="1"/>
  <c r="V74" i="1" s="1"/>
  <c r="AB74" i="1" s="1"/>
  <c r="J75" i="1"/>
  <c r="P75" i="1" s="1"/>
  <c r="V75" i="1" s="1"/>
  <c r="AB75" i="1" s="1"/>
  <c r="J76" i="1"/>
  <c r="P76" i="1" s="1"/>
  <c r="V76" i="1" s="1"/>
  <c r="AB76" i="1" s="1"/>
  <c r="AH76" i="1" s="1"/>
  <c r="AN76" i="1" s="1"/>
  <c r="J77" i="1"/>
  <c r="P77" i="1" s="1"/>
  <c r="J78" i="1"/>
  <c r="P78" i="1" s="1"/>
  <c r="V78" i="1" s="1"/>
  <c r="J79" i="1"/>
  <c r="P79" i="1" s="1"/>
  <c r="V79" i="1" s="1"/>
  <c r="AB79" i="1" s="1"/>
  <c r="AH79" i="1" s="1"/>
  <c r="AN79" i="1" s="1"/>
  <c r="J69" i="1"/>
  <c r="P69" i="1" s="1"/>
  <c r="V69" i="1" s="1"/>
  <c r="AB69" i="1" s="1"/>
  <c r="AH69" i="1" s="1"/>
  <c r="AN69" i="1" s="1"/>
  <c r="J64" i="1"/>
  <c r="J65" i="1"/>
  <c r="P65" i="1" s="1"/>
  <c r="V65" i="1" s="1"/>
  <c r="AB65" i="1" s="1"/>
  <c r="AH65" i="1" s="1"/>
  <c r="AN65" i="1" s="1"/>
  <c r="J66" i="1"/>
  <c r="P66" i="1" s="1"/>
  <c r="V66" i="1" s="1"/>
  <c r="AB66" i="1" s="1"/>
  <c r="J67" i="1"/>
  <c r="J54" i="1"/>
  <c r="J55" i="1"/>
  <c r="P55" i="1" s="1"/>
  <c r="V55" i="1" s="1"/>
  <c r="AB55" i="1" s="1"/>
  <c r="AH55" i="1" s="1"/>
  <c r="AN55" i="1" s="1"/>
  <c r="J56" i="1"/>
  <c r="P56" i="1" s="1"/>
  <c r="V56" i="1" s="1"/>
  <c r="AB56" i="1" s="1"/>
  <c r="J57" i="1"/>
  <c r="P57" i="1" s="1"/>
  <c r="J58" i="1"/>
  <c r="P58" i="1" s="1"/>
  <c r="V58" i="1" s="1"/>
  <c r="J59" i="1"/>
  <c r="P59" i="1" s="1"/>
  <c r="V59" i="1" s="1"/>
  <c r="AB59" i="1" s="1"/>
  <c r="J60" i="1"/>
  <c r="P60" i="1" s="1"/>
  <c r="V60" i="1" s="1"/>
  <c r="J61" i="1"/>
  <c r="P61" i="1" s="1"/>
  <c r="V61" i="1" s="1"/>
  <c r="J62" i="1"/>
  <c r="P62" i="1" s="1"/>
  <c r="V62" i="1" s="1"/>
  <c r="AB62" i="1" s="1"/>
  <c r="AH62" i="1" s="1"/>
  <c r="AN62" i="1" s="1"/>
  <c r="J63" i="1"/>
  <c r="P63" i="1" s="1"/>
  <c r="J46" i="1"/>
  <c r="P46" i="1" s="1"/>
  <c r="V46" i="1" s="1"/>
  <c r="AB46" i="1" s="1"/>
  <c r="J47" i="1"/>
  <c r="P47" i="1" s="1"/>
  <c r="V47" i="1" s="1"/>
  <c r="AB47" i="1" s="1"/>
  <c r="AH47" i="1" s="1"/>
  <c r="AN47" i="1" s="1"/>
  <c r="J48" i="1"/>
  <c r="P48" i="1" s="1"/>
  <c r="V48" i="1" s="1"/>
  <c r="AB48" i="1" s="1"/>
  <c r="AH48" i="1" s="1"/>
  <c r="AN48" i="1" s="1"/>
  <c r="J49" i="1"/>
  <c r="P49" i="1" s="1"/>
  <c r="V49" i="1" s="1"/>
  <c r="AB49" i="1" s="1"/>
  <c r="AH49" i="1" s="1"/>
  <c r="AN49" i="1" s="1"/>
  <c r="J50" i="1"/>
  <c r="P50" i="1" s="1"/>
  <c r="V50" i="1" s="1"/>
  <c r="AB50" i="1" s="1"/>
  <c r="J51" i="1"/>
  <c r="J52" i="1"/>
  <c r="P52" i="1" s="1"/>
  <c r="V52" i="1" s="1"/>
  <c r="AB52" i="1" s="1"/>
  <c r="J53" i="1"/>
  <c r="J34" i="1"/>
  <c r="J35" i="1"/>
  <c r="P35" i="1" s="1"/>
  <c r="V35" i="1" s="1"/>
  <c r="AB35" i="1" s="1"/>
  <c r="AH35" i="1" s="1"/>
  <c r="AN35" i="1" s="1"/>
  <c r="J36" i="1"/>
  <c r="P36" i="1" s="1"/>
  <c r="J37" i="1"/>
  <c r="P37" i="1" s="1"/>
  <c r="V37" i="1" s="1"/>
  <c r="J38" i="1"/>
  <c r="P38" i="1" s="1"/>
  <c r="V38" i="1" s="1"/>
  <c r="J39" i="1"/>
  <c r="P39" i="1" s="1"/>
  <c r="V39" i="1" s="1"/>
  <c r="AB39" i="1" s="1"/>
  <c r="J40" i="1"/>
  <c r="P40" i="1" s="1"/>
  <c r="V40" i="1" s="1"/>
  <c r="AB40" i="1" s="1"/>
  <c r="AH40" i="1" s="1"/>
  <c r="AN40" i="1" s="1"/>
  <c r="J41" i="1"/>
  <c r="P41" i="1" s="1"/>
  <c r="V41" i="1" s="1"/>
  <c r="J42" i="1"/>
  <c r="P42" i="1" s="1"/>
  <c r="V42" i="1" s="1"/>
  <c r="AB42" i="1" s="1"/>
  <c r="J43" i="1"/>
  <c r="P43" i="1" s="1"/>
  <c r="J44" i="1"/>
  <c r="P44" i="1" s="1"/>
  <c r="V44" i="1" s="1"/>
  <c r="AB44" i="1" s="1"/>
  <c r="AH44" i="1" s="1"/>
  <c r="AN44" i="1" s="1"/>
  <c r="J45" i="1"/>
  <c r="P45" i="1" s="1"/>
  <c r="V45" i="1" s="1"/>
  <c r="AB45" i="1" s="1"/>
  <c r="AH45" i="1" s="1"/>
  <c r="J33" i="1"/>
  <c r="P33" i="1" s="1"/>
  <c r="V33" i="1" s="1"/>
  <c r="AB33" i="1" s="1"/>
  <c r="AH33" i="1" s="1"/>
  <c r="AN33" i="1" s="1"/>
  <c r="J26" i="1"/>
  <c r="P26" i="1" s="1"/>
  <c r="V26" i="1" s="1"/>
  <c r="AB26" i="1" s="1"/>
  <c r="J27" i="1"/>
  <c r="P27" i="1" s="1"/>
  <c r="V27" i="1" s="1"/>
  <c r="AB27" i="1" s="1"/>
  <c r="J28" i="1"/>
  <c r="J29" i="1"/>
  <c r="P29" i="1" s="1"/>
  <c r="V29" i="1" s="1"/>
  <c r="J30" i="1"/>
  <c r="P30" i="1" s="1"/>
  <c r="V30" i="1" s="1"/>
  <c r="AB30" i="1" s="1"/>
  <c r="AH30" i="1" s="1"/>
  <c r="AN30" i="1" s="1"/>
  <c r="J31" i="1"/>
  <c r="P31" i="1" s="1"/>
  <c r="V31" i="1" s="1"/>
  <c r="J21" i="1"/>
  <c r="P21" i="1" s="1"/>
  <c r="V21" i="1" s="1"/>
  <c r="AB21" i="1" s="1"/>
  <c r="J22" i="1"/>
  <c r="P22" i="1" s="1"/>
  <c r="V22" i="1" s="1"/>
  <c r="J23" i="1"/>
  <c r="P23" i="1" s="1"/>
  <c r="V23" i="1" s="1"/>
  <c r="AB23" i="1" s="1"/>
  <c r="AH23" i="1" s="1"/>
  <c r="J24" i="1"/>
  <c r="P24" i="1" s="1"/>
  <c r="V24" i="1" s="1"/>
  <c r="J25" i="1"/>
  <c r="P25" i="1" s="1"/>
  <c r="J9" i="1"/>
  <c r="P9" i="1" s="1"/>
  <c r="V9" i="1" s="1"/>
  <c r="AB9" i="1" s="1"/>
  <c r="J10" i="1"/>
  <c r="P10" i="1" s="1"/>
  <c r="J11" i="1"/>
  <c r="P11" i="1" s="1"/>
  <c r="V11" i="1" s="1"/>
  <c r="AB11" i="1" s="1"/>
  <c r="J12" i="1"/>
  <c r="P12" i="1" s="1"/>
  <c r="V12" i="1" s="1"/>
  <c r="AB12" i="1" s="1"/>
  <c r="J13" i="1"/>
  <c r="P13" i="1" s="1"/>
  <c r="V13" i="1" s="1"/>
  <c r="AB13" i="1" s="1"/>
  <c r="AH13" i="1" s="1"/>
  <c r="J14" i="1"/>
  <c r="P14" i="1" s="1"/>
  <c r="V14" i="1" s="1"/>
  <c r="AB14" i="1" s="1"/>
  <c r="J15" i="1"/>
  <c r="P15" i="1" s="1"/>
  <c r="V15" i="1" s="1"/>
  <c r="J16" i="1"/>
  <c r="P16" i="1" s="1"/>
  <c r="J17" i="1"/>
  <c r="J18" i="1"/>
  <c r="P18" i="1" s="1"/>
  <c r="V18" i="1" s="1"/>
  <c r="AB18" i="1" s="1"/>
  <c r="AH18" i="1" s="1"/>
  <c r="AN18" i="1" s="1"/>
  <c r="J19" i="1"/>
  <c r="P19" i="1" s="1"/>
  <c r="V19" i="1" s="1"/>
  <c r="AB19" i="1" s="1"/>
  <c r="J20" i="1"/>
  <c r="J8" i="1"/>
  <c r="P8" i="1" s="1"/>
  <c r="J5" i="1"/>
  <c r="P5" i="1" s="1"/>
  <c r="J6" i="1"/>
  <c r="J4" i="1"/>
  <c r="P4" i="1" s="1"/>
  <c r="V4" i="1" s="1"/>
  <c r="AB4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I127" i="1"/>
  <c r="M3" i="3" l="1"/>
  <c r="L8" i="3"/>
  <c r="M8" i="3" s="1"/>
  <c r="G146" i="1"/>
</calcChain>
</file>

<file path=xl/sharedStrings.xml><?xml version="1.0" encoding="utf-8"?>
<sst xmlns="http://schemas.openxmlformats.org/spreadsheetml/2006/main" count="667" uniqueCount="397">
  <si>
    <t>Listed Manufacturing Companies</t>
  </si>
  <si>
    <t>Final Objects</t>
  </si>
  <si>
    <t>Code of sector: (3), (4), (5)</t>
  </si>
  <si>
    <t>ADES</t>
  </si>
  <si>
    <t>Akasha Wira International Tbk.</t>
  </si>
  <si>
    <t>ADMG</t>
  </si>
  <si>
    <t>Polychem Indonesia Tbk.</t>
  </si>
  <si>
    <t>AISA</t>
  </si>
  <si>
    <t>Tiga Pilar Sejahtera Food Tbk.</t>
  </si>
  <si>
    <t>AKKU</t>
  </si>
  <si>
    <t>Alam Karya Unggul Tbk.</t>
  </si>
  <si>
    <t>AKPI</t>
  </si>
  <si>
    <t>Argha Karya Prima Industry Tbk.</t>
  </si>
  <si>
    <t>ALDO</t>
  </si>
  <si>
    <t>Alkindo Naratama Tbk.</t>
  </si>
  <si>
    <t>ALKA</t>
  </si>
  <si>
    <t>Alakasa Industrindo Tbk.</t>
  </si>
  <si>
    <t>ALMI</t>
  </si>
  <si>
    <t>Alumindo Light Metal Industry Tbk.</t>
  </si>
  <si>
    <t>ALTO</t>
  </si>
  <si>
    <t>Tri Banyan Tirta Tbk.</t>
  </si>
  <si>
    <t>AMFG</t>
  </si>
  <si>
    <t>Asahimas Flat Glass Tbk.</t>
  </si>
  <si>
    <t>APLI</t>
  </si>
  <si>
    <t>Asiaplast Industries Tbk.</t>
  </si>
  <si>
    <t>ARGO</t>
  </si>
  <si>
    <t>Argo Pantes Tbk.</t>
  </si>
  <si>
    <t>ARNA</t>
  </si>
  <si>
    <t>Arwana Citramulia Tbk.</t>
  </si>
  <si>
    <t>ASII</t>
  </si>
  <si>
    <t>Astra International Tbk.</t>
  </si>
  <si>
    <t>AUTO</t>
  </si>
  <si>
    <t>Astra Otoprts Tbk.</t>
  </si>
  <si>
    <t>BAJA</t>
  </si>
  <si>
    <t>Saranacentral Bajatama Tbk.</t>
  </si>
  <si>
    <t>BATA</t>
  </si>
  <si>
    <t>Sepatu Bata Tbk.</t>
  </si>
  <si>
    <t>BIMA</t>
  </si>
  <si>
    <t>Primarindo Asia Insfrastructure Tbk.</t>
  </si>
  <si>
    <t>BRAM</t>
  </si>
  <si>
    <t>Indo Kordsa Tbk.</t>
  </si>
  <si>
    <t>BRNA</t>
  </si>
  <si>
    <t>Berlina Tbk.</t>
  </si>
  <si>
    <t>BRPT</t>
  </si>
  <si>
    <t>Barito Pacific Tbk.</t>
  </si>
  <si>
    <t>BTON</t>
  </si>
  <si>
    <t>Betonjaya Manunggal Tbk.</t>
  </si>
  <si>
    <t>BUDI</t>
  </si>
  <si>
    <t>Budi Starch &amp; Sweetener Tbk.</t>
  </si>
  <si>
    <t>CEKA</t>
  </si>
  <si>
    <t>Wilmar Cahaya Indonesia Tbk.</t>
  </si>
  <si>
    <t>CINT</t>
  </si>
  <si>
    <t>Chitose Internasional Tbk.</t>
  </si>
  <si>
    <t>CNTX</t>
  </si>
  <si>
    <t>Century Textile Industry (PS) Tbk.</t>
  </si>
  <si>
    <t>CPIN</t>
  </si>
  <si>
    <t>Charoen Pokphand Indonesia Tbk.</t>
  </si>
  <si>
    <t>CTBN</t>
  </si>
  <si>
    <t>Citra Tubindo Tbk.</t>
  </si>
  <si>
    <t>DAJK</t>
  </si>
  <si>
    <t>Dwi Aneka Jaya Kemasindo Tbk.</t>
  </si>
  <si>
    <t>DLTA</t>
  </si>
  <si>
    <t>Delta Djakarta Tbk.</t>
  </si>
  <si>
    <t>DPNS</t>
  </si>
  <si>
    <t>Duta Pertiwi Nusantara Tbk.</t>
  </si>
  <si>
    <t>DVLA</t>
  </si>
  <si>
    <t>Darya Varia Laboratoria Tbk.</t>
  </si>
  <si>
    <t>EKAD</t>
  </si>
  <si>
    <t>Ekadharma International Tbk.</t>
  </si>
  <si>
    <t>ERTX</t>
  </si>
  <si>
    <t>Eratex Djaja Tbk.</t>
  </si>
  <si>
    <t>ESTI</t>
  </si>
  <si>
    <t>Ever Shine Textile Industry Tbk.</t>
  </si>
  <si>
    <t>ETWA</t>
  </si>
  <si>
    <t>Esterindo Wahanatama Tbk.</t>
  </si>
  <si>
    <t>FASW</t>
  </si>
  <si>
    <t>Fajar Surya Wisesa Tbk.</t>
  </si>
  <si>
    <t>FPNI</t>
  </si>
  <si>
    <t>Lotte Chemical Titan Tbk.</t>
  </si>
  <si>
    <t>GDST</t>
  </si>
  <si>
    <t>Gunawan Dianjaya Steel Tbk.</t>
  </si>
  <si>
    <t>GDYR</t>
  </si>
  <si>
    <t>Goodyear Indonesia Tbk.</t>
  </si>
  <si>
    <t>GGRM</t>
  </si>
  <si>
    <t>Gudang Garam Tbk.</t>
  </si>
  <si>
    <t>GJTL</t>
  </si>
  <si>
    <t>Gajah Tunggal Tbk.</t>
  </si>
  <si>
    <t>HDTX</t>
  </si>
  <si>
    <t>Panasia Indo Resources Tbk.</t>
  </si>
  <si>
    <t>HMSP</t>
  </si>
  <si>
    <t>HM Sampoerna Tbk.</t>
  </si>
  <si>
    <t>ICBP</t>
  </si>
  <si>
    <t>Indofood CBP Sukses Makmur Tbk.</t>
  </si>
  <si>
    <t>IGAR</t>
  </si>
  <si>
    <t>Champion Pacific Indonesia Tbk.</t>
  </si>
  <si>
    <t>IKAI</t>
  </si>
  <si>
    <t>Intikeramik Alamasri Industri Tbk.</t>
  </si>
  <si>
    <t>IKBI</t>
  </si>
  <si>
    <t>IMAS</t>
  </si>
  <si>
    <t>Indomobil Sukses Internasional Tbk.</t>
  </si>
  <si>
    <t>Sumi Indo Kabel Tbk.</t>
  </si>
  <si>
    <t>IMPC</t>
  </si>
  <si>
    <t>Impack Pratama Industri Tbk.</t>
  </si>
  <si>
    <t>INAF</t>
  </si>
  <si>
    <t>Indofarma (Persero) Tbk.</t>
  </si>
  <si>
    <t>INAI</t>
  </si>
  <si>
    <t xml:space="preserve">Metal And Allied Products </t>
  </si>
  <si>
    <t>INCI</t>
  </si>
  <si>
    <t xml:space="preserve">Intanwijaya Internasional Tbk. </t>
  </si>
  <si>
    <t>INDF</t>
  </si>
  <si>
    <t>Indofood Sukses Makmur Tbk.</t>
  </si>
  <si>
    <t>INDR</t>
  </si>
  <si>
    <t>Indo-Rama Synthetics Tbk.</t>
  </si>
  <si>
    <t>INDS</t>
  </si>
  <si>
    <t>Indospring Tbk.</t>
  </si>
  <si>
    <t xml:space="preserve">INKP </t>
  </si>
  <si>
    <t>Indah Kiat Pulp &amp; Paper Tbk.</t>
  </si>
  <si>
    <t>INRU</t>
  </si>
  <si>
    <t>Toba Pulp Lestari Tbk.</t>
  </si>
  <si>
    <t>INTP</t>
  </si>
  <si>
    <t>Indocement Tunggal Prakarsa Tbk.</t>
  </si>
  <si>
    <t>IPOL</t>
  </si>
  <si>
    <t>Indopoly Swakarsa Industry Tbk.</t>
  </si>
  <si>
    <t>ISSP</t>
  </si>
  <si>
    <t>Steel Pipe Industry of Indonesia Tbk.</t>
  </si>
  <si>
    <t>JECC</t>
  </si>
  <si>
    <t>Jembo Cable Company Tbk.</t>
  </si>
  <si>
    <t>JKSW</t>
  </si>
  <si>
    <t>Jakarta Kyoel Steel Works Tbk.</t>
  </si>
  <si>
    <t>JPFA</t>
  </si>
  <si>
    <t>JAPFA Comfeed Indonesia Tbk.</t>
  </si>
  <si>
    <t>JPRS</t>
  </si>
  <si>
    <t>Jaya Pari Steel Tbk.</t>
  </si>
  <si>
    <t>KAEF</t>
  </si>
  <si>
    <t>Kimia Farma (Persero) Tbk.</t>
  </si>
  <si>
    <t>KBLI</t>
  </si>
  <si>
    <t>KMI Wire and Cable Tbk.</t>
  </si>
  <si>
    <t>KBLM</t>
  </si>
  <si>
    <t>Kabelindo Murni Tbk.</t>
  </si>
  <si>
    <t>KBRI</t>
  </si>
  <si>
    <t>Kertas Basuki Rachmat Indonesia Tbk.</t>
  </si>
  <si>
    <t>KDSI</t>
  </si>
  <si>
    <t>Kedawung Setia Industrial Tbk.</t>
  </si>
  <si>
    <t>KIAS</t>
  </si>
  <si>
    <t>Keramika Indonesia Assosiasi Tbk.</t>
  </si>
  <si>
    <t>KICI</t>
  </si>
  <si>
    <t>Kedaung Indah Can Tbk.</t>
  </si>
  <si>
    <t>KLBF</t>
  </si>
  <si>
    <t>Kalbe Farma Tbk.</t>
  </si>
  <si>
    <t>KRAH</t>
  </si>
  <si>
    <t>Grand Kartech Tbk.</t>
  </si>
  <si>
    <t>KRAS</t>
  </si>
  <si>
    <t>Krakatau Steel (Persero) Tbk.</t>
  </si>
  <si>
    <t>LION</t>
  </si>
  <si>
    <t>Lion Metal Works Tbk.</t>
  </si>
  <si>
    <t>LMPI</t>
  </si>
  <si>
    <t>Langgeng Makmur Industri Tbk.</t>
  </si>
  <si>
    <t>LMSH</t>
  </si>
  <si>
    <t>Lionmesh Prima Tbk.</t>
  </si>
  <si>
    <t>LPIN</t>
  </si>
  <si>
    <t>Multi Prima Sejahtera Tbk.</t>
  </si>
  <si>
    <t>MAIN</t>
  </si>
  <si>
    <t>Malindo Feedmill Tbk.</t>
  </si>
  <si>
    <t>MASA</t>
  </si>
  <si>
    <t>Multistrada Arah Sarana Tbk.</t>
  </si>
  <si>
    <t>MBTO</t>
  </si>
  <si>
    <t xml:space="preserve">Cosmetics and Household </t>
  </si>
  <si>
    <t>MERK</t>
  </si>
  <si>
    <t>Merck Tbk.</t>
  </si>
  <si>
    <t>MLBI</t>
  </si>
  <si>
    <t>Multi Bintang Indonesia Tbk.</t>
  </si>
  <si>
    <t>MLIA</t>
  </si>
  <si>
    <t>Mulia Industrindo Tbk.</t>
  </si>
  <si>
    <t>MRAT</t>
  </si>
  <si>
    <t>Mustika Ratu Tbk.</t>
  </si>
  <si>
    <t>MYOR</t>
  </si>
  <si>
    <t>Mayora Indah Tbk.</t>
  </si>
  <si>
    <t>MYTX</t>
  </si>
  <si>
    <t>Apac Citra Centertex Tbk.</t>
  </si>
  <si>
    <t>NIKL</t>
  </si>
  <si>
    <t>Pelat Timah Nusantara Tbk.</t>
  </si>
  <si>
    <t>NIPS</t>
  </si>
  <si>
    <t>Nipress Tbk.</t>
  </si>
  <si>
    <t>PBRX</t>
  </si>
  <si>
    <t>Pan Brothers Tbk.</t>
  </si>
  <si>
    <t>PICO</t>
  </si>
  <si>
    <t>Pelangi Indah Canindo Tbk.</t>
  </si>
  <si>
    <t>POLY</t>
  </si>
  <si>
    <t>Asia Pacific Fibers Tbk.</t>
  </si>
  <si>
    <t>PRAS</t>
  </si>
  <si>
    <t>Prima Alloy Steel Universal Tbk.</t>
  </si>
  <si>
    <t>PSDN</t>
  </si>
  <si>
    <t>Prasidha Aneka Niaga Tbk.</t>
  </si>
  <si>
    <t>PTSN</t>
  </si>
  <si>
    <t>Sat Nusapersada Tbk.</t>
  </si>
  <si>
    <t>PYFA</t>
  </si>
  <si>
    <t>Pyridam Farma Tbk.</t>
  </si>
  <si>
    <t>RICY</t>
  </si>
  <si>
    <t>Ricky Putra Globalindo Tbk.</t>
  </si>
  <si>
    <t>RMBA</t>
  </si>
  <si>
    <t>Bentoel Internasional Investama Tbk.</t>
  </si>
  <si>
    <t>ROTI</t>
  </si>
  <si>
    <t>Nippon Indosari Corpindo Tbk.</t>
  </si>
  <si>
    <t>SCCO</t>
  </si>
  <si>
    <t>Supreme Cable Manufacturing &amp; Commerce Tbk.</t>
  </si>
  <si>
    <t>SCPI</t>
  </si>
  <si>
    <t>Merck Sharp Dohme Pharma Tbk.</t>
  </si>
  <si>
    <t>SIAP</t>
  </si>
  <si>
    <t>Sekawan Intipratama Tbk.</t>
  </si>
  <si>
    <t>SIDO</t>
  </si>
  <si>
    <t>Industri Jamu dan Farmasi Sido Muncul Tbk.</t>
  </si>
  <si>
    <t>SIMA</t>
  </si>
  <si>
    <t>Siwani Makmur Tbk.</t>
  </si>
  <si>
    <t>SIPD</t>
  </si>
  <si>
    <t>Slerad Produce Tbk.</t>
  </si>
  <si>
    <t>SKBM</t>
  </si>
  <si>
    <t>Sekar Bumi Tbk.</t>
  </si>
  <si>
    <t>SKLT</t>
  </si>
  <si>
    <t>Sekar Laut Tbk.</t>
  </si>
  <si>
    <t>SMBR</t>
  </si>
  <si>
    <t>Semen Baturaja (Persero) Tbk.</t>
  </si>
  <si>
    <t>SMCB</t>
  </si>
  <si>
    <t>Holcim Indonesia Tbk.</t>
  </si>
  <si>
    <t>SMGR</t>
  </si>
  <si>
    <t>Semen Indonesia (Persero) Tbk.</t>
  </si>
  <si>
    <t>SMSM</t>
  </si>
  <si>
    <t>Selamat Sempurna Tbk.</t>
  </si>
  <si>
    <t>SOBI</t>
  </si>
  <si>
    <t>Sorini Agro Asia Corporindo Tbk.</t>
  </si>
  <si>
    <t>SPMA</t>
  </si>
  <si>
    <t>Suparma Tbk.</t>
  </si>
  <si>
    <t>SQBI</t>
  </si>
  <si>
    <t>Taisho Pharmaceutical Indonesia (PS) Tbk.</t>
  </si>
  <si>
    <t>SRIL</t>
  </si>
  <si>
    <t>Sri Rejeki Isman Tbk.</t>
  </si>
  <si>
    <t>SRSN</t>
  </si>
  <si>
    <t>Indo Acidatama Tbk.</t>
  </si>
  <si>
    <t>SSTM</t>
  </si>
  <si>
    <t>Sunson Textile Manufacturer Tbk.</t>
  </si>
  <si>
    <t>STAR</t>
  </si>
  <si>
    <t>Star Petrochem Tbk.</t>
  </si>
  <si>
    <t>STTP</t>
  </si>
  <si>
    <t>Siantar Top Tbk.</t>
  </si>
  <si>
    <t>SULI</t>
  </si>
  <si>
    <t>SLJ Global Tbk.</t>
  </si>
  <si>
    <t>TALF</t>
  </si>
  <si>
    <t>Tunas Alfin Tbk.</t>
  </si>
  <si>
    <t>TBMS</t>
  </si>
  <si>
    <t>Tembaga Mulia Semanan Tbk.</t>
  </si>
  <si>
    <t>TCID</t>
  </si>
  <si>
    <t>Mandom Indonesia Tbk.</t>
  </si>
  <si>
    <t>TFCO</t>
  </si>
  <si>
    <t>Tifico Fiber Indonesia Tbk.</t>
  </si>
  <si>
    <t>TIRT</t>
  </si>
  <si>
    <t>Tirta Mahakam Resources Tbk.</t>
  </si>
  <si>
    <t>TKIM</t>
  </si>
  <si>
    <t>Pabrik Kertas Tjiwi Kimia Tbk.</t>
  </si>
  <si>
    <t>TOTO</t>
  </si>
  <si>
    <t>Surya Toto Indonesia Tbk.</t>
  </si>
  <si>
    <t>TPIA</t>
  </si>
  <si>
    <t>Chandra Asri Petrochemical Tbk.</t>
  </si>
  <si>
    <t>TRIS</t>
  </si>
  <si>
    <t>Trisula International Tbk.</t>
  </si>
  <si>
    <t>TRST</t>
  </si>
  <si>
    <t>Trias Sentosa Tbk.</t>
  </si>
  <si>
    <t>TSPC</t>
  </si>
  <si>
    <t>Tempo Scan Pacific Tbk.</t>
  </si>
  <si>
    <t>ULTJ</t>
  </si>
  <si>
    <t>Ultrajaya Milk Industry &amp; Trading Co. Tbk.</t>
  </si>
  <si>
    <t>UNIC</t>
  </si>
  <si>
    <t>Unggul Indah Cahaya Tbk.</t>
  </si>
  <si>
    <t>UNIT</t>
  </si>
  <si>
    <t>Nusantara Intri Corpora Tbk.</t>
  </si>
  <si>
    <t>UNTX</t>
  </si>
  <si>
    <t>Unitex Tbk.</t>
  </si>
  <si>
    <t>UNVR</t>
  </si>
  <si>
    <t>Unilever Indonesia Tbk.</t>
  </si>
  <si>
    <t>VOKS</t>
  </si>
  <si>
    <t>Voksel Electric Tbk.</t>
  </si>
  <si>
    <t>WIIM</t>
  </si>
  <si>
    <t>Wismilak Inti Makmur Tbk.</t>
  </si>
  <si>
    <t>WTON</t>
  </si>
  <si>
    <t>Wijaya Karya Beton Tbk.</t>
  </si>
  <si>
    <t>YPAS</t>
  </si>
  <si>
    <t>Yanaprima Hastapersada Tbk.</t>
  </si>
  <si>
    <t>Code</t>
  </si>
  <si>
    <t>Purposive sampling criteria:</t>
  </si>
  <si>
    <t>1. Manufacturing firms which consistently listed in Indonesia Stock Exchange from the year 2015 - 2019</t>
  </si>
  <si>
    <t>C1</t>
  </si>
  <si>
    <t>C2</t>
  </si>
  <si>
    <t>C3</t>
  </si>
  <si>
    <t>C4</t>
  </si>
  <si>
    <t>3. Manufacturing firms which financial statement period ended as of December 31st</t>
  </si>
  <si>
    <t>C5</t>
  </si>
  <si>
    <t>C6</t>
  </si>
  <si>
    <t>2. Manufacturing firms which consistently published their financial statements from 2016 - 2018</t>
  </si>
  <si>
    <t>4. Manufacturing firms which report their financial statements using IDR currency from the year 2016 - 2018</t>
  </si>
  <si>
    <t>5. Manufacturing firms which consistently paid cash dividend from 2016 - 2018</t>
  </si>
  <si>
    <t>6. Manufacturing firms which consistently earned profit from 2016 - 2018</t>
  </si>
  <si>
    <t>Total Objects before sampling</t>
  </si>
  <si>
    <t>Manufacturing firms consistently listed in Indonesia Stock Exchange from the year 2015 - 2019</t>
  </si>
  <si>
    <t>Manufacturing firms which do not consistently published their financial statements from 2016 - 2018</t>
  </si>
  <si>
    <t>Manufacturing firms which financial statement period do not ended as of December 31st</t>
  </si>
  <si>
    <t>Manufacturing firms which do not report their financial statements using IDR currency from the year 2016 - 2018</t>
  </si>
  <si>
    <t>Manufacturing firms which do not consistently paid cash dividend from 2016 - 2018</t>
  </si>
  <si>
    <t>Manufacturing firms which do not consistently earned profit from 2016 - 2018</t>
  </si>
  <si>
    <t>Number of Sample</t>
  </si>
  <si>
    <t>Total Companies</t>
  </si>
  <si>
    <t>Total Data</t>
  </si>
  <si>
    <t>DPR</t>
  </si>
  <si>
    <t>Liquidity</t>
  </si>
  <si>
    <t>Firm Size</t>
  </si>
  <si>
    <t>Leverage</t>
  </si>
  <si>
    <t>ROE</t>
  </si>
  <si>
    <t>Sales Growth</t>
  </si>
  <si>
    <t>= Dividend / Net Profit</t>
  </si>
  <si>
    <t>= Current Assets / Current Liabilities</t>
  </si>
  <si>
    <t>= Total Asset</t>
  </si>
  <si>
    <t>= Total Liabilities / Total Assets</t>
  </si>
  <si>
    <t>= Percentage of Changes in Sales</t>
  </si>
  <si>
    <t>*Shareholder's Equity = Total Assets - Total Liabilities</t>
  </si>
  <si>
    <t>= Net Profit / Shareholder's Equity</t>
  </si>
  <si>
    <t>Dividend</t>
  </si>
  <si>
    <t>Net Profit</t>
  </si>
  <si>
    <t>Ratio</t>
  </si>
  <si>
    <t>Current Asset</t>
  </si>
  <si>
    <t>Current Liabilities</t>
  </si>
  <si>
    <t>Total Asset</t>
  </si>
  <si>
    <t>Total Liabilities</t>
  </si>
  <si>
    <t>Shareholder's Equity</t>
  </si>
  <si>
    <t>Net Sales</t>
  </si>
  <si>
    <t>LIQUIDITY</t>
  </si>
  <si>
    <t>FIRM SIZE</t>
  </si>
  <si>
    <t>LEVERAGE</t>
  </si>
  <si>
    <t>SALES GROWTH</t>
  </si>
  <si>
    <t>ln</t>
  </si>
  <si>
    <t>Data Mean</t>
  </si>
  <si>
    <t>Data Std Dev</t>
  </si>
  <si>
    <t>Normalizes Data</t>
  </si>
  <si>
    <t>Normalized Data</t>
  </si>
  <si>
    <t>Table 4.1</t>
  </si>
  <si>
    <t>Sample Selection Procedure</t>
  </si>
  <si>
    <t>Criteria</t>
  </si>
  <si>
    <t>Total Sample Used</t>
  </si>
  <si>
    <t>(28)</t>
  </si>
  <si>
    <t>(12)</t>
  </si>
  <si>
    <t>(22)</t>
  </si>
  <si>
    <t>(35)</t>
  </si>
  <si>
    <t>(3)</t>
  </si>
  <si>
    <t>(84)</t>
  </si>
  <si>
    <t>(36)</t>
  </si>
  <si>
    <t>(66)</t>
  </si>
  <si>
    <t>(105)</t>
  </si>
  <si>
    <t>(9)</t>
  </si>
  <si>
    <t>outlier test</t>
  </si>
  <si>
    <t>multicolinearity test</t>
  </si>
  <si>
    <t>heteroscedasticity test</t>
  </si>
  <si>
    <t>correlation coefficient analysis</t>
  </si>
  <si>
    <t>coefficient of determination analysis</t>
  </si>
  <si>
    <t>if asymp sig (2 tailed) &gt; 0.05 = normally distributed</t>
  </si>
  <si>
    <t>if asymp sig (2 tailed) &lt; 0.05 = not normally distributed</t>
  </si>
  <si>
    <t>sig &lt; 0.05 = ho rejected, there's autocorrelation</t>
  </si>
  <si>
    <t>sig &gt; 0.05 = ho accepted, there's no autocorrelation</t>
  </si>
  <si>
    <t>TOL &lt;0.1 and VIF &gt;10, there's multicolinearity</t>
  </si>
  <si>
    <t>TOL &gt;0.1 and VIF &lt;10, there's not multicolinearity</t>
  </si>
  <si>
    <t>sig &gt;0.05 , no heteros</t>
  </si>
  <si>
    <t>sig &lt;0.05 , theres heteros</t>
  </si>
  <si>
    <t>if R &gt; 0.5 = strong correlation</t>
  </si>
  <si>
    <t>if R &lt;0.5 = weak correlation</t>
  </si>
  <si>
    <t>if R2 close to 1 = can predict</t>
  </si>
  <si>
    <t>if R2 close to 0 = limited</t>
  </si>
  <si>
    <t>if sig &gt;0.05 = model not fit</t>
  </si>
  <si>
    <t>if sig &lt;0.05 = model fit</t>
  </si>
  <si>
    <t>if sig &lt;0.05 = effect, ha accepted</t>
  </si>
  <si>
    <t>if sig &gt;0.05 = no effect, ha rejected</t>
  </si>
  <si>
    <t>autocorrelation test: lihat RES_2</t>
  </si>
  <si>
    <t>Analyze, Regression, Linear. Input variable, save.</t>
  </si>
  <si>
    <t>Linear regression: centang unstandardized, continue, ok.</t>
  </si>
  <si>
    <t>muncul variable RES_1.</t>
  </si>
  <si>
    <t>analyze, non parametric test, legacy dialogs, 1-sample K-S</t>
  </si>
  <si>
    <t>masukkan unstandardized residuals ke kotak test variable list. Centang normal pada test distribution, lalu ok</t>
  </si>
  <si>
    <t>normality test: lihat table asym sig di one sample kolmogorov-smirnov test</t>
  </si>
  <si>
    <t>analyze, regression, linear, masukkan variable, klik statistics</t>
  </si>
  <si>
    <t xml:space="preserve">centang durbin watson, continue, klik ok. </t>
  </si>
  <si>
    <t>lihat tabel durbin watson</t>
  </si>
  <si>
    <t>analyze, regression, linear, masukkan variable, pilih enter pada method, klik statistics.</t>
  </si>
  <si>
    <t>centang covariance matrix and collinerity diagnostics, klik continue</t>
  </si>
  <si>
    <t>klik ok, lihat tabel collinearity statistics</t>
  </si>
  <si>
    <t>analyze, regression, linear, masukkin variable, klik save.</t>
  </si>
  <si>
    <t>centang unstandardized, continue</t>
  </si>
  <si>
    <t>muncul RES_1, klik transform, compute variable</t>
  </si>
  <si>
    <t>target variable: Abs_RES, numeric expression: ABS(RES_1), ok</t>
  </si>
  <si>
    <t>muncul variable ABS_RES</t>
  </si>
  <si>
    <t>analyze, regression, linear, masukin ABS_RES di dependent, independen sama. Klik save.</t>
  </si>
  <si>
    <t>hilangkan centang unstandardized, continue, ok. Lihat tabel sig</t>
  </si>
  <si>
    <t>f test :tabel ANOVA, F, sig</t>
  </si>
  <si>
    <t>t test: tabel coefficients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</si>
</sst>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quotePrefix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 applyAlignment="1">
      <alignment horizontal="center" vertical="center"/>
    </xf>
    <xf numFmtId="0" fontId="0" fillId="4" borderId="0" xfId="0" applyFill="1"/>
    <xf numFmtId="3" fontId="0" fillId="0" borderId="0" xfId="0" applyNumberFormat="1"/>
    <xf numFmtId="3" fontId="0" fillId="0" borderId="0" xfId="0" applyNumberFormat="1" applyAlignment="1">
      <alignment horizontal="left" vertical="center"/>
    </xf>
    <xf numFmtId="0" fontId="0" fillId="9" borderId="0" xfId="0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9" borderId="0" xfId="0" applyNumberFormat="1" applyFill="1"/>
    <xf numFmtId="164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quotePrefix="1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5" x14ac:dyDescent="0.25"/>
  <cols>
    <col min="1" max="16384" width="9.140625" style="19"/>
  </cols>
  <sheetData>
    <row r="1" spans="1:1" x14ac:dyDescent="0.25">
      <c r="A1" s="19" t="s">
        <v>286</v>
      </c>
    </row>
    <row r="2" spans="1:1" x14ac:dyDescent="0.25">
      <c r="A2" s="20" t="s">
        <v>287</v>
      </c>
    </row>
    <row r="3" spans="1:1" x14ac:dyDescent="0.25">
      <c r="A3" s="20" t="s">
        <v>295</v>
      </c>
    </row>
    <row r="4" spans="1:1" x14ac:dyDescent="0.25">
      <c r="A4" s="20" t="s">
        <v>292</v>
      </c>
    </row>
    <row r="5" spans="1:1" x14ac:dyDescent="0.25">
      <c r="A5" s="20" t="s">
        <v>296</v>
      </c>
    </row>
    <row r="6" spans="1:1" x14ac:dyDescent="0.25">
      <c r="A6" s="20" t="s">
        <v>297</v>
      </c>
    </row>
    <row r="7" spans="1:1" x14ac:dyDescent="0.25">
      <c r="A7" s="20" t="s">
        <v>298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36"/>
  <sheetViews>
    <sheetView workbookViewId="0">
      <pane ySplit="2" topLeftCell="A20" activePane="bottomLeft" state="frozen"/>
      <selection pane="bottomLeft" activeCell="E20" sqref="E20"/>
    </sheetView>
  </sheetViews>
  <sheetFormatPr defaultRowHeight="15" x14ac:dyDescent="0.25"/>
  <cols>
    <col min="1" max="1" width="9.28515625" bestFit="1" customWidth="1"/>
    <col min="2" max="3" width="17.5703125" bestFit="1" customWidth="1"/>
    <col min="5" max="6" width="17.5703125" bestFit="1" customWidth="1"/>
    <col min="8" max="8" width="17.5703125" bestFit="1" customWidth="1"/>
    <col min="9" max="9" width="18.5703125" bestFit="1" customWidth="1"/>
  </cols>
  <sheetData>
    <row r="1" spans="1:10" x14ac:dyDescent="0.25">
      <c r="B1" s="74">
        <v>2016</v>
      </c>
      <c r="C1" s="74"/>
      <c r="D1" s="74"/>
      <c r="E1" s="74">
        <v>2017</v>
      </c>
      <c r="F1" s="74"/>
      <c r="G1" s="74"/>
      <c r="H1" s="74">
        <v>2018</v>
      </c>
      <c r="I1" s="74"/>
      <c r="J1" s="74"/>
    </row>
    <row r="2" spans="1:10" x14ac:dyDescent="0.25">
      <c r="A2" s="35" t="s">
        <v>330</v>
      </c>
      <c r="B2" s="21">
        <v>2015</v>
      </c>
      <c r="C2" s="21">
        <v>2016</v>
      </c>
      <c r="D2" s="38" t="s">
        <v>324</v>
      </c>
      <c r="E2" s="21">
        <v>2016</v>
      </c>
      <c r="F2" s="21">
        <v>2017</v>
      </c>
      <c r="G2" s="38" t="s">
        <v>324</v>
      </c>
      <c r="H2" s="21">
        <v>2017</v>
      </c>
      <c r="I2" s="21">
        <v>2018</v>
      </c>
      <c r="J2" s="38" t="s">
        <v>324</v>
      </c>
    </row>
    <row r="3" spans="1:10" x14ac:dyDescent="0.25">
      <c r="A3" t="s">
        <v>31</v>
      </c>
      <c r="B3" s="36">
        <v>11723787000000</v>
      </c>
      <c r="C3" s="36">
        <v>12806867000000</v>
      </c>
      <c r="D3" s="40">
        <f>(C3-B3)/B3</f>
        <v>9.2383118185275795E-2</v>
      </c>
      <c r="E3" s="37">
        <f>C3</f>
        <v>12806867000000</v>
      </c>
      <c r="F3" s="37">
        <v>13549857000000</v>
      </c>
      <c r="G3" s="40">
        <f>(F3-E3)/E3</f>
        <v>5.8014969625279939E-2</v>
      </c>
      <c r="H3" s="37">
        <f>F3</f>
        <v>13549857000000</v>
      </c>
      <c r="I3" s="37">
        <v>15356381000000</v>
      </c>
      <c r="J3" s="40">
        <f>(I3-H3)/H3</f>
        <v>0.13332421146584794</v>
      </c>
    </row>
    <row r="4" spans="1:10" x14ac:dyDescent="0.25">
      <c r="A4" t="s">
        <v>55</v>
      </c>
      <c r="B4" s="36">
        <v>29920628000000</v>
      </c>
      <c r="C4" s="36">
        <v>38256857000000</v>
      </c>
      <c r="D4" s="40">
        <f t="shared" ref="D4:D35" si="0">(C4-B4)/B4</f>
        <v>0.27861143155150353</v>
      </c>
      <c r="E4" s="37">
        <f t="shared" ref="E4:E36" si="1">C4</f>
        <v>38256857000000</v>
      </c>
      <c r="F4" s="37">
        <v>49367386000000</v>
      </c>
      <c r="G4" s="40">
        <f t="shared" ref="G4:G36" si="2">(F4-E4)/E4</f>
        <v>0.29041928352870178</v>
      </c>
      <c r="H4" s="37">
        <f t="shared" ref="H4:H36" si="3">F4</f>
        <v>49367386000000</v>
      </c>
      <c r="I4" s="37">
        <v>53957604000000</v>
      </c>
      <c r="J4" s="40">
        <f t="shared" ref="J4:J36" si="4">(I4-H4)/H4</f>
        <v>9.2980778848610696E-2</v>
      </c>
    </row>
    <row r="5" spans="1:10" x14ac:dyDescent="0.25">
      <c r="A5" t="s">
        <v>61</v>
      </c>
      <c r="B5" s="36">
        <v>699506819000</v>
      </c>
      <c r="C5" s="36">
        <v>744968268000</v>
      </c>
      <c r="D5" s="40">
        <f t="shared" si="0"/>
        <v>6.4990715980425634E-2</v>
      </c>
      <c r="E5" s="37">
        <f t="shared" si="1"/>
        <v>744968268000</v>
      </c>
      <c r="F5" s="37">
        <v>777308328000</v>
      </c>
      <c r="G5" s="40">
        <f t="shared" si="2"/>
        <v>4.3411325541183987E-2</v>
      </c>
      <c r="H5" s="37">
        <f t="shared" si="3"/>
        <v>777308328000</v>
      </c>
      <c r="I5" s="37">
        <v>893006350000</v>
      </c>
      <c r="J5" s="40">
        <f t="shared" si="4"/>
        <v>0.14884443898560676</v>
      </c>
    </row>
    <row r="6" spans="1:10" x14ac:dyDescent="0.25">
      <c r="A6" t="s">
        <v>65</v>
      </c>
      <c r="B6" s="36">
        <v>1306098136000</v>
      </c>
      <c r="C6" s="36">
        <v>1451356680000</v>
      </c>
      <c r="D6" s="40">
        <f t="shared" si="0"/>
        <v>0.11121564298748834</v>
      </c>
      <c r="E6" s="37">
        <f t="shared" si="1"/>
        <v>1451356680000</v>
      </c>
      <c r="F6" s="37">
        <v>1575647308000</v>
      </c>
      <c r="G6" s="40">
        <f>(F6-E6)/E6</f>
        <v>8.5637548448807221E-2</v>
      </c>
      <c r="H6" s="37">
        <f t="shared" si="3"/>
        <v>1575647308000</v>
      </c>
      <c r="I6" s="37">
        <v>1699657296000</v>
      </c>
      <c r="J6" s="40">
        <f t="shared" si="4"/>
        <v>7.8704153759770204E-2</v>
      </c>
    </row>
    <row r="7" spans="1:10" x14ac:dyDescent="0.25">
      <c r="A7" t="s">
        <v>75</v>
      </c>
      <c r="B7" s="36">
        <v>4959998929211</v>
      </c>
      <c r="C7" s="36">
        <v>5874745032615</v>
      </c>
      <c r="D7" s="40">
        <f t="shared" si="0"/>
        <v>0.18442465743626907</v>
      </c>
      <c r="E7" s="37">
        <f t="shared" si="1"/>
        <v>5874745032615</v>
      </c>
      <c r="F7" s="37">
        <v>7337185138762</v>
      </c>
      <c r="G7" s="40">
        <f t="shared" si="2"/>
        <v>0.24893677904792921</v>
      </c>
      <c r="H7" s="37">
        <f t="shared" si="3"/>
        <v>7337185138762</v>
      </c>
      <c r="I7" s="37">
        <v>9938310691326</v>
      </c>
      <c r="J7" s="40">
        <f t="shared" si="4"/>
        <v>0.35451273252222809</v>
      </c>
    </row>
    <row r="8" spans="1:10" x14ac:dyDescent="0.25">
      <c r="A8" t="s">
        <v>83</v>
      </c>
      <c r="B8" s="36">
        <v>70365573000000</v>
      </c>
      <c r="C8" s="36">
        <v>76274147000000</v>
      </c>
      <c r="D8" s="40">
        <f t="shared" si="0"/>
        <v>8.3969670793414844E-2</v>
      </c>
      <c r="E8" s="37">
        <f t="shared" si="1"/>
        <v>76274147000000</v>
      </c>
      <c r="F8" s="37">
        <v>83305925000000</v>
      </c>
      <c r="G8" s="40">
        <f t="shared" si="2"/>
        <v>9.2190844166372646E-2</v>
      </c>
      <c r="H8" s="37">
        <f t="shared" si="3"/>
        <v>83305925000000</v>
      </c>
      <c r="I8" s="37">
        <v>95707663000000</v>
      </c>
      <c r="J8" s="40">
        <f t="shared" si="4"/>
        <v>0.14886981928356235</v>
      </c>
    </row>
    <row r="9" spans="1:10" x14ac:dyDescent="0.25">
      <c r="A9" t="s">
        <v>89</v>
      </c>
      <c r="B9" s="36">
        <v>89069306000000</v>
      </c>
      <c r="C9" s="36">
        <v>95466657000000</v>
      </c>
      <c r="D9" s="40">
        <f t="shared" si="0"/>
        <v>7.1824417268952334E-2</v>
      </c>
      <c r="E9" s="37">
        <f t="shared" si="1"/>
        <v>95466657000000</v>
      </c>
      <c r="F9" s="37">
        <v>99091484000000</v>
      </c>
      <c r="G9" s="40">
        <f t="shared" si="2"/>
        <v>3.7969560408928953E-2</v>
      </c>
      <c r="H9" s="37">
        <f t="shared" si="3"/>
        <v>99091484000000</v>
      </c>
      <c r="I9" s="37">
        <v>106741891000000</v>
      </c>
      <c r="J9" s="40">
        <f t="shared" si="4"/>
        <v>7.7205494268306654E-2</v>
      </c>
    </row>
    <row r="10" spans="1:10" x14ac:dyDescent="0.25">
      <c r="A10" t="s">
        <v>91</v>
      </c>
      <c r="B10" s="36">
        <v>31741094000000</v>
      </c>
      <c r="C10" s="36">
        <v>34466069000000</v>
      </c>
      <c r="D10" s="40">
        <f t="shared" si="0"/>
        <v>8.5850065533342984E-2</v>
      </c>
      <c r="E10" s="37">
        <f t="shared" si="1"/>
        <v>34466069000000</v>
      </c>
      <c r="F10" s="37">
        <v>35606593000000</v>
      </c>
      <c r="G10" s="40">
        <f t="shared" si="2"/>
        <v>3.3091212113571758E-2</v>
      </c>
      <c r="H10" s="37">
        <f t="shared" si="3"/>
        <v>35606593000000</v>
      </c>
      <c r="I10" s="37">
        <v>38413407000000</v>
      </c>
      <c r="J10" s="40">
        <f t="shared" si="4"/>
        <v>7.882849111679964E-2</v>
      </c>
    </row>
    <row r="11" spans="1:10" x14ac:dyDescent="0.25">
      <c r="A11" t="s">
        <v>93</v>
      </c>
      <c r="B11" s="36">
        <v>677331846043</v>
      </c>
      <c r="C11" s="36">
        <v>792794834768</v>
      </c>
      <c r="D11" s="40">
        <f t="shared" si="0"/>
        <v>0.17046738522563118</v>
      </c>
      <c r="E11" s="37">
        <f t="shared" si="1"/>
        <v>792794834768</v>
      </c>
      <c r="F11" s="37">
        <v>761926952217</v>
      </c>
      <c r="G11" s="40">
        <f t="shared" si="2"/>
        <v>-3.8935524296185714E-2</v>
      </c>
      <c r="H11" s="37">
        <f t="shared" si="3"/>
        <v>761926952217</v>
      </c>
      <c r="I11" s="37">
        <v>777316506801</v>
      </c>
      <c r="J11" s="40">
        <f t="shared" si="4"/>
        <v>2.0198202123209563E-2</v>
      </c>
    </row>
    <row r="12" spans="1:10" x14ac:dyDescent="0.25">
      <c r="A12" t="s">
        <v>105</v>
      </c>
      <c r="B12" s="36">
        <v>1384675922166</v>
      </c>
      <c r="C12" s="36">
        <v>1284510320664</v>
      </c>
      <c r="D12" s="40">
        <f t="shared" si="0"/>
        <v>-7.2338660547599076E-2</v>
      </c>
      <c r="E12" s="37">
        <f t="shared" si="1"/>
        <v>1284510320664</v>
      </c>
      <c r="F12" s="37">
        <v>980285748450</v>
      </c>
      <c r="G12" s="40">
        <f t="shared" si="2"/>
        <v>-0.23684089362297817</v>
      </c>
      <c r="H12" s="37">
        <f t="shared" si="3"/>
        <v>980285748450</v>
      </c>
      <c r="I12" s="37">
        <v>1130297518656</v>
      </c>
      <c r="J12" s="40">
        <f t="shared" si="4"/>
        <v>0.15302861481276694</v>
      </c>
    </row>
    <row r="13" spans="1:10" x14ac:dyDescent="0.25">
      <c r="A13" t="s">
        <v>119</v>
      </c>
      <c r="B13" s="36">
        <v>17798055000000</v>
      </c>
      <c r="C13" s="36">
        <v>15361894000000</v>
      </c>
      <c r="D13" s="40">
        <f t="shared" si="0"/>
        <v>-0.13687793413381405</v>
      </c>
      <c r="E13" s="37">
        <f t="shared" si="1"/>
        <v>15361894000000</v>
      </c>
      <c r="F13" s="37">
        <v>14431211000000</v>
      </c>
      <c r="G13" s="40">
        <f t="shared" si="2"/>
        <v>-6.0583870712817053E-2</v>
      </c>
      <c r="H13" s="37">
        <f t="shared" si="3"/>
        <v>14431211000000</v>
      </c>
      <c r="I13" s="37">
        <v>15190283000000</v>
      </c>
      <c r="J13" s="40">
        <f t="shared" si="4"/>
        <v>5.2599327942748533E-2</v>
      </c>
    </row>
    <row r="14" spans="1:10" x14ac:dyDescent="0.25">
      <c r="A14" t="s">
        <v>125</v>
      </c>
      <c r="B14" s="36">
        <v>1663335876000</v>
      </c>
      <c r="C14" s="36">
        <v>2037784842000</v>
      </c>
      <c r="D14" s="40">
        <f t="shared" si="0"/>
        <v>0.22511927470744941</v>
      </c>
      <c r="E14" s="37">
        <f t="shared" si="1"/>
        <v>2037784842000</v>
      </c>
      <c r="F14" s="37">
        <v>2184518893000</v>
      </c>
      <c r="G14" s="40">
        <f t="shared" si="2"/>
        <v>7.2006645635849714E-2</v>
      </c>
      <c r="H14" s="37">
        <f t="shared" si="3"/>
        <v>2184518893000</v>
      </c>
      <c r="I14" s="37">
        <v>3207579964000</v>
      </c>
      <c r="J14" s="40">
        <f t="shared" si="4"/>
        <v>0.46832328815203339</v>
      </c>
    </row>
    <row r="15" spans="1:10" x14ac:dyDescent="0.25">
      <c r="A15" t="s">
        <v>133</v>
      </c>
      <c r="B15" s="36">
        <v>4860371483524</v>
      </c>
      <c r="C15" s="36">
        <v>5811502656431</v>
      </c>
      <c r="D15" s="40">
        <f t="shared" si="0"/>
        <v>0.19569104463130146</v>
      </c>
      <c r="E15" s="37">
        <f t="shared" si="1"/>
        <v>5811502656431</v>
      </c>
      <c r="F15" s="37">
        <v>6127479369403</v>
      </c>
      <c r="G15" s="40">
        <f t="shared" si="2"/>
        <v>5.4370914314620614E-2</v>
      </c>
      <c r="H15" s="37">
        <f t="shared" si="3"/>
        <v>6127479369403</v>
      </c>
      <c r="I15" s="37">
        <v>7454114741189</v>
      </c>
      <c r="J15" s="40">
        <f t="shared" si="4"/>
        <v>0.21650588958494593</v>
      </c>
    </row>
    <row r="16" spans="1:10" x14ac:dyDescent="0.25">
      <c r="A16" t="s">
        <v>135</v>
      </c>
      <c r="B16" s="36">
        <v>2662038531021</v>
      </c>
      <c r="C16" s="36">
        <v>2812196217447</v>
      </c>
      <c r="D16" s="40">
        <f t="shared" si="0"/>
        <v>5.6407029679021371E-2</v>
      </c>
      <c r="E16" s="37">
        <f t="shared" si="1"/>
        <v>2812196217447</v>
      </c>
      <c r="F16" s="37">
        <v>3186704707526</v>
      </c>
      <c r="G16" s="40">
        <f t="shared" si="2"/>
        <v>0.1331729584712231</v>
      </c>
      <c r="H16" s="37">
        <f t="shared" si="3"/>
        <v>3186704707526</v>
      </c>
      <c r="I16" s="37">
        <v>4239937390001</v>
      </c>
      <c r="J16" s="40">
        <f t="shared" si="4"/>
        <v>0.3305084026102556</v>
      </c>
    </row>
    <row r="17" spans="1:10" x14ac:dyDescent="0.25">
      <c r="A17" t="s">
        <v>137</v>
      </c>
      <c r="B17" s="36">
        <v>967710339797</v>
      </c>
      <c r="C17" s="36">
        <v>987409109474</v>
      </c>
      <c r="D17" s="40">
        <f t="shared" si="0"/>
        <v>2.0356059935385501E-2</v>
      </c>
      <c r="E17" s="37">
        <f t="shared" si="1"/>
        <v>987409109474</v>
      </c>
      <c r="F17" s="37">
        <v>1215476677995</v>
      </c>
      <c r="G17" s="40">
        <f t="shared" si="2"/>
        <v>0.23097575901694206</v>
      </c>
      <c r="H17" s="37">
        <f t="shared" si="3"/>
        <v>1215476677995</v>
      </c>
      <c r="I17" s="37">
        <v>1243465775218</v>
      </c>
      <c r="J17" s="40">
        <f t="shared" si="4"/>
        <v>2.3027259781873935E-2</v>
      </c>
    </row>
    <row r="18" spans="1:10" x14ac:dyDescent="0.25">
      <c r="A18" t="s">
        <v>147</v>
      </c>
      <c r="B18" s="36">
        <v>17887464223321</v>
      </c>
      <c r="C18" s="36">
        <v>19374230957505</v>
      </c>
      <c r="D18" s="40">
        <f t="shared" si="0"/>
        <v>8.3117803374589544E-2</v>
      </c>
      <c r="E18" s="37">
        <f t="shared" si="1"/>
        <v>19374230957505</v>
      </c>
      <c r="F18" s="37">
        <v>20182120166616</v>
      </c>
      <c r="G18" s="40">
        <f t="shared" si="2"/>
        <v>4.1699162711697095E-2</v>
      </c>
      <c r="H18" s="37">
        <f t="shared" si="3"/>
        <v>20182120166616</v>
      </c>
      <c r="I18" s="37">
        <v>21074306186027</v>
      </c>
      <c r="J18" s="40">
        <f t="shared" si="4"/>
        <v>4.4206753901247613E-2</v>
      </c>
    </row>
    <row r="19" spans="1:10" x14ac:dyDescent="0.25">
      <c r="A19" t="s">
        <v>153</v>
      </c>
      <c r="B19" s="36">
        <v>389251192409</v>
      </c>
      <c r="C19" s="36">
        <v>379137149036</v>
      </c>
      <c r="D19" s="40">
        <f t="shared" si="0"/>
        <v>-2.5983333051354706E-2</v>
      </c>
      <c r="E19" s="37">
        <f t="shared" si="1"/>
        <v>379137149036</v>
      </c>
      <c r="F19" s="37">
        <v>349690796141</v>
      </c>
      <c r="G19" s="40">
        <f t="shared" si="2"/>
        <v>-7.7666757187658225E-2</v>
      </c>
      <c r="H19" s="37">
        <f t="shared" si="3"/>
        <v>349690796141</v>
      </c>
      <c r="I19" s="37">
        <v>424128420727</v>
      </c>
      <c r="J19" s="40">
        <f t="shared" si="4"/>
        <v>0.21286698250984495</v>
      </c>
    </row>
    <row r="20" spans="1:10" x14ac:dyDescent="0.25">
      <c r="A20" t="s">
        <v>157</v>
      </c>
      <c r="B20" s="37">
        <v>174598965938</v>
      </c>
      <c r="C20" s="37">
        <v>157855084036</v>
      </c>
      <c r="D20" s="40">
        <f t="shared" si="0"/>
        <v>-9.5899089734275647E-2</v>
      </c>
      <c r="E20" s="37">
        <f t="shared" si="1"/>
        <v>157855084036</v>
      </c>
      <c r="F20" s="37">
        <v>224371164551</v>
      </c>
      <c r="G20" s="40">
        <f t="shared" si="2"/>
        <v>0.42137433153455178</v>
      </c>
      <c r="H20" s="37">
        <f t="shared" si="3"/>
        <v>224371164551</v>
      </c>
      <c r="I20" s="37">
        <v>240029648845</v>
      </c>
      <c r="J20" s="40">
        <f t="shared" si="4"/>
        <v>6.9788309586639397E-2</v>
      </c>
    </row>
    <row r="21" spans="1:10" x14ac:dyDescent="0.25">
      <c r="A21" t="s">
        <v>167</v>
      </c>
      <c r="B21" s="37">
        <v>983446471000</v>
      </c>
      <c r="C21" s="37">
        <v>1034806890000</v>
      </c>
      <c r="D21" s="40">
        <f t="shared" si="0"/>
        <v>5.2224925824152967E-2</v>
      </c>
      <c r="E21" s="37">
        <f t="shared" si="1"/>
        <v>1034806890000</v>
      </c>
      <c r="F21" s="37">
        <v>1156648155000</v>
      </c>
      <c r="G21" s="40">
        <f t="shared" si="2"/>
        <v>0.11774299743984117</v>
      </c>
      <c r="H21" s="37">
        <f t="shared" si="3"/>
        <v>1156648155000</v>
      </c>
      <c r="I21" s="37">
        <v>611958076000</v>
      </c>
      <c r="J21" s="40">
        <f t="shared" si="4"/>
        <v>-0.47092114974237781</v>
      </c>
    </row>
    <row r="22" spans="1:10" x14ac:dyDescent="0.25">
      <c r="A22" t="s">
        <v>169</v>
      </c>
      <c r="B22" s="37">
        <v>2696318000000</v>
      </c>
      <c r="C22" s="37">
        <v>3263311000000</v>
      </c>
      <c r="D22" s="40">
        <f t="shared" si="0"/>
        <v>0.2102841727125658</v>
      </c>
      <c r="E22" s="37">
        <f t="shared" si="1"/>
        <v>3263311000000</v>
      </c>
      <c r="F22" s="37">
        <v>3389736000000</v>
      </c>
      <c r="G22" s="40">
        <f t="shared" si="2"/>
        <v>3.8741327443201093E-2</v>
      </c>
      <c r="H22" s="37">
        <f t="shared" si="3"/>
        <v>3389736000000</v>
      </c>
      <c r="I22" s="37">
        <v>3649615000000</v>
      </c>
      <c r="J22" s="40">
        <f t="shared" si="4"/>
        <v>7.666644246041579E-2</v>
      </c>
    </row>
    <row r="23" spans="1:10" x14ac:dyDescent="0.25">
      <c r="A23" t="s">
        <v>175</v>
      </c>
      <c r="B23" s="37">
        <v>14818730635847</v>
      </c>
      <c r="C23" s="37">
        <v>18349959898358</v>
      </c>
      <c r="D23" s="40">
        <f t="shared" si="0"/>
        <v>0.23829498958357739</v>
      </c>
      <c r="E23" s="37">
        <f t="shared" si="1"/>
        <v>18349959898358</v>
      </c>
      <c r="F23" s="37">
        <v>20816673946473</v>
      </c>
      <c r="G23" s="40">
        <f t="shared" si="2"/>
        <v>0.13442612745631818</v>
      </c>
      <c r="H23" s="37">
        <f t="shared" si="3"/>
        <v>20816673946473</v>
      </c>
      <c r="I23" s="37">
        <v>24060802395725</v>
      </c>
      <c r="J23" s="40">
        <f t="shared" si="4"/>
        <v>0.15584278533611071</v>
      </c>
    </row>
    <row r="24" spans="1:10" x14ac:dyDescent="0.25">
      <c r="A24" t="s">
        <v>197</v>
      </c>
      <c r="B24" s="37">
        <v>1111051293008</v>
      </c>
      <c r="C24" s="37">
        <v>1221519096811</v>
      </c>
      <c r="D24" s="40">
        <f t="shared" si="0"/>
        <v>9.9426376170199546E-2</v>
      </c>
      <c r="E24" s="37">
        <f t="shared" si="1"/>
        <v>1221519096811</v>
      </c>
      <c r="F24" s="37">
        <v>1600432168098</v>
      </c>
      <c r="G24" s="40">
        <f t="shared" si="2"/>
        <v>0.31019823781406464</v>
      </c>
      <c r="H24" s="37">
        <f t="shared" si="3"/>
        <v>1600432168098</v>
      </c>
      <c r="I24" s="37">
        <v>2107868384272</v>
      </c>
      <c r="J24" s="40">
        <f t="shared" si="4"/>
        <v>0.3170619950591545</v>
      </c>
    </row>
    <row r="25" spans="1:10" x14ac:dyDescent="0.25">
      <c r="A25" t="s">
        <v>201</v>
      </c>
      <c r="B25" s="37">
        <v>2174501712899</v>
      </c>
      <c r="C25" s="37">
        <v>2521920968213</v>
      </c>
      <c r="D25" s="40">
        <f t="shared" si="0"/>
        <v>0.15976959376630151</v>
      </c>
      <c r="E25" s="37">
        <f t="shared" si="1"/>
        <v>2521920968213</v>
      </c>
      <c r="F25" s="37">
        <v>2491100179560</v>
      </c>
      <c r="G25" s="40">
        <f t="shared" si="2"/>
        <v>-1.22211556355151E-2</v>
      </c>
      <c r="H25" s="37">
        <f t="shared" si="3"/>
        <v>2491100179560</v>
      </c>
      <c r="I25" s="37">
        <v>2766545866684</v>
      </c>
      <c r="J25" s="40">
        <f t="shared" si="4"/>
        <v>0.11057190288214408</v>
      </c>
    </row>
    <row r="26" spans="1:10" x14ac:dyDescent="0.25">
      <c r="A26" t="s">
        <v>217</v>
      </c>
      <c r="B26" s="37">
        <v>745107731208</v>
      </c>
      <c r="C26" s="37">
        <v>833850372883</v>
      </c>
      <c r="D26" s="40">
        <f t="shared" si="0"/>
        <v>0.11910041723916445</v>
      </c>
      <c r="E26" s="37">
        <f t="shared" si="1"/>
        <v>833850372883</v>
      </c>
      <c r="F26" s="37">
        <v>914188759779</v>
      </c>
      <c r="G26" s="40">
        <f t="shared" si="2"/>
        <v>9.6346286466519951E-2</v>
      </c>
      <c r="H26" s="37">
        <f t="shared" si="3"/>
        <v>914188759779</v>
      </c>
      <c r="I26" s="37">
        <v>1045029834378</v>
      </c>
      <c r="J26" s="40">
        <f t="shared" si="4"/>
        <v>0.14312260263474483</v>
      </c>
    </row>
    <row r="27" spans="1:10" x14ac:dyDescent="0.25">
      <c r="A27" t="s">
        <v>219</v>
      </c>
      <c r="B27" s="37">
        <v>1461248284000</v>
      </c>
      <c r="C27" s="37">
        <v>1522808093000</v>
      </c>
      <c r="D27" s="40">
        <f t="shared" si="0"/>
        <v>4.2128233561710041E-2</v>
      </c>
      <c r="E27" s="37">
        <f t="shared" si="1"/>
        <v>1522808093000</v>
      </c>
      <c r="F27" s="37">
        <v>1551524990000</v>
      </c>
      <c r="G27" s="40">
        <f t="shared" si="2"/>
        <v>1.8857856831734084E-2</v>
      </c>
      <c r="H27" s="37">
        <f t="shared" si="3"/>
        <v>1551524990000</v>
      </c>
      <c r="I27" s="37">
        <v>1995807528000</v>
      </c>
      <c r="J27" s="40">
        <f t="shared" si="4"/>
        <v>0.28635216375083977</v>
      </c>
    </row>
    <row r="28" spans="1:10" x14ac:dyDescent="0.25">
      <c r="A28" t="s">
        <v>225</v>
      </c>
      <c r="B28" s="37">
        <v>2802924000000</v>
      </c>
      <c r="C28" s="37">
        <v>2879876000000</v>
      </c>
      <c r="D28" s="40">
        <f t="shared" si="0"/>
        <v>2.7454187127442627E-2</v>
      </c>
      <c r="E28" s="37">
        <f t="shared" si="1"/>
        <v>2879876000000</v>
      </c>
      <c r="F28" s="37">
        <v>3339964000000</v>
      </c>
      <c r="G28" s="40">
        <f t="shared" si="2"/>
        <v>0.15975965631853595</v>
      </c>
      <c r="H28" s="37">
        <f t="shared" si="3"/>
        <v>3339964000000</v>
      </c>
      <c r="I28" s="37">
        <v>3933353000000</v>
      </c>
      <c r="J28" s="40">
        <f t="shared" si="4"/>
        <v>0.17766329217919713</v>
      </c>
    </row>
    <row r="29" spans="1:10" x14ac:dyDescent="0.25">
      <c r="A29" t="s">
        <v>249</v>
      </c>
      <c r="B29" s="37">
        <v>2314889854074</v>
      </c>
      <c r="C29" s="37">
        <v>2526776164168</v>
      </c>
      <c r="D29" s="40">
        <f t="shared" si="0"/>
        <v>9.1531918774061305E-2</v>
      </c>
      <c r="E29" s="37">
        <f t="shared" si="1"/>
        <v>2526776164168</v>
      </c>
      <c r="F29" s="37">
        <v>2706394847919</v>
      </c>
      <c r="G29" s="40">
        <f t="shared" si="2"/>
        <v>7.1086108179330421E-2</v>
      </c>
      <c r="H29" s="37">
        <f t="shared" si="3"/>
        <v>2706394847919</v>
      </c>
      <c r="I29" s="37">
        <v>2648754344347</v>
      </c>
      <c r="J29" s="40">
        <f t="shared" si="4"/>
        <v>-2.1297891405727777E-2</v>
      </c>
    </row>
    <row r="30" spans="1:10" x14ac:dyDescent="0.25">
      <c r="A30" t="s">
        <v>257</v>
      </c>
      <c r="B30" s="37">
        <v>2278673871193</v>
      </c>
      <c r="C30" s="37">
        <v>2069017634710</v>
      </c>
      <c r="D30" s="40">
        <f t="shared" si="0"/>
        <v>-9.200800480203622E-2</v>
      </c>
      <c r="E30" s="37">
        <f t="shared" si="1"/>
        <v>2069017634710</v>
      </c>
      <c r="F30" s="37">
        <v>2171861931164</v>
      </c>
      <c r="G30" s="40">
        <f t="shared" si="2"/>
        <v>4.9706824499064738E-2</v>
      </c>
      <c r="H30" s="37">
        <f t="shared" si="3"/>
        <v>2171861931164</v>
      </c>
      <c r="I30" s="37">
        <v>2228260379884</v>
      </c>
      <c r="J30" s="40">
        <f t="shared" si="4"/>
        <v>2.5967787321440592E-2</v>
      </c>
    </row>
    <row r="31" spans="1:10" x14ac:dyDescent="0.25">
      <c r="A31" t="s">
        <v>261</v>
      </c>
      <c r="B31" s="37">
        <v>859743472895</v>
      </c>
      <c r="C31" s="37">
        <v>901909489240</v>
      </c>
      <c r="D31" s="40">
        <f t="shared" si="0"/>
        <v>4.9044881030634715E-2</v>
      </c>
      <c r="E31" s="37">
        <f t="shared" si="1"/>
        <v>901909489240</v>
      </c>
      <c r="F31" s="37">
        <v>773806956330</v>
      </c>
      <c r="G31" s="40">
        <f t="shared" si="2"/>
        <v>-0.1420347988775974</v>
      </c>
      <c r="H31" s="37">
        <f t="shared" si="3"/>
        <v>773806956330</v>
      </c>
      <c r="I31" s="37">
        <v>860682351001</v>
      </c>
      <c r="J31" s="40">
        <f t="shared" si="4"/>
        <v>0.11227011331486514</v>
      </c>
    </row>
    <row r="32" spans="1:10" x14ac:dyDescent="0.25">
      <c r="A32" t="s">
        <v>265</v>
      </c>
      <c r="B32" s="37">
        <v>8181481867179</v>
      </c>
      <c r="C32" s="37">
        <v>9138238993842</v>
      </c>
      <c r="D32" s="40">
        <f t="shared" si="0"/>
        <v>0.11694178905427224</v>
      </c>
      <c r="E32" s="37">
        <f t="shared" si="1"/>
        <v>9138238993842</v>
      </c>
      <c r="F32" s="37">
        <v>9565462045199</v>
      </c>
      <c r="G32" s="40">
        <f t="shared" si="2"/>
        <v>4.6751135710599544E-2</v>
      </c>
      <c r="H32" s="37">
        <f t="shared" si="3"/>
        <v>9565462045199</v>
      </c>
      <c r="I32" s="37">
        <v>10088118830780</v>
      </c>
      <c r="J32" s="40">
        <f t="shared" si="4"/>
        <v>5.4639993667982473E-2</v>
      </c>
    </row>
    <row r="33" spans="1:10" x14ac:dyDescent="0.25">
      <c r="A33" t="s">
        <v>267</v>
      </c>
      <c r="B33" s="37">
        <v>4393932684171</v>
      </c>
      <c r="C33" s="37">
        <v>4685987917355</v>
      </c>
      <c r="D33" s="40">
        <f t="shared" si="0"/>
        <v>6.6467844224405048E-2</v>
      </c>
      <c r="E33" s="37">
        <f t="shared" si="1"/>
        <v>4685987917355</v>
      </c>
      <c r="F33" s="37">
        <v>4879559000000</v>
      </c>
      <c r="G33" s="40">
        <f t="shared" si="2"/>
        <v>4.1308489492277854E-2</v>
      </c>
      <c r="H33" s="37">
        <f t="shared" si="3"/>
        <v>4879559000000</v>
      </c>
      <c r="I33" s="37">
        <v>5472882000000</v>
      </c>
      <c r="J33" s="40">
        <f t="shared" si="4"/>
        <v>0.12159357023862197</v>
      </c>
    </row>
    <row r="34" spans="1:10" x14ac:dyDescent="0.25">
      <c r="A34" t="s">
        <v>275</v>
      </c>
      <c r="B34" s="37">
        <v>36484030000000</v>
      </c>
      <c r="C34" s="37">
        <v>40053732000000</v>
      </c>
      <c r="D34" s="40">
        <f t="shared" si="0"/>
        <v>9.7842864398477905E-2</v>
      </c>
      <c r="E34" s="37">
        <f t="shared" si="1"/>
        <v>40053732000000</v>
      </c>
      <c r="F34" s="37">
        <v>41204510000000</v>
      </c>
      <c r="G34" s="40">
        <f t="shared" si="2"/>
        <v>2.8730855841348317E-2</v>
      </c>
      <c r="H34" s="37">
        <f t="shared" si="3"/>
        <v>41204510000000</v>
      </c>
      <c r="I34" s="37">
        <v>41802073000000</v>
      </c>
      <c r="J34" s="40">
        <f t="shared" si="4"/>
        <v>1.4502368794095598E-2</v>
      </c>
    </row>
    <row r="35" spans="1:10" x14ac:dyDescent="0.25">
      <c r="A35" t="s">
        <v>279</v>
      </c>
      <c r="B35" s="37">
        <v>1839419574956</v>
      </c>
      <c r="C35" s="37">
        <v>1685795530617</v>
      </c>
      <c r="D35" s="40">
        <f t="shared" si="0"/>
        <v>-8.3517673961186797E-2</v>
      </c>
      <c r="E35" s="37">
        <f t="shared" si="1"/>
        <v>1685795530617</v>
      </c>
      <c r="F35" s="37">
        <v>1476427090781</v>
      </c>
      <c r="G35" s="40">
        <f t="shared" si="2"/>
        <v>-0.12419563110324019</v>
      </c>
      <c r="H35" s="37">
        <f t="shared" si="3"/>
        <v>1476427090781</v>
      </c>
      <c r="I35" s="37">
        <v>1405384153405</v>
      </c>
      <c r="J35" s="40">
        <f t="shared" si="4"/>
        <v>-4.8118148074904075E-2</v>
      </c>
    </row>
    <row r="36" spans="1:10" x14ac:dyDescent="0.25">
      <c r="A36" t="s">
        <v>281</v>
      </c>
      <c r="B36" s="37">
        <v>2652622140207</v>
      </c>
      <c r="C36" s="37">
        <v>3481731506128</v>
      </c>
      <c r="D36" s="40">
        <f>(C36-B36)/B36</f>
        <v>0.31256218266213354</v>
      </c>
      <c r="E36" s="37">
        <f t="shared" si="1"/>
        <v>3481731506128</v>
      </c>
      <c r="F36" s="37">
        <v>5362263237778</v>
      </c>
      <c r="G36" s="40">
        <f t="shared" si="2"/>
        <v>0.54011394282993441</v>
      </c>
      <c r="H36" s="37">
        <f t="shared" si="3"/>
        <v>5362263237778</v>
      </c>
      <c r="I36" s="37">
        <v>6930628258854</v>
      </c>
      <c r="J36" s="40">
        <f t="shared" si="4"/>
        <v>0.29248191510379762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J8" sqref="J8"/>
    </sheetView>
  </sheetViews>
  <sheetFormatPr defaultRowHeight="15" x14ac:dyDescent="0.25"/>
  <cols>
    <col min="1" max="1" width="12" style="65" bestFit="1" customWidth="1"/>
    <col min="2" max="2" width="9.5703125" style="65" bestFit="1" customWidth="1"/>
    <col min="3" max="3" width="17.5703125" style="65" bestFit="1" customWidth="1"/>
    <col min="4" max="4" width="9.85546875" style="65" bestFit="1" customWidth="1"/>
    <col min="5" max="5" width="12" style="65" bestFit="1" customWidth="1"/>
    <col min="6" max="6" width="14.7109375" style="65" bestFit="1" customWidth="1"/>
    <col min="7" max="7" width="2.5703125" style="52" customWidth="1"/>
    <col min="8" max="8" width="15.85546875" style="65" bestFit="1" customWidth="1"/>
    <col min="9" max="9" width="9.140625" style="65"/>
    <col min="10" max="10" width="12.140625" style="65" bestFit="1" customWidth="1"/>
    <col min="11" max="11" width="16.42578125" style="65" bestFit="1" customWidth="1"/>
    <col min="12" max="12" width="9.140625" style="65"/>
    <col min="13" max="16384" width="9.140625" style="42"/>
  </cols>
  <sheetData>
    <row r="1" spans="1:11" x14ac:dyDescent="0.25">
      <c r="A1" s="65" t="s">
        <v>309</v>
      </c>
      <c r="B1" s="65" t="s">
        <v>331</v>
      </c>
      <c r="C1" s="65" t="s">
        <v>332</v>
      </c>
      <c r="D1" s="65" t="s">
        <v>333</v>
      </c>
      <c r="E1" s="65" t="s">
        <v>313</v>
      </c>
      <c r="F1" s="65" t="s">
        <v>334</v>
      </c>
      <c r="H1" s="65" t="s">
        <v>339</v>
      </c>
    </row>
    <row r="2" spans="1:11" x14ac:dyDescent="0.25">
      <c r="A2" s="66">
        <v>0.24695434972493371</v>
      </c>
      <c r="B2" s="66">
        <v>1.5051203966918609</v>
      </c>
      <c r="C2" s="67">
        <v>14612274000000</v>
      </c>
      <c r="D2" s="66">
        <v>0.27892414281308986</v>
      </c>
      <c r="E2" s="66">
        <v>4.9547110166337054E-2</v>
      </c>
      <c r="F2" s="66">
        <v>9.2383118185275795E-2</v>
      </c>
      <c r="H2" s="66">
        <f>STANDARDIZE(C2,$K$2,$K$3)</f>
        <v>0.33448956972994415</v>
      </c>
      <c r="J2" s="68" t="s">
        <v>336</v>
      </c>
      <c r="K2" s="69">
        <f>AVERAGE(C2:C103)</f>
        <v>9778118388325.4902</v>
      </c>
    </row>
    <row r="3" spans="1:11" x14ac:dyDescent="0.25">
      <c r="A3" s="66">
        <v>0.21441518295146303</v>
      </c>
      <c r="B3" s="66">
        <v>2.1727701978484961</v>
      </c>
      <c r="C3" s="67">
        <v>24204994000000</v>
      </c>
      <c r="D3" s="66">
        <v>0.41511065856905399</v>
      </c>
      <c r="E3" s="66">
        <v>0.15665875057735465</v>
      </c>
      <c r="F3" s="66">
        <v>0.27861143155150353</v>
      </c>
      <c r="H3" s="66">
        <f t="shared" ref="H3:H66" si="0">STANDARDIZE(C3,$K$2,$K$3)</f>
        <v>0.99823832816686497</v>
      </c>
      <c r="J3" s="68" t="s">
        <v>337</v>
      </c>
      <c r="K3" s="65">
        <f>STDEV(C2:C103)</f>
        <v>14452335884725.637</v>
      </c>
    </row>
    <row r="4" spans="1:11" x14ac:dyDescent="0.25">
      <c r="A4" s="66">
        <v>0.37103062059115632</v>
      </c>
      <c r="B4" s="66">
        <v>7.6038723105313197</v>
      </c>
      <c r="C4" s="67">
        <v>1197796650000</v>
      </c>
      <c r="D4" s="66">
        <v>0.15480310618668036</v>
      </c>
      <c r="E4" s="66">
        <v>0.25566797542672587</v>
      </c>
      <c r="F4" s="66">
        <v>6.4990715980425634E-2</v>
      </c>
      <c r="H4" s="66">
        <f t="shared" si="0"/>
        <v>-0.59369791892214796</v>
      </c>
    </row>
    <row r="5" spans="1:11" x14ac:dyDescent="0.25">
      <c r="A5" s="66">
        <v>0.26913917055375763</v>
      </c>
      <c r="B5" s="66">
        <v>2.8549373789335082</v>
      </c>
      <c r="C5" s="67">
        <v>1531365558000</v>
      </c>
      <c r="D5" s="66">
        <v>0.29502161886809264</v>
      </c>
      <c r="E5" s="66">
        <v>0.13442238292288164</v>
      </c>
      <c r="F5" s="66">
        <v>0.11121564298748834</v>
      </c>
      <c r="H5" s="66">
        <f t="shared" si="0"/>
        <v>-0.57061729647740234</v>
      </c>
    </row>
    <row r="6" spans="1:11" x14ac:dyDescent="0.25">
      <c r="A6" s="66">
        <v>7.6976414364109624E-2</v>
      </c>
      <c r="B6" s="66">
        <v>1.0751227491646518</v>
      </c>
      <c r="C6" s="67">
        <v>8583223835997</v>
      </c>
      <c r="D6" s="66">
        <v>0.63202142650808246</v>
      </c>
      <c r="E6" s="66">
        <v>0.24460335238461248</v>
      </c>
      <c r="F6" s="66">
        <v>0.18442465743626907</v>
      </c>
      <c r="H6" s="66">
        <f t="shared" si="0"/>
        <v>-8.2678299332314062E-2</v>
      </c>
    </row>
    <row r="7" spans="1:11" x14ac:dyDescent="0.25">
      <c r="A7" s="66">
        <v>0.76287643592600818</v>
      </c>
      <c r="B7" s="66">
        <v>1.9378906595700778</v>
      </c>
      <c r="C7" s="67">
        <v>62951634000000</v>
      </c>
      <c r="D7" s="66">
        <v>0.37151388318212675</v>
      </c>
      <c r="E7" s="66">
        <v>0.16646555064842919</v>
      </c>
      <c r="F7" s="66">
        <v>8.3969670793414844E-2</v>
      </c>
      <c r="H7" s="66">
        <f t="shared" si="0"/>
        <v>3.6792333111959055</v>
      </c>
    </row>
    <row r="8" spans="1:11" x14ac:dyDescent="0.25">
      <c r="A8" s="66">
        <v>0.8261885822901005</v>
      </c>
      <c r="B8" s="66">
        <v>5.2341310027039061</v>
      </c>
      <c r="C8" s="67">
        <v>42508277000000</v>
      </c>
      <c r="D8" s="66">
        <v>0.19603859737716492</v>
      </c>
      <c r="E8" s="66">
        <v>0.36664801366284738</v>
      </c>
      <c r="F8" s="66">
        <v>7.1824417268952334E-2</v>
      </c>
      <c r="H8" s="66">
        <f t="shared" si="0"/>
        <v>2.2646967848475144</v>
      </c>
    </row>
    <row r="9" spans="1:11" x14ac:dyDescent="0.25">
      <c r="A9" s="66">
        <v>0.41062869441595767</v>
      </c>
      <c r="B9" s="66">
        <v>2.4067819873457927</v>
      </c>
      <c r="C9" s="67">
        <v>28901948000000</v>
      </c>
      <c r="D9" s="66">
        <v>0.35987626162776293</v>
      </c>
      <c r="E9" s="66">
        <v>0.19648942103818842</v>
      </c>
      <c r="F9" s="66">
        <v>8.5850065533342984E-2</v>
      </c>
      <c r="H9" s="66">
        <f t="shared" si="0"/>
        <v>1.3232345113073432</v>
      </c>
    </row>
    <row r="10" spans="1:11" x14ac:dyDescent="0.25">
      <c r="A10" s="66">
        <v>0.14297752566466362</v>
      </c>
      <c r="B10" s="66">
        <v>5.8219595751288988</v>
      </c>
      <c r="C10" s="67">
        <v>439465673296</v>
      </c>
      <c r="D10" s="66">
        <v>0.14953759021296045</v>
      </c>
      <c r="E10" s="66">
        <v>0.19748217588129544</v>
      </c>
      <c r="F10" s="66">
        <v>0.17046738522563118</v>
      </c>
      <c r="H10" s="66">
        <f t="shared" si="0"/>
        <v>-0.6461690891712053</v>
      </c>
    </row>
    <row r="11" spans="1:11" x14ac:dyDescent="0.25">
      <c r="A11" s="66">
        <v>0.43929901955741041</v>
      </c>
      <c r="B11" s="66">
        <v>1.0029444989391754</v>
      </c>
      <c r="C11" s="67">
        <v>1339032413455</v>
      </c>
      <c r="D11" s="66">
        <v>0.8073111598491779</v>
      </c>
      <c r="E11" s="66">
        <v>0.12577368928901059</v>
      </c>
      <c r="F11" s="66">
        <v>-7.2338660547599076E-2</v>
      </c>
      <c r="H11" s="66">
        <f t="shared" si="0"/>
        <v>-0.58392539740164628</v>
      </c>
    </row>
    <row r="12" spans="1:11" x14ac:dyDescent="0.25">
      <c r="A12" s="66">
        <v>0.4018580362818856</v>
      </c>
      <c r="B12" s="66">
        <v>4.5250280606146918</v>
      </c>
      <c r="C12" s="67">
        <v>30150580000000</v>
      </c>
      <c r="D12" s="66">
        <v>0.13306135404360381</v>
      </c>
      <c r="E12" s="66">
        <v>0.1453960435603863</v>
      </c>
      <c r="F12" s="66">
        <v>-0.13687793413381405</v>
      </c>
      <c r="H12" s="66">
        <f t="shared" si="0"/>
        <v>1.4096310640832619</v>
      </c>
    </row>
    <row r="13" spans="1:11" x14ac:dyDescent="0.25">
      <c r="A13" s="66">
        <v>0.21081638209212544</v>
      </c>
      <c r="B13" s="66">
        <v>1.1402359019399169</v>
      </c>
      <c r="C13" s="67">
        <v>1587210576000</v>
      </c>
      <c r="D13" s="66">
        <v>0.70366985382284908</v>
      </c>
      <c r="E13" s="66">
        <v>0.28239688568702742</v>
      </c>
      <c r="F13" s="66">
        <v>0.22511927470744941</v>
      </c>
      <c r="H13" s="66">
        <f t="shared" si="0"/>
        <v>-0.56675321398960044</v>
      </c>
    </row>
    <row r="14" spans="1:11" x14ac:dyDescent="0.25">
      <c r="A14" s="66">
        <v>0.20158438822745536</v>
      </c>
      <c r="B14" s="66">
        <v>1.7136672356001741</v>
      </c>
      <c r="C14" s="67">
        <v>4612562541064</v>
      </c>
      <c r="D14" s="66">
        <v>0.50756062623054543</v>
      </c>
      <c r="E14" s="66">
        <v>0.10869610720104549</v>
      </c>
      <c r="F14" s="66">
        <v>0.19569104463130146</v>
      </c>
      <c r="H14" s="66">
        <f t="shared" si="0"/>
        <v>-0.3574201352959735</v>
      </c>
    </row>
    <row r="15" spans="1:11" x14ac:dyDescent="0.25">
      <c r="A15" s="66">
        <v>8.7039815138539367E-2</v>
      </c>
      <c r="B15" s="66">
        <v>3.4106457615433685</v>
      </c>
      <c r="C15" s="67">
        <v>1871422416044</v>
      </c>
      <c r="D15" s="66">
        <v>0.29393501482033485</v>
      </c>
      <c r="E15" s="66">
        <v>0.24371708397445066</v>
      </c>
      <c r="F15" s="66">
        <v>5.6407029679021371E-2</v>
      </c>
      <c r="H15" s="66">
        <f t="shared" si="0"/>
        <v>-0.54708775351933991</v>
      </c>
    </row>
    <row r="16" spans="1:11" x14ac:dyDescent="0.25">
      <c r="A16" s="66">
        <v>0.15570003115787551</v>
      </c>
      <c r="B16" s="66">
        <v>1.3016309176586143</v>
      </c>
      <c r="C16" s="67">
        <v>639091366917</v>
      </c>
      <c r="D16" s="66">
        <v>0.49826379472022486</v>
      </c>
      <c r="E16" s="66">
        <v>6.272744859096753E-2</v>
      </c>
      <c r="F16" s="66">
        <v>2.0356059935385501E-2</v>
      </c>
      <c r="H16" s="66">
        <f t="shared" si="0"/>
        <v>-0.63235639513937203</v>
      </c>
    </row>
    <row r="17" spans="1:8" x14ac:dyDescent="0.25">
      <c r="A17" s="66">
        <v>0.38319420906256879</v>
      </c>
      <c r="B17" s="66">
        <v>4.1311443254367308</v>
      </c>
      <c r="C17" s="67">
        <v>15226009210657</v>
      </c>
      <c r="D17" s="66">
        <v>0.18141077096148775</v>
      </c>
      <c r="E17" s="66">
        <v>0.18886014198037468</v>
      </c>
      <c r="F17" s="66">
        <v>8.3117803374589544E-2</v>
      </c>
      <c r="H17" s="66">
        <f t="shared" si="0"/>
        <v>0.3769557299100188</v>
      </c>
    </row>
    <row r="18" spans="1:8" x14ac:dyDescent="0.25">
      <c r="A18" s="66">
        <v>0.55996103449831847</v>
      </c>
      <c r="B18" s="66">
        <v>3.5586518417280573</v>
      </c>
      <c r="C18" s="67">
        <v>685812995987</v>
      </c>
      <c r="D18" s="66">
        <v>0.31380260227684492</v>
      </c>
      <c r="E18" s="66">
        <v>7.8218774024557014E-2</v>
      </c>
      <c r="F18" s="66">
        <v>-2.5983333051354706E-2</v>
      </c>
      <c r="H18" s="66">
        <f t="shared" si="0"/>
        <v>-0.62912358700076665</v>
      </c>
    </row>
    <row r="19" spans="1:8" x14ac:dyDescent="0.25">
      <c r="A19" s="66">
        <v>0.10598802547775772</v>
      </c>
      <c r="B19" s="66">
        <v>2.7701148584128061</v>
      </c>
      <c r="C19" s="67">
        <v>162828169250</v>
      </c>
      <c r="D19" s="66">
        <v>0.27950753446182347</v>
      </c>
      <c r="E19" s="66">
        <v>4.564654918510308E-2</v>
      </c>
      <c r="F19" s="66">
        <v>-9.5899089734275647E-2</v>
      </c>
      <c r="H19" s="66">
        <f t="shared" si="0"/>
        <v>-0.66531045886068041</v>
      </c>
    </row>
    <row r="20" spans="1:8" x14ac:dyDescent="0.25">
      <c r="A20" s="66">
        <v>0.2904627437550229</v>
      </c>
      <c r="B20" s="66">
        <v>4.2166008941858424</v>
      </c>
      <c r="C20" s="67">
        <v>743934894000</v>
      </c>
      <c r="D20" s="66">
        <v>0.21676954031947854</v>
      </c>
      <c r="E20" s="66">
        <v>0.26417789614151138</v>
      </c>
      <c r="F20" s="66">
        <v>5.2224925824152967E-2</v>
      </c>
      <c r="H20" s="66">
        <f t="shared" si="0"/>
        <v>-0.62510196042935351</v>
      </c>
    </row>
    <row r="21" spans="1:8" x14ac:dyDescent="0.25">
      <c r="A21" s="66">
        <v>0.94209774075321839</v>
      </c>
      <c r="B21" s="66">
        <v>0.67954799243889397</v>
      </c>
      <c r="C21" s="67">
        <v>2275038000000</v>
      </c>
      <c r="D21" s="66">
        <v>0.63928514600635244</v>
      </c>
      <c r="E21" s="66">
        <v>1.1936171768375903</v>
      </c>
      <c r="F21" s="66">
        <v>0.2102841727125658</v>
      </c>
      <c r="H21" s="66">
        <f t="shared" si="0"/>
        <v>-0.51916039373644329</v>
      </c>
    </row>
    <row r="22" spans="1:8" x14ac:dyDescent="0.25">
      <c r="A22" s="66">
        <v>0.20429316581033954</v>
      </c>
      <c r="B22" s="66">
        <v>2.2501718006084226</v>
      </c>
      <c r="C22" s="67">
        <v>12922421859142</v>
      </c>
      <c r="D22" s="66">
        <v>0.51516394872741067</v>
      </c>
      <c r="E22" s="66">
        <v>0.21479039473507766</v>
      </c>
      <c r="F22" s="66">
        <v>0.23829498958357739</v>
      </c>
      <c r="H22" s="66">
        <f t="shared" si="0"/>
        <v>0.2175636863062155</v>
      </c>
    </row>
    <row r="23" spans="1:8" x14ac:dyDescent="0.25">
      <c r="A23" s="66">
        <v>0.14496626222229797</v>
      </c>
      <c r="B23" s="66">
        <v>1.148683847649568</v>
      </c>
      <c r="C23" s="67">
        <v>1288683925066</v>
      </c>
      <c r="D23" s="66">
        <v>0.67990671564877803</v>
      </c>
      <c r="E23" s="66">
        <v>3.2194021465084488E-2</v>
      </c>
      <c r="F23" s="66">
        <v>9.9426376170199546E-2</v>
      </c>
      <c r="H23" s="66">
        <f t="shared" si="0"/>
        <v>-0.5874091586974387</v>
      </c>
    </row>
    <row r="24" spans="1:8" x14ac:dyDescent="0.25">
      <c r="A24" s="66">
        <v>0.20387179131147659</v>
      </c>
      <c r="B24" s="66">
        <v>2.9622743642339184</v>
      </c>
      <c r="C24" s="67">
        <v>2919640858718</v>
      </c>
      <c r="D24" s="66">
        <v>0.50584614963242247</v>
      </c>
      <c r="E24" s="66">
        <v>0.18256248855208709</v>
      </c>
      <c r="F24" s="66">
        <v>0.15976959376630151</v>
      </c>
      <c r="H24" s="66">
        <f t="shared" si="0"/>
        <v>-0.47455840940259819</v>
      </c>
    </row>
    <row r="25" spans="1:8" x14ac:dyDescent="0.25">
      <c r="A25" s="66">
        <v>2.4497166081214557E-2</v>
      </c>
      <c r="B25" s="66">
        <v>1.3153188062751624</v>
      </c>
      <c r="C25" s="67">
        <v>568239939951</v>
      </c>
      <c r="D25" s="66">
        <v>0.47882703229636153</v>
      </c>
      <c r="E25" s="66">
        <v>0.57126377722865596</v>
      </c>
      <c r="F25" s="66">
        <v>0.11910041723916445</v>
      </c>
      <c r="H25" s="66">
        <f t="shared" si="0"/>
        <v>-0.63725881558760422</v>
      </c>
    </row>
    <row r="26" spans="1:8" x14ac:dyDescent="0.25">
      <c r="A26" s="66">
        <v>0.32303352985808376</v>
      </c>
      <c r="B26" s="66">
        <v>2.8683228260814779</v>
      </c>
      <c r="C26" s="67">
        <v>4368876996000</v>
      </c>
      <c r="D26" s="66">
        <v>0.2856842376525448</v>
      </c>
      <c r="E26" s="66">
        <v>8.7826884741595362E-2</v>
      </c>
      <c r="F26" s="66">
        <v>4.2128233561710041E-2</v>
      </c>
      <c r="H26" s="66">
        <f t="shared" si="0"/>
        <v>-0.37428146117489569</v>
      </c>
    </row>
    <row r="27" spans="1:8" x14ac:dyDescent="0.25">
      <c r="A27" s="66">
        <v>0.59164297501153851</v>
      </c>
      <c r="B27" s="66">
        <v>2.8602526736442981</v>
      </c>
      <c r="C27" s="67">
        <v>2254740000000</v>
      </c>
      <c r="D27" s="66">
        <v>0.299229622927699</v>
      </c>
      <c r="E27" s="66">
        <v>0.30030536911689781</v>
      </c>
      <c r="F27" s="66">
        <v>2.7454187127442627E-2</v>
      </c>
      <c r="H27" s="66">
        <f t="shared" si="0"/>
        <v>-0.52056487258068695</v>
      </c>
    </row>
    <row r="28" spans="1:8" x14ac:dyDescent="0.25">
      <c r="A28" s="66">
        <v>0.54692752053739813</v>
      </c>
      <c r="B28" s="66">
        <v>5.2595401165722286</v>
      </c>
      <c r="C28" s="67">
        <v>2185101038101</v>
      </c>
      <c r="D28" s="66">
        <v>0.18394688564393119</v>
      </c>
      <c r="E28" s="66">
        <v>8.4526620680574663E-2</v>
      </c>
      <c r="F28" s="66">
        <v>9.1531918774061305E-2</v>
      </c>
      <c r="H28" s="66">
        <f t="shared" si="0"/>
        <v>-0.52538339897354502</v>
      </c>
    </row>
    <row r="29" spans="1:8" x14ac:dyDescent="0.25">
      <c r="A29" s="66">
        <v>0.75309089551911079</v>
      </c>
      <c r="B29" s="66">
        <v>2.1899496740644233</v>
      </c>
      <c r="C29" s="67">
        <v>2581440938262</v>
      </c>
      <c r="D29" s="66">
        <v>0.40968065666147874</v>
      </c>
      <c r="E29" s="66">
        <v>0.10248324152236453</v>
      </c>
      <c r="F29" s="66">
        <v>-9.200800480203622E-2</v>
      </c>
      <c r="H29" s="66">
        <f t="shared" si="0"/>
        <v>-0.49795946533940605</v>
      </c>
    </row>
    <row r="30" spans="1:8" x14ac:dyDescent="0.25">
      <c r="A30" s="66">
        <v>0.36569232007200431</v>
      </c>
      <c r="B30" s="66">
        <v>1.6417106140919415</v>
      </c>
      <c r="C30" s="67">
        <v>639701164511</v>
      </c>
      <c r="D30" s="66">
        <v>0.45814202051364317</v>
      </c>
      <c r="E30" s="66">
        <v>6.5980146114126045E-2</v>
      </c>
      <c r="F30" s="66">
        <v>4.9044881030634715E-2</v>
      </c>
      <c r="H30" s="66">
        <f t="shared" si="0"/>
        <v>-0.6323142014345714</v>
      </c>
    </row>
    <row r="31" spans="1:8" x14ac:dyDescent="0.25">
      <c r="A31" s="66">
        <v>0.4353700957355946</v>
      </c>
      <c r="B31" s="66">
        <v>2.6521403499907246</v>
      </c>
      <c r="C31" s="67">
        <v>6585807349438</v>
      </c>
      <c r="D31" s="66">
        <v>0.29617237542067626</v>
      </c>
      <c r="E31" s="66">
        <v>0.11361827068687901</v>
      </c>
      <c r="F31" s="66">
        <v>0.11694178905427224</v>
      </c>
      <c r="H31" s="66">
        <f t="shared" si="0"/>
        <v>-0.22088547237968467</v>
      </c>
    </row>
    <row r="32" spans="1:8" x14ac:dyDescent="0.25">
      <c r="A32" s="66">
        <v>1.1668737100526079E-2</v>
      </c>
      <c r="B32" s="66">
        <v>4.8436359177165063</v>
      </c>
      <c r="C32" s="67">
        <v>4239199641365</v>
      </c>
      <c r="D32" s="66">
        <v>0.17691220278092751</v>
      </c>
      <c r="E32" s="66">
        <v>0.20058694524698967</v>
      </c>
      <c r="F32" s="66">
        <v>6.6467844224405048E-2</v>
      </c>
      <c r="H32" s="66">
        <f t="shared" si="0"/>
        <v>-0.38325422209529841</v>
      </c>
    </row>
    <row r="33" spans="1:8" x14ac:dyDescent="0.25">
      <c r="A33" s="66">
        <v>0.98081026174203401</v>
      </c>
      <c r="B33" s="66">
        <v>0.60563193447663621</v>
      </c>
      <c r="C33" s="67">
        <v>16745695000000</v>
      </c>
      <c r="D33" s="66">
        <v>0.71907657460618979</v>
      </c>
      <c r="E33" s="66">
        <v>1.2664073696638236</v>
      </c>
      <c r="F33" s="66">
        <v>9.7842864398477905E-2</v>
      </c>
      <c r="H33" s="66">
        <f t="shared" si="0"/>
        <v>0.48210729858820894</v>
      </c>
    </row>
    <row r="34" spans="1:8" x14ac:dyDescent="0.25">
      <c r="A34" s="66">
        <v>0.52522758425425564</v>
      </c>
      <c r="B34" s="66">
        <v>3.3942293221153861</v>
      </c>
      <c r="C34" s="67">
        <v>1353634132275</v>
      </c>
      <c r="D34" s="66">
        <v>0.26782771786471721</v>
      </c>
      <c r="E34" s="66">
        <v>0.10084888205749068</v>
      </c>
      <c r="F34" s="66">
        <v>-8.3517673961186797E-2</v>
      </c>
      <c r="H34" s="66">
        <f t="shared" si="0"/>
        <v>-0.58291506115313485</v>
      </c>
    </row>
    <row r="35" spans="1:8" x14ac:dyDescent="0.25">
      <c r="A35" s="66">
        <v>0.18772979451239336</v>
      </c>
      <c r="B35" s="66">
        <v>1.3091239666858929</v>
      </c>
      <c r="C35" s="67">
        <v>4662319785318</v>
      </c>
      <c r="D35" s="66">
        <v>0.4658292377336074</v>
      </c>
      <c r="E35" s="66">
        <v>0.11164439478900955</v>
      </c>
      <c r="F35" s="66">
        <v>0.31256218266213354</v>
      </c>
      <c r="H35" s="66">
        <f t="shared" si="0"/>
        <v>-0.35397728393610528</v>
      </c>
    </row>
    <row r="36" spans="1:8" x14ac:dyDescent="0.25">
      <c r="A36" s="66">
        <v>0.50850227102603562</v>
      </c>
      <c r="B36" s="66">
        <v>1.7190654485842849</v>
      </c>
      <c r="C36" s="67">
        <v>14762309000000</v>
      </c>
      <c r="D36" s="66">
        <v>0.27117932567323988</v>
      </c>
      <c r="E36" s="66">
        <v>4.2092741049510198E-2</v>
      </c>
      <c r="F36" s="66">
        <v>5.8014969625279939E-2</v>
      </c>
      <c r="H36" s="66">
        <f t="shared" si="0"/>
        <v>0.34487093653436285</v>
      </c>
    </row>
    <row r="37" spans="1:8" x14ac:dyDescent="0.25">
      <c r="A37" s="66">
        <v>0.37273809195219409</v>
      </c>
      <c r="B37" s="66">
        <v>2.3165549044658498</v>
      </c>
      <c r="C37" s="67">
        <v>24522593000000</v>
      </c>
      <c r="D37" s="66">
        <v>0.35965886641759293</v>
      </c>
      <c r="E37" s="66">
        <v>0.15689075054966226</v>
      </c>
      <c r="F37" s="66">
        <v>0.29041928352870178</v>
      </c>
      <c r="H37" s="66">
        <f t="shared" si="0"/>
        <v>1.0202139452943124</v>
      </c>
    </row>
    <row r="38" spans="1:8" x14ac:dyDescent="0.25">
      <c r="A38" s="66">
        <v>0.52052715623799639</v>
      </c>
      <c r="B38" s="66">
        <v>8.6378421711814415</v>
      </c>
      <c r="C38" s="67">
        <v>1340842765000</v>
      </c>
      <c r="D38" s="66">
        <v>0.14632392188057933</v>
      </c>
      <c r="E38" s="66">
        <v>0.24146343984804733</v>
      </c>
      <c r="F38" s="66">
        <v>4.3411325541183987E-2</v>
      </c>
      <c r="H38" s="66">
        <f t="shared" si="0"/>
        <v>-0.58380013380692775</v>
      </c>
    </row>
    <row r="39" spans="1:8" x14ac:dyDescent="0.25">
      <c r="A39" s="66">
        <v>0.75241239662983794</v>
      </c>
      <c r="B39" s="66">
        <v>2.662125750667371</v>
      </c>
      <c r="C39" s="67">
        <v>1640886147000</v>
      </c>
      <c r="D39" s="66">
        <v>0.31969681684441692</v>
      </c>
      <c r="E39" s="66">
        <v>0.13286121816050878</v>
      </c>
      <c r="F39" s="66">
        <v>8.5637548448807221E-2</v>
      </c>
      <c r="H39" s="66">
        <f t="shared" si="0"/>
        <v>-0.56303924197648603</v>
      </c>
    </row>
    <row r="40" spans="1:8" x14ac:dyDescent="0.25">
      <c r="A40" s="66">
        <v>0.77640675103464818</v>
      </c>
      <c r="B40" s="66">
        <v>0.74179452876953644</v>
      </c>
      <c r="C40" s="67">
        <v>9369891776775</v>
      </c>
      <c r="D40" s="66">
        <v>0.64905490365004004</v>
      </c>
      <c r="E40" s="66">
        <v>0.17664044171652374</v>
      </c>
      <c r="F40" s="66">
        <v>0.24893677904792921</v>
      </c>
      <c r="H40" s="66">
        <f t="shared" si="0"/>
        <v>-2.8246410463095877E-2</v>
      </c>
    </row>
    <row r="41" spans="1:8" x14ac:dyDescent="0.25">
      <c r="A41" s="66">
        <v>0.65536717663457522</v>
      </c>
      <c r="B41" s="66">
        <v>1.9355361862580238</v>
      </c>
      <c r="C41" s="67">
        <v>66759930000000</v>
      </c>
      <c r="D41" s="66">
        <v>0.36806907976086856</v>
      </c>
      <c r="E41" s="66">
        <v>0.1826036634784993</v>
      </c>
      <c r="F41" s="66">
        <v>9.2190844166372646E-2</v>
      </c>
      <c r="H41" s="66">
        <f t="shared" si="0"/>
        <v>3.9427406106646994</v>
      </c>
    </row>
    <row r="42" spans="1:8" x14ac:dyDescent="0.25">
      <c r="A42" s="66">
        <v>1.0035506307951192</v>
      </c>
      <c r="B42" s="66">
        <v>5.2723301623068073</v>
      </c>
      <c r="C42" s="67">
        <v>43141063000000</v>
      </c>
      <c r="D42" s="66">
        <v>0.20926878876396718</v>
      </c>
      <c r="E42" s="66">
        <v>0.36593496582020013</v>
      </c>
      <c r="F42" s="66">
        <v>3.7969560408928953E-2</v>
      </c>
      <c r="H42" s="66">
        <f t="shared" si="0"/>
        <v>2.3084811256659963</v>
      </c>
    </row>
    <row r="43" spans="1:8" x14ac:dyDescent="0.25">
      <c r="A43" s="66">
        <v>0.55018435554850731</v>
      </c>
      <c r="B43" s="66">
        <v>2.4282852158038826</v>
      </c>
      <c r="C43" s="67">
        <v>31619514000000</v>
      </c>
      <c r="D43" s="66">
        <v>0.35722193579572414</v>
      </c>
      <c r="E43" s="66">
        <v>0.17374348871524917</v>
      </c>
      <c r="F43" s="66">
        <v>3.3091212113571758E-2</v>
      </c>
      <c r="H43" s="66">
        <f t="shared" si="0"/>
        <v>1.5112709658760568</v>
      </c>
    </row>
    <row r="44" spans="1:8" x14ac:dyDescent="0.25">
      <c r="A44" s="66">
        <v>5.3763679639999104E-2</v>
      </c>
      <c r="B44" s="66">
        <v>6.5022096021167082</v>
      </c>
      <c r="C44" s="67">
        <v>513022591574</v>
      </c>
      <c r="D44" s="66">
        <v>0.13854329925887443</v>
      </c>
      <c r="E44" s="66">
        <v>0.16311135165670168</v>
      </c>
      <c r="F44" s="66">
        <v>-3.8935524296185714E-2</v>
      </c>
      <c r="H44" s="66">
        <f t="shared" si="0"/>
        <v>-0.64107946775189273</v>
      </c>
    </row>
    <row r="45" spans="1:8" x14ac:dyDescent="0.25">
      <c r="A45" s="66">
        <v>0.47332304079070281</v>
      </c>
      <c r="B45" s="66">
        <v>0.99250271633462672</v>
      </c>
      <c r="C45" s="67">
        <v>1213916545120</v>
      </c>
      <c r="D45" s="66">
        <v>0.77147961952971189</v>
      </c>
      <c r="E45" s="66">
        <v>0.13270168803385227</v>
      </c>
      <c r="F45" s="66">
        <v>-0.23684089362297817</v>
      </c>
      <c r="H45" s="66">
        <f t="shared" si="0"/>
        <v>-0.59258253555100471</v>
      </c>
    </row>
    <row r="46" spans="1:8" x14ac:dyDescent="0.25">
      <c r="A46" s="66">
        <v>1.8603790238497921</v>
      </c>
      <c r="B46" s="66">
        <v>3.7030713211521391</v>
      </c>
      <c r="C46" s="67">
        <v>28863676000000</v>
      </c>
      <c r="D46" s="66">
        <v>0.14922454783652644</v>
      </c>
      <c r="E46" s="66">
        <v>7.483425879747474E-2</v>
      </c>
      <c r="F46" s="66">
        <v>-6.0583870712817053E-2</v>
      </c>
      <c r="H46" s="66">
        <f t="shared" si="0"/>
        <v>1.3205863580741728</v>
      </c>
    </row>
    <row r="47" spans="1:8" x14ac:dyDescent="0.25">
      <c r="A47" s="66">
        <v>0.17622055167521994</v>
      </c>
      <c r="B47" s="66">
        <v>1.0608338449459496</v>
      </c>
      <c r="C47" s="67">
        <v>1927985352000</v>
      </c>
      <c r="D47" s="66">
        <v>0.7160966594314665</v>
      </c>
      <c r="E47" s="66">
        <v>0.31350971093724128</v>
      </c>
      <c r="F47" s="66">
        <v>7.2006645635849714E-2</v>
      </c>
      <c r="H47" s="66">
        <f t="shared" si="0"/>
        <v>-0.54317399615809703</v>
      </c>
    </row>
    <row r="48" spans="1:8" x14ac:dyDescent="0.25">
      <c r="A48" s="66">
        <v>0.16514516993780928</v>
      </c>
      <c r="B48" s="66">
        <v>1.5455069440225075</v>
      </c>
      <c r="C48" s="67">
        <v>6096148972533</v>
      </c>
      <c r="D48" s="66">
        <v>0.57800887630570874</v>
      </c>
      <c r="E48" s="66">
        <v>0.12589468599448145</v>
      </c>
      <c r="F48" s="66">
        <v>5.4370914314620614E-2</v>
      </c>
      <c r="H48" s="66">
        <f t="shared" si="0"/>
        <v>-0.25476638829601828</v>
      </c>
    </row>
    <row r="49" spans="1:8" x14ac:dyDescent="0.25">
      <c r="A49" s="66">
        <v>0.11603016221108592</v>
      </c>
      <c r="B49" s="66">
        <v>1.9744184952587451</v>
      </c>
      <c r="C49" s="67">
        <v>3013760616985</v>
      </c>
      <c r="D49" s="66">
        <v>0.40713725728140904</v>
      </c>
      <c r="E49" s="66">
        <v>0.18284795857317715</v>
      </c>
      <c r="F49" s="66">
        <v>0.1331729584712231</v>
      </c>
      <c r="H49" s="66">
        <f t="shared" si="0"/>
        <v>-0.46804598407442183</v>
      </c>
    </row>
    <row r="50" spans="1:8" x14ac:dyDescent="0.25">
      <c r="A50" s="66">
        <v>1.0650828734817286E-2</v>
      </c>
      <c r="B50" s="66">
        <v>1.2633758277789386</v>
      </c>
      <c r="C50" s="67">
        <v>1235198847468</v>
      </c>
      <c r="D50" s="66">
        <v>0.35927030791736281</v>
      </c>
      <c r="E50" s="66">
        <v>0.60264856987350479</v>
      </c>
      <c r="F50" s="66">
        <v>0.23097575901694206</v>
      </c>
      <c r="H50" s="66">
        <f t="shared" si="0"/>
        <v>-0.59110994990687415</v>
      </c>
    </row>
    <row r="51" spans="1:8" x14ac:dyDescent="0.25">
      <c r="A51" s="66">
        <v>0.42890480526764818</v>
      </c>
      <c r="B51" s="66">
        <v>4.5094006686689259</v>
      </c>
      <c r="C51" s="67">
        <v>16616239416335</v>
      </c>
      <c r="D51" s="66">
        <v>0.16382814218299402</v>
      </c>
      <c r="E51" s="66">
        <v>0.17582695581722654</v>
      </c>
      <c r="F51" s="66">
        <v>4.1699162711697095E-2</v>
      </c>
      <c r="H51" s="66">
        <f t="shared" si="0"/>
        <v>0.47314988265921587</v>
      </c>
    </row>
    <row r="52" spans="1:8" x14ac:dyDescent="0.25">
      <c r="A52" s="66">
        <v>8.3700406864203707</v>
      </c>
      <c r="B52" s="66">
        <v>3.2713525651960773</v>
      </c>
      <c r="C52" s="67">
        <v>681937947736</v>
      </c>
      <c r="D52" s="66">
        <v>0.33673277822617587</v>
      </c>
      <c r="E52" s="66">
        <v>5.5502001018954772E-3</v>
      </c>
      <c r="F52" s="66">
        <v>-7.7666757187658225E-2</v>
      </c>
      <c r="H52" s="66">
        <f t="shared" si="0"/>
        <v>-0.6293917130865363</v>
      </c>
    </row>
    <row r="53" spans="1:8" x14ac:dyDescent="0.25">
      <c r="A53" s="66">
        <v>8.3366885475662705E-2</v>
      </c>
      <c r="B53" s="66">
        <v>4.281866425422038</v>
      </c>
      <c r="C53" s="67">
        <v>161163426840</v>
      </c>
      <c r="D53" s="66">
        <v>0.19571080350825332</v>
      </c>
      <c r="E53" s="66">
        <v>0.10234014010044119</v>
      </c>
      <c r="F53" s="66">
        <v>0.42137433153455178</v>
      </c>
      <c r="H53" s="66">
        <f t="shared" si="0"/>
        <v>-0.66542564732732534</v>
      </c>
    </row>
    <row r="54" spans="1:8" x14ac:dyDescent="0.25">
      <c r="A54" s="66">
        <v>0.78534861019947477</v>
      </c>
      <c r="B54" s="66">
        <v>3.0809653452435768</v>
      </c>
      <c r="C54" s="67">
        <v>847006544000</v>
      </c>
      <c r="D54" s="66">
        <v>0.27339706480473192</v>
      </c>
      <c r="E54" s="66">
        <v>0.25342132540161788</v>
      </c>
      <c r="F54" s="66">
        <v>0.11774299743984117</v>
      </c>
      <c r="H54" s="66">
        <f t="shared" si="0"/>
        <v>-0.61797012715187383</v>
      </c>
    </row>
    <row r="55" spans="1:8" x14ac:dyDescent="0.25">
      <c r="A55" s="66">
        <v>0.81277268401699754</v>
      </c>
      <c r="B55" s="66">
        <v>0.82572919238655518</v>
      </c>
      <c r="C55" s="67">
        <v>2510078000000</v>
      </c>
      <c r="D55" s="66">
        <v>0.57574824368007682</v>
      </c>
      <c r="E55" s="66">
        <v>1.2403895183138403</v>
      </c>
      <c r="F55" s="66">
        <v>3.8741327443201093E-2</v>
      </c>
      <c r="H55" s="66">
        <f t="shared" si="0"/>
        <v>-0.50289727877186452</v>
      </c>
    </row>
    <row r="56" spans="1:8" x14ac:dyDescent="0.25">
      <c r="A56" s="66">
        <v>0.30637389949798222</v>
      </c>
      <c r="B56" s="66">
        <v>2.3860273587189522</v>
      </c>
      <c r="C56" s="67">
        <v>14915849800251</v>
      </c>
      <c r="D56" s="66">
        <v>0.50694419261661894</v>
      </c>
      <c r="E56" s="66">
        <v>0.21349829679977683</v>
      </c>
      <c r="F56" s="66">
        <v>0.13442612745631818</v>
      </c>
      <c r="H56" s="66">
        <f t="shared" si="0"/>
        <v>0.35549488005987101</v>
      </c>
    </row>
    <row r="57" spans="1:8" x14ac:dyDescent="0.25">
      <c r="A57" s="66">
        <v>0.13343445605977708</v>
      </c>
      <c r="B57" s="66">
        <v>1.1884922896954928</v>
      </c>
      <c r="C57" s="67">
        <v>1374444788282</v>
      </c>
      <c r="D57" s="66">
        <v>0.68695332445196711</v>
      </c>
      <c r="E57" s="66">
        <v>3.3532100559544351E-2</v>
      </c>
      <c r="F57" s="66">
        <v>0.31019823781406464</v>
      </c>
      <c r="H57" s="66">
        <f t="shared" si="0"/>
        <v>-0.58147511011871456</v>
      </c>
    </row>
    <row r="58" spans="1:8" x14ac:dyDescent="0.25">
      <c r="A58" s="66">
        <v>0.55828927703275399</v>
      </c>
      <c r="B58" s="66">
        <v>2.2585576757856689</v>
      </c>
      <c r="C58" s="67">
        <v>4559573709411</v>
      </c>
      <c r="D58" s="66">
        <v>0.38149794363269596</v>
      </c>
      <c r="E58" s="66">
        <v>4.4135777383460875E-2</v>
      </c>
      <c r="F58" s="66">
        <v>-1.22211556355151E-2</v>
      </c>
      <c r="H58" s="66">
        <f t="shared" si="0"/>
        <v>-0.36108658977611074</v>
      </c>
    </row>
    <row r="59" spans="1:8" x14ac:dyDescent="0.25">
      <c r="A59" s="66">
        <v>0.21397210539223024</v>
      </c>
      <c r="B59" s="66">
        <v>1.2630643894746743</v>
      </c>
      <c r="C59" s="67">
        <v>636284210210</v>
      </c>
      <c r="D59" s="66">
        <v>0.51661573665879701</v>
      </c>
      <c r="E59" s="66">
        <v>4.7230943425641513E-2</v>
      </c>
      <c r="F59" s="66">
        <v>9.6346286466519951E-2</v>
      </c>
      <c r="H59" s="66">
        <f t="shared" si="0"/>
        <v>-0.63255063064077399</v>
      </c>
    </row>
    <row r="60" spans="1:8" x14ac:dyDescent="0.25">
      <c r="A60" s="66">
        <v>0.48077220136488802</v>
      </c>
      <c r="B60" s="66">
        <v>1.6799573349778898</v>
      </c>
      <c r="C60" s="67">
        <v>5060337247000</v>
      </c>
      <c r="D60" s="66">
        <v>0.32556671770773776</v>
      </c>
      <c r="E60" s="66">
        <v>3.9473600313454885E-2</v>
      </c>
      <c r="F60" s="66">
        <v>1.8857856831734084E-2</v>
      </c>
      <c r="H60" s="66">
        <f t="shared" si="0"/>
        <v>-0.32643727484299695</v>
      </c>
    </row>
    <row r="61" spans="1:8" x14ac:dyDescent="0.25">
      <c r="A61" s="66">
        <v>0.55950981888933471</v>
      </c>
      <c r="B61" s="66">
        <v>3.7391316772760073</v>
      </c>
      <c r="C61" s="67">
        <v>2443341000000</v>
      </c>
      <c r="D61" s="66">
        <v>0.25176878708293277</v>
      </c>
      <c r="E61" s="66">
        <v>0.30812106440051984</v>
      </c>
      <c r="F61" s="66">
        <v>0.15975965631853595</v>
      </c>
      <c r="H61" s="66">
        <f t="shared" si="0"/>
        <v>-0.50751500981079878</v>
      </c>
    </row>
    <row r="62" spans="1:8" x14ac:dyDescent="0.25">
      <c r="A62" s="66">
        <v>0.52275349843270524</v>
      </c>
      <c r="B62" s="66">
        <v>4.9131830510477377</v>
      </c>
      <c r="C62" s="67">
        <v>2361807189430</v>
      </c>
      <c r="D62" s="66">
        <v>0.21317610313800017</v>
      </c>
      <c r="E62" s="66">
        <v>8.4810272275579718E-2</v>
      </c>
      <c r="F62" s="66">
        <v>7.1086108179330421E-2</v>
      </c>
      <c r="H62" s="66">
        <f t="shared" si="0"/>
        <v>-0.51315657607526477</v>
      </c>
    </row>
    <row r="63" spans="1:8" x14ac:dyDescent="0.25">
      <c r="A63" s="66">
        <v>0.31088547337485839</v>
      </c>
      <c r="B63" s="66">
        <v>2.2954513260623526</v>
      </c>
      <c r="C63" s="67">
        <v>2826490815501</v>
      </c>
      <c r="D63" s="66">
        <v>0.40074399419310591</v>
      </c>
      <c r="E63" s="66">
        <v>0.14906029615432337</v>
      </c>
      <c r="F63" s="66">
        <v>4.9706824499064738E-2</v>
      </c>
      <c r="H63" s="66">
        <f t="shared" si="0"/>
        <v>-0.48100373726931689</v>
      </c>
    </row>
    <row r="64" spans="1:8" x14ac:dyDescent="0.25">
      <c r="A64" s="66">
        <v>0.26505562821575523</v>
      </c>
      <c r="B64" s="66">
        <v>1.9225929754087296</v>
      </c>
      <c r="C64" s="67">
        <v>544968319987</v>
      </c>
      <c r="D64" s="66">
        <v>0.3463260638866168</v>
      </c>
      <c r="E64" s="66">
        <v>5.5464915142507808E-2</v>
      </c>
      <c r="F64" s="66">
        <v>-0.1420347988775974</v>
      </c>
      <c r="H64" s="66">
        <f t="shared" si="0"/>
        <v>-0.63886904801989886</v>
      </c>
    </row>
    <row r="65" spans="1:8" x14ac:dyDescent="0.25">
      <c r="A65" s="66">
        <v>0.4877316773017667</v>
      </c>
      <c r="B65" s="66">
        <v>2.5213771586170037</v>
      </c>
      <c r="C65" s="67">
        <v>7434900309021</v>
      </c>
      <c r="D65" s="66">
        <v>0.31646583035164061</v>
      </c>
      <c r="E65" s="66">
        <v>9.084940348390258E-2</v>
      </c>
      <c r="F65" s="66">
        <v>4.6751135710599544E-2</v>
      </c>
      <c r="H65" s="66">
        <f t="shared" si="0"/>
        <v>-0.16213421124407904</v>
      </c>
    </row>
    <row r="66" spans="1:8" x14ac:dyDescent="0.25">
      <c r="A66" s="66">
        <v>7.135474100327939E-2</v>
      </c>
      <c r="B66" s="66">
        <v>4.1919146991622238</v>
      </c>
      <c r="C66" s="67">
        <v>5186940000000</v>
      </c>
      <c r="D66" s="66">
        <v>0.18858614134730689</v>
      </c>
      <c r="E66" s="66">
        <v>0.16504690817118126</v>
      </c>
      <c r="F66" s="66">
        <v>4.1308489492277854E-2</v>
      </c>
      <c r="H66" s="66">
        <f t="shared" si="0"/>
        <v>-0.3176772547320747</v>
      </c>
    </row>
    <row r="67" spans="1:8" x14ac:dyDescent="0.25">
      <c r="A67" s="66">
        <v>0.91372377142712424</v>
      </c>
      <c r="B67" s="66">
        <v>0.63369313415952888</v>
      </c>
      <c r="C67" s="67">
        <v>18906413000000</v>
      </c>
      <c r="D67" s="66">
        <v>0.72636861365505978</v>
      </c>
      <c r="E67" s="66">
        <v>1.3738057149396101</v>
      </c>
      <c r="F67" s="66">
        <v>2.8730855841348317E-2</v>
      </c>
      <c r="H67" s="66">
        <f t="shared" ref="H67:H103" si="1">STANDARDIZE(C67,$K$2,$K$3)</f>
        <v>0.63161378786677713</v>
      </c>
    </row>
    <row r="68" spans="1:8" x14ac:dyDescent="0.25">
      <c r="A68" s="66">
        <v>1.6636603806624117</v>
      </c>
      <c r="B68" s="66">
        <v>5.3558590662482946</v>
      </c>
      <c r="C68" s="67">
        <v>1225712093041</v>
      </c>
      <c r="D68" s="66">
        <v>0.20202193756255704</v>
      </c>
      <c r="E68" s="66">
        <v>2.0030227042130724E-2</v>
      </c>
      <c r="F68" s="66">
        <v>-0.12419563110324019</v>
      </c>
      <c r="H68" s="66">
        <f t="shared" si="1"/>
        <v>-0.59176636659291493</v>
      </c>
    </row>
    <row r="69" spans="1:8" x14ac:dyDescent="0.25">
      <c r="A69" s="66">
        <v>0.2414634911743766</v>
      </c>
      <c r="B69" s="66">
        <v>1.0320333812604821</v>
      </c>
      <c r="C69" s="67">
        <v>7067976095043</v>
      </c>
      <c r="D69" s="66">
        <v>0.61121326711727053</v>
      </c>
      <c r="E69" s="66">
        <v>0.12315330289738614</v>
      </c>
      <c r="F69" s="66">
        <v>0.54011394282993441</v>
      </c>
      <c r="H69" s="66">
        <f t="shared" si="1"/>
        <v>-0.18752278627476279</v>
      </c>
    </row>
    <row r="70" spans="1:8" x14ac:dyDescent="0.25">
      <c r="A70" s="66">
        <v>0.35576138349196323</v>
      </c>
      <c r="B70" s="66">
        <v>1.4787627508207517</v>
      </c>
      <c r="C70" s="67">
        <v>15889648000000</v>
      </c>
      <c r="D70" s="66">
        <v>0.2911337620569065</v>
      </c>
      <c r="E70" s="66">
        <v>6.6358861948207656E-2</v>
      </c>
      <c r="F70" s="66">
        <v>0.13332421146584794</v>
      </c>
      <c r="H70" s="66">
        <f t="shared" si="1"/>
        <v>0.42287486676348657</v>
      </c>
    </row>
    <row r="71" spans="1:8" x14ac:dyDescent="0.25">
      <c r="A71" s="66">
        <v>0.19965677631952286</v>
      </c>
      <c r="B71" s="66">
        <v>2.9787348812601575</v>
      </c>
      <c r="C71" s="67">
        <v>27645118000000</v>
      </c>
      <c r="D71" s="66">
        <v>0.29856787010277908</v>
      </c>
      <c r="E71" s="66">
        <v>0.23718692844486877</v>
      </c>
      <c r="F71" s="66">
        <v>9.2980778848610696E-2</v>
      </c>
      <c r="H71" s="66">
        <f t="shared" si="1"/>
        <v>1.2362707145879273</v>
      </c>
    </row>
    <row r="72" spans="1:8" x14ac:dyDescent="0.25">
      <c r="A72" s="66">
        <v>0.59727747126667008</v>
      </c>
      <c r="B72" s="66">
        <v>7.1982791166397364</v>
      </c>
      <c r="C72" s="67">
        <v>1523517170000</v>
      </c>
      <c r="D72" s="66">
        <v>0.15710578174842624</v>
      </c>
      <c r="E72" s="66">
        <v>0.27075188555344232</v>
      </c>
      <c r="F72" s="66">
        <v>0.14884443898560676</v>
      </c>
      <c r="H72" s="66">
        <f t="shared" si="1"/>
        <v>-0.57116034972931962</v>
      </c>
    </row>
    <row r="73" spans="1:8" x14ac:dyDescent="0.25">
      <c r="A73" s="66">
        <v>0.58727032406122714</v>
      </c>
      <c r="B73" s="66">
        <v>2.8889902088639992</v>
      </c>
      <c r="C73" s="67">
        <v>1682821739000</v>
      </c>
      <c r="D73" s="66">
        <v>0.28675638352922417</v>
      </c>
      <c r="E73" s="66">
        <v>0.16939981621327246</v>
      </c>
      <c r="F73" s="66">
        <v>7.8704153759770204E-2</v>
      </c>
      <c r="H73" s="66">
        <f t="shared" si="1"/>
        <v>-0.56013759394294427</v>
      </c>
    </row>
    <row r="74" spans="1:8" x14ac:dyDescent="0.25">
      <c r="A74" s="66">
        <v>0.2864329830791808</v>
      </c>
      <c r="B74" s="66">
        <v>1.1726202644267156</v>
      </c>
      <c r="C74" s="67">
        <v>10965118708784</v>
      </c>
      <c r="D74" s="66">
        <v>0.60891100119785535</v>
      </c>
      <c r="E74" s="66">
        <v>0.32680211733012771</v>
      </c>
      <c r="F74" s="66">
        <v>0.35451273252222809</v>
      </c>
      <c r="H74" s="66">
        <f t="shared" si="1"/>
        <v>8.2132074007013972E-2</v>
      </c>
    </row>
    <row r="75" spans="1:8" x14ac:dyDescent="0.25">
      <c r="A75" s="66">
        <v>0.62951618522471364</v>
      </c>
      <c r="B75" s="66">
        <v>2.0580626313906287</v>
      </c>
      <c r="C75" s="67">
        <v>69097219000000</v>
      </c>
      <c r="D75" s="66">
        <v>0.34681473938914964</v>
      </c>
      <c r="E75" s="66">
        <v>0.17654394090746994</v>
      </c>
      <c r="F75" s="66">
        <v>0.14886981928356235</v>
      </c>
      <c r="H75" s="66">
        <f t="shared" si="1"/>
        <v>4.1044645713200998</v>
      </c>
    </row>
    <row r="76" spans="1:8" x14ac:dyDescent="0.25">
      <c r="A76" s="66">
        <v>0.91574584692878569</v>
      </c>
      <c r="B76" s="66">
        <v>4.301965806455061</v>
      </c>
      <c r="C76" s="67">
        <v>46602420000000</v>
      </c>
      <c r="D76" s="66">
        <v>0.24127860741995802</v>
      </c>
      <c r="E76" s="66">
        <v>0.38546166293905981</v>
      </c>
      <c r="F76" s="66">
        <v>7.7205494268306654E-2</v>
      </c>
      <c r="H76" s="66">
        <f t="shared" si="1"/>
        <v>2.5479826863554509</v>
      </c>
    </row>
    <row r="77" spans="1:8" x14ac:dyDescent="0.25">
      <c r="A77" s="66">
        <v>0.51660105779540744</v>
      </c>
      <c r="B77" s="66">
        <v>1.951733408445534</v>
      </c>
      <c r="C77" s="67">
        <v>34367153000000</v>
      </c>
      <c r="D77" s="66">
        <v>0.33927753631498075</v>
      </c>
      <c r="E77" s="66">
        <v>0.22930517480176948</v>
      </c>
      <c r="F77" s="66">
        <v>7.882849111679964E-2</v>
      </c>
      <c r="H77" s="66">
        <f t="shared" si="1"/>
        <v>1.7013882605414763</v>
      </c>
    </row>
    <row r="78" spans="1:8" x14ac:dyDescent="0.25">
      <c r="A78" s="66">
        <v>0.1036854852518735</v>
      </c>
      <c r="B78" s="66">
        <v>5.7625110273664779</v>
      </c>
      <c r="C78" s="67">
        <v>570197810698</v>
      </c>
      <c r="D78" s="66">
        <v>0.15307594263498309</v>
      </c>
      <c r="E78" s="66">
        <v>9.4894090464879274E-2</v>
      </c>
      <c r="F78" s="66">
        <v>2.0198202123209563E-2</v>
      </c>
      <c r="H78" s="66">
        <f t="shared" si="1"/>
        <v>-0.63712334470160936</v>
      </c>
    </row>
    <row r="79" spans="1:8" x14ac:dyDescent="0.25">
      <c r="A79" s="66">
        <v>0.41787524226159156</v>
      </c>
      <c r="B79" s="66">
        <v>1.0233127791491297</v>
      </c>
      <c r="C79" s="67">
        <v>1400683598096</v>
      </c>
      <c r="D79" s="66">
        <v>0.78304598436072181</v>
      </c>
      <c r="E79" s="66">
        <v>0.14968629736472472</v>
      </c>
      <c r="F79" s="66">
        <v>0.15302861481276694</v>
      </c>
      <c r="H79" s="66">
        <f t="shared" si="1"/>
        <v>-0.57965956901703486</v>
      </c>
    </row>
    <row r="80" spans="1:8" x14ac:dyDescent="0.25">
      <c r="A80" s="66">
        <v>2.0741869198611211</v>
      </c>
      <c r="B80" s="66">
        <v>3.1372636728347336</v>
      </c>
      <c r="C80" s="67">
        <v>27788562000000</v>
      </c>
      <c r="D80" s="66">
        <v>0.16434722314886246</v>
      </c>
      <c r="E80" s="66">
        <v>5.3482300457561284E-2</v>
      </c>
      <c r="F80" s="66">
        <v>5.2599327942748533E-2</v>
      </c>
      <c r="H80" s="66">
        <f t="shared" si="1"/>
        <v>1.2461960305468238</v>
      </c>
    </row>
    <row r="81" spans="1:8" x14ac:dyDescent="0.25">
      <c r="A81" s="66">
        <v>0.29170195311146596</v>
      </c>
      <c r="B81" s="66">
        <v>1.0988354891657981</v>
      </c>
      <c r="C81" s="67">
        <v>2081620993000</v>
      </c>
      <c r="D81" s="66">
        <v>0.70732368377877908</v>
      </c>
      <c r="E81" s="66">
        <v>0.1551039023357916</v>
      </c>
      <c r="F81" s="66">
        <v>0.46832328815203339</v>
      </c>
      <c r="H81" s="66">
        <f t="shared" si="1"/>
        <v>-0.53254349031977266</v>
      </c>
    </row>
    <row r="82" spans="1:8" x14ac:dyDescent="0.25">
      <c r="A82" s="66">
        <v>0.12644498381293739</v>
      </c>
      <c r="B82" s="66">
        <v>1.422658599068664</v>
      </c>
      <c r="C82" s="67">
        <v>9460427317681</v>
      </c>
      <c r="D82" s="66">
        <v>0.64521055792289972</v>
      </c>
      <c r="E82" s="66">
        <v>0.23110722802011241</v>
      </c>
      <c r="F82" s="66">
        <v>0.21650588958494593</v>
      </c>
      <c r="H82" s="66">
        <f t="shared" si="1"/>
        <v>-2.1981987768513678E-2</v>
      </c>
    </row>
    <row r="83" spans="1:8" x14ac:dyDescent="0.25">
      <c r="A83" s="66">
        <v>0.11042707176497829</v>
      </c>
      <c r="B83" s="66">
        <v>2.4639870098666088</v>
      </c>
      <c r="C83" s="67">
        <v>3244821647076</v>
      </c>
      <c r="D83" s="66">
        <v>0.37408554927535881</v>
      </c>
      <c r="E83" s="66">
        <v>0.13603883408905243</v>
      </c>
      <c r="F83" s="66">
        <v>0.3305084026102556</v>
      </c>
      <c r="H83" s="66">
        <f t="shared" si="1"/>
        <v>-0.45205818584346569</v>
      </c>
    </row>
    <row r="84" spans="1:8" x14ac:dyDescent="0.25">
      <c r="A84" s="66">
        <v>0.2550517961082483</v>
      </c>
      <c r="B84" s="66">
        <v>1.3036390592267255</v>
      </c>
      <c r="C84" s="67">
        <v>1298358478375</v>
      </c>
      <c r="D84" s="66">
        <v>0.36730009644090178</v>
      </c>
      <c r="E84" s="66">
        <v>4.9820293666357207E-2</v>
      </c>
      <c r="F84" s="66">
        <v>2.3027259781873935E-2</v>
      </c>
      <c r="H84" s="66">
        <f t="shared" si="1"/>
        <v>-0.58673974764955239</v>
      </c>
    </row>
    <row r="85" spans="1:8" x14ac:dyDescent="0.25">
      <c r="A85" s="66">
        <v>0.46641361159416517</v>
      </c>
      <c r="B85" s="66">
        <v>4.657702691964916</v>
      </c>
      <c r="C85" s="67">
        <v>18146206145369</v>
      </c>
      <c r="D85" s="66">
        <v>0.15714642091965572</v>
      </c>
      <c r="E85" s="66">
        <v>0.16690255476611429</v>
      </c>
      <c r="F85" s="66">
        <v>4.4206753901247613E-2</v>
      </c>
      <c r="H85" s="66">
        <f t="shared" si="1"/>
        <v>0.57901282005821375</v>
      </c>
    </row>
    <row r="86" spans="1:8" x14ac:dyDescent="0.25">
      <c r="A86" s="66">
        <v>0.2607949388585466</v>
      </c>
      <c r="B86" s="66">
        <v>3.5138630427950561</v>
      </c>
      <c r="C86" s="67">
        <v>696192628101</v>
      </c>
      <c r="D86" s="66">
        <v>0.31747257455006445</v>
      </c>
      <c r="E86" s="66">
        <v>6.4536561196229483E-2</v>
      </c>
      <c r="F86" s="66">
        <v>0.21286698250984495</v>
      </c>
      <c r="H86" s="66">
        <f t="shared" si="1"/>
        <v>-0.62840538945839075</v>
      </c>
    </row>
    <row r="87" spans="1:8" x14ac:dyDescent="0.25">
      <c r="A87" s="66">
        <v>0.23619014409726038</v>
      </c>
      <c r="B87" s="66">
        <v>5.2931081202226897</v>
      </c>
      <c r="C87" s="67">
        <v>160027280153</v>
      </c>
      <c r="D87" s="66">
        <v>0.17081507501011886</v>
      </c>
      <c r="E87" s="66">
        <v>3.0372583778181993E-2</v>
      </c>
      <c r="F87" s="66">
        <v>6.9788309586639397E-2</v>
      </c>
      <c r="H87" s="66">
        <f t="shared" si="1"/>
        <v>-0.66550426068755042</v>
      </c>
    </row>
    <row r="88" spans="1:8" x14ac:dyDescent="0.25">
      <c r="A88" s="66">
        <v>1.0795127791261629</v>
      </c>
      <c r="B88" s="66">
        <v>1.3719462666937814</v>
      </c>
      <c r="C88" s="67">
        <v>1263113689000</v>
      </c>
      <c r="D88" s="66">
        <v>0.58968032290876393</v>
      </c>
      <c r="E88" s="66">
        <v>2.25446101713578</v>
      </c>
      <c r="F88" s="66">
        <v>-0.47092114974237781</v>
      </c>
      <c r="H88" s="66">
        <f t="shared" si="1"/>
        <v>-0.58917843919783341</v>
      </c>
    </row>
    <row r="89" spans="1:8" x14ac:dyDescent="0.25">
      <c r="A89" s="66">
        <v>0.91345158671412441</v>
      </c>
      <c r="B89" s="66">
        <v>0.77835595112858857</v>
      </c>
      <c r="C89" s="67">
        <v>2889501000000</v>
      </c>
      <c r="D89" s="66">
        <v>0.59593853748449988</v>
      </c>
      <c r="E89" s="66">
        <v>1.0518228131723562</v>
      </c>
      <c r="F89" s="66">
        <v>7.666644246041579E-2</v>
      </c>
      <c r="H89" s="66">
        <f t="shared" si="1"/>
        <v>-0.47664387565237271</v>
      </c>
    </row>
    <row r="90" spans="1:8" x14ac:dyDescent="0.25">
      <c r="A90" s="66">
        <v>0.34162662713650777</v>
      </c>
      <c r="B90" s="66">
        <v>2.6545977866019146</v>
      </c>
      <c r="C90" s="67">
        <v>17591706426634</v>
      </c>
      <c r="D90" s="66">
        <v>0.51439932690324397</v>
      </c>
      <c r="E90" s="66">
        <v>0.21126587482973405</v>
      </c>
      <c r="F90" s="66">
        <v>0.15584278533611071</v>
      </c>
      <c r="H90" s="66">
        <f t="shared" si="1"/>
        <v>0.54064533931615322</v>
      </c>
    </row>
    <row r="91" spans="1:8" x14ac:dyDescent="0.25">
      <c r="A91" s="66">
        <v>0.11511820888909954</v>
      </c>
      <c r="B91" s="66">
        <v>1.2183318885744261</v>
      </c>
      <c r="C91" s="67">
        <v>1539602054832</v>
      </c>
      <c r="D91" s="66">
        <v>0.71102306297288742</v>
      </c>
      <c r="E91" s="66">
        <v>3.7588020495186635E-2</v>
      </c>
      <c r="F91" s="66">
        <v>0.3170619950591545</v>
      </c>
      <c r="H91" s="66">
        <f t="shared" si="1"/>
        <v>-0.57004738882387873</v>
      </c>
    </row>
    <row r="92" spans="1:8" x14ac:dyDescent="0.25">
      <c r="A92" s="66">
        <v>0.26416050738147451</v>
      </c>
      <c r="B92" s="66">
        <v>3.5712413324466987</v>
      </c>
      <c r="C92" s="67">
        <v>4393810380883</v>
      </c>
      <c r="D92" s="66">
        <v>0.33613404602025487</v>
      </c>
      <c r="E92" s="66">
        <v>4.6728046404196651E-2</v>
      </c>
      <c r="F92" s="66">
        <v>0.11057190288214408</v>
      </c>
      <c r="H92" s="66">
        <f t="shared" si="1"/>
        <v>-0.37255624629739265</v>
      </c>
    </row>
    <row r="93" spans="1:8" x14ac:dyDescent="0.25">
      <c r="A93" s="66">
        <v>0.12081952032358809</v>
      </c>
      <c r="B93" s="66">
        <v>1.2244268585446028</v>
      </c>
      <c r="C93" s="67">
        <v>747293725435</v>
      </c>
      <c r="D93" s="66">
        <v>0.54604729645959416</v>
      </c>
      <c r="E93" s="66">
        <v>0.10617356995951199</v>
      </c>
      <c r="F93" s="66">
        <v>0.14312260263474483</v>
      </c>
      <c r="H93" s="66">
        <f t="shared" si="1"/>
        <v>-0.6248695529167001</v>
      </c>
    </row>
    <row r="94" spans="1:8" x14ac:dyDescent="0.25">
      <c r="A94" s="66">
        <v>0.49835183653859327</v>
      </c>
      <c r="B94" s="66">
        <v>2.1343688421746725</v>
      </c>
      <c r="C94" s="67">
        <v>5538079503000</v>
      </c>
      <c r="D94" s="66">
        <v>0.37276612693654931</v>
      </c>
      <c r="E94" s="66">
        <v>2.1177857895592289E-2</v>
      </c>
      <c r="F94" s="66">
        <v>0.28635216375083977</v>
      </c>
      <c r="H94" s="66">
        <f t="shared" si="1"/>
        <v>-0.2933808706872566</v>
      </c>
    </row>
    <row r="95" spans="1:8" x14ac:dyDescent="0.25">
      <c r="A95" s="66">
        <v>0.50545986629776229</v>
      </c>
      <c r="B95" s="66">
        <v>3.9432437951484314</v>
      </c>
      <c r="C95" s="67">
        <v>2801203000000</v>
      </c>
      <c r="D95" s="66">
        <v>0.23237373371369371</v>
      </c>
      <c r="E95" s="66">
        <v>0.30289027878733765</v>
      </c>
      <c r="F95" s="66">
        <v>0.17766329217919713</v>
      </c>
      <c r="H95" s="66">
        <f t="shared" si="1"/>
        <v>-0.48275347625287635</v>
      </c>
    </row>
    <row r="96" spans="1:8" x14ac:dyDescent="0.25">
      <c r="A96" s="66">
        <v>0.41898769208278386</v>
      </c>
      <c r="B96" s="66">
        <v>5.75910758935008</v>
      </c>
      <c r="C96" s="67">
        <v>2445143511801</v>
      </c>
      <c r="D96" s="66">
        <v>0.19331394839636287</v>
      </c>
      <c r="E96" s="66">
        <v>9.9659230985511132E-2</v>
      </c>
      <c r="F96" s="66">
        <v>-2.1297891405727777E-2</v>
      </c>
      <c r="H96" s="66">
        <f t="shared" si="1"/>
        <v>-0.50739028867122815</v>
      </c>
    </row>
    <row r="97" spans="1:8" x14ac:dyDescent="0.25">
      <c r="A97" s="66">
        <v>0.41870620768022959</v>
      </c>
      <c r="B97" s="66">
        <v>2.9535135126341858</v>
      </c>
      <c r="C97" s="67">
        <v>2897119790044</v>
      </c>
      <c r="D97" s="66">
        <v>0.33400159725266448</v>
      </c>
      <c r="E97" s="66">
        <v>0.21842474558051722</v>
      </c>
      <c r="F97" s="66">
        <v>2.5967787321440592E-2</v>
      </c>
      <c r="H97" s="66">
        <f t="shared" si="1"/>
        <v>-0.47611670896424912</v>
      </c>
    </row>
    <row r="98" spans="1:8" x14ac:dyDescent="0.25">
      <c r="A98" s="66">
        <v>0.26405790924160882</v>
      </c>
      <c r="B98" s="66">
        <v>1.6099865439010788</v>
      </c>
      <c r="C98" s="67">
        <v>633014281325</v>
      </c>
      <c r="D98" s="66">
        <v>0.4372562286709164</v>
      </c>
      <c r="E98" s="66">
        <v>5.5649777858346947E-2</v>
      </c>
      <c r="F98" s="66">
        <v>0.11227011331486514</v>
      </c>
      <c r="H98" s="66">
        <f t="shared" si="1"/>
        <v>-0.63277688672221866</v>
      </c>
    </row>
    <row r="99" spans="1:8" x14ac:dyDescent="0.25">
      <c r="A99" s="66">
        <v>0.35841739964427283</v>
      </c>
      <c r="B99" s="66">
        <v>2.5161713926394031</v>
      </c>
      <c r="C99" s="67">
        <v>7869975060326</v>
      </c>
      <c r="D99" s="66">
        <v>0.30967404231279055</v>
      </c>
      <c r="E99" s="66">
        <v>0.10179542934019745</v>
      </c>
      <c r="F99" s="66">
        <v>5.4639993667982473E-2</v>
      </c>
      <c r="H99" s="66">
        <f t="shared" si="1"/>
        <v>-0.1320300983328353</v>
      </c>
    </row>
    <row r="100" spans="1:8" x14ac:dyDescent="0.25">
      <c r="A100" s="66">
        <v>0.22655390157258898</v>
      </c>
      <c r="B100" s="66">
        <v>4.398130552726002</v>
      </c>
      <c r="C100" s="67">
        <v>5555871000000</v>
      </c>
      <c r="D100" s="66">
        <v>0.14055671918948442</v>
      </c>
      <c r="E100" s="66">
        <v>0.14708931349315052</v>
      </c>
      <c r="F100" s="66">
        <v>0.12159357023862197</v>
      </c>
      <c r="H100" s="66">
        <f t="shared" si="1"/>
        <v>-0.29214982422238694</v>
      </c>
    </row>
    <row r="101" spans="1:8" x14ac:dyDescent="0.25">
      <c r="A101" s="66">
        <v>0.73791360609917012</v>
      </c>
      <c r="B101" s="66">
        <v>0.74765954190767558</v>
      </c>
      <c r="C101" s="67">
        <v>19522970000000</v>
      </c>
      <c r="D101" s="66">
        <v>0.61183503329667566</v>
      </c>
      <c r="E101" s="66">
        <v>1.2385893728706001</v>
      </c>
      <c r="F101" s="66">
        <v>1.4502368794095598E-2</v>
      </c>
      <c r="H101" s="66">
        <f t="shared" si="1"/>
        <v>0.67427519602375374</v>
      </c>
    </row>
    <row r="102" spans="1:8" x14ac:dyDescent="0.25">
      <c r="A102" s="66">
        <v>1.2006959864389171</v>
      </c>
      <c r="B102" s="66">
        <v>5.9185463991419622</v>
      </c>
      <c r="C102" s="67">
        <v>1255573914558</v>
      </c>
      <c r="D102" s="66">
        <v>0.19938062505951809</v>
      </c>
      <c r="E102" s="66">
        <v>2.7004026794516744E-2</v>
      </c>
      <c r="F102" s="66">
        <v>-4.8118148074904075E-2</v>
      </c>
      <c r="H102" s="66">
        <f t="shared" si="1"/>
        <v>-0.58970013856201509</v>
      </c>
    </row>
    <row r="103" spans="1:8" x14ac:dyDescent="0.25">
      <c r="A103" s="66">
        <v>0.20640710501452583</v>
      </c>
      <c r="B103" s="66">
        <v>1.1186390396392756</v>
      </c>
      <c r="C103" s="67">
        <v>8881778299672</v>
      </c>
      <c r="D103" s="66">
        <v>0.64682613049226401</v>
      </c>
      <c r="E103" s="66">
        <v>0.15621604305288786</v>
      </c>
      <c r="F103" s="66">
        <v>0.29248191510379762</v>
      </c>
      <c r="H103" s="66">
        <f t="shared" si="1"/>
        <v>-6.2020430178405472E-2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34" workbookViewId="0">
      <selection activeCell="J4" sqref="J4"/>
    </sheetView>
  </sheetViews>
  <sheetFormatPr defaultRowHeight="15" x14ac:dyDescent="0.25"/>
  <cols>
    <col min="1" max="1" width="6.5703125" style="44" bestFit="1" customWidth="1"/>
    <col min="2" max="2" width="9.5703125" style="44" bestFit="1" customWidth="1"/>
    <col min="3" max="3" width="17.5703125" style="44" bestFit="1" customWidth="1"/>
    <col min="4" max="4" width="9.85546875" style="44" bestFit="1" customWidth="1"/>
    <col min="5" max="5" width="6.5703125" style="44" bestFit="1" customWidth="1"/>
    <col min="6" max="6" width="14.7109375" style="44" bestFit="1" customWidth="1"/>
    <col min="7" max="7" width="9.140625" style="44"/>
    <col min="8" max="8" width="12" style="44" bestFit="1" customWidth="1"/>
    <col min="9" max="9" width="17.5703125" style="44" bestFit="1" customWidth="1"/>
    <col min="10" max="10" width="16.42578125" style="44" bestFit="1" customWidth="1"/>
    <col min="11" max="11" width="0" style="44" hidden="1" customWidth="1"/>
    <col min="12" max="12" width="12.140625" style="44" bestFit="1" customWidth="1"/>
    <col min="13" max="13" width="0" style="44" hidden="1" customWidth="1"/>
    <col min="14" max="14" width="15.5703125" style="44" bestFit="1" customWidth="1"/>
    <col min="15" max="15" width="11.28515625" style="44" bestFit="1" customWidth="1"/>
    <col min="16" max="16384" width="9.140625" style="44"/>
  </cols>
  <sheetData>
    <row r="1" spans="1:15" x14ac:dyDescent="0.25">
      <c r="A1" s="45" t="s">
        <v>309</v>
      </c>
      <c r="B1" s="46" t="s">
        <v>331</v>
      </c>
      <c r="C1" s="47" t="s">
        <v>332</v>
      </c>
      <c r="D1" s="48" t="s">
        <v>333</v>
      </c>
      <c r="E1" s="50" t="s">
        <v>313</v>
      </c>
      <c r="F1" s="49" t="s">
        <v>334</v>
      </c>
      <c r="H1" s="52" t="s">
        <v>335</v>
      </c>
      <c r="I1" s="52" t="s">
        <v>332</v>
      </c>
      <c r="J1" s="44" t="s">
        <v>336</v>
      </c>
      <c r="L1" s="44" t="s">
        <v>337</v>
      </c>
      <c r="N1" s="52" t="s">
        <v>338</v>
      </c>
    </row>
    <row r="2" spans="1:15" x14ac:dyDescent="0.25">
      <c r="A2" s="34">
        <v>0.24695434972493371</v>
      </c>
      <c r="B2" s="34">
        <v>1.5051203966918609</v>
      </c>
      <c r="C2" s="37">
        <v>14612274000000</v>
      </c>
      <c r="D2" s="34">
        <v>0.27892414281308986</v>
      </c>
      <c r="E2" s="34">
        <v>4.9547110166337054E-2</v>
      </c>
      <c r="F2" s="34">
        <v>9.2383118185275795E-2</v>
      </c>
      <c r="H2" s="44">
        <f>LN(I2)</f>
        <v>25.798610138602854</v>
      </c>
      <c r="I2" s="37">
        <v>160027280153</v>
      </c>
      <c r="J2" s="51">
        <f>AVERAGE(I2:I103)</f>
        <v>9778118388325.4902</v>
      </c>
      <c r="L2" s="44">
        <f>STDEV(I2:I103)</f>
        <v>14452335884725.639</v>
      </c>
      <c r="N2" s="34">
        <f>STANDARDIZE(I2,$J$2,$L$2)</f>
        <v>-0.66550426068755031</v>
      </c>
      <c r="O2" s="34"/>
    </row>
    <row r="3" spans="1:15" x14ac:dyDescent="0.25">
      <c r="A3" s="34">
        <v>0.21441518295146303</v>
      </c>
      <c r="B3" s="34">
        <v>2.1727701978484961</v>
      </c>
      <c r="C3" s="37">
        <v>24204994000000</v>
      </c>
      <c r="D3" s="34">
        <v>0.41511065856905399</v>
      </c>
      <c r="E3" s="34">
        <v>0.15665875057735465</v>
      </c>
      <c r="F3" s="34">
        <v>0.27861143155150353</v>
      </c>
      <c r="H3" s="44">
        <f t="shared" ref="H3:H66" si="0">LN(I3)</f>
        <v>25.80568476063247</v>
      </c>
      <c r="I3" s="37">
        <v>161163426840</v>
      </c>
      <c r="N3" s="34">
        <f>STANDARDIZE(I3,$J$2,$L$2)</f>
        <v>-0.66542564732732523</v>
      </c>
      <c r="O3" s="34"/>
    </row>
    <row r="4" spans="1:15" x14ac:dyDescent="0.25">
      <c r="A4" s="34">
        <v>0.37103062059115632</v>
      </c>
      <c r="B4" s="34">
        <v>7.6038723105313197</v>
      </c>
      <c r="C4" s="37">
        <v>1197796650000</v>
      </c>
      <c r="D4" s="34">
        <v>0.15480310618668036</v>
      </c>
      <c r="E4" s="34">
        <v>0.25566797542672587</v>
      </c>
      <c r="F4" s="34">
        <v>6.4990715980425634E-2</v>
      </c>
      <c r="H4" s="44">
        <f t="shared" si="0"/>
        <v>25.815961305338078</v>
      </c>
      <c r="I4" s="37">
        <v>162828169250</v>
      </c>
      <c r="N4" s="34">
        <f t="shared" ref="N4:N66" si="1">STANDARDIZE(I4,$J$2,$L$2)</f>
        <v>-0.6653104588606803</v>
      </c>
      <c r="O4" s="34"/>
    </row>
    <row r="5" spans="1:15" x14ac:dyDescent="0.25">
      <c r="A5" s="34">
        <v>0.26913917055375763</v>
      </c>
      <c r="B5" s="34">
        <v>2.8549373789335082</v>
      </c>
      <c r="C5" s="37">
        <v>1531365558000</v>
      </c>
      <c r="D5" s="34">
        <v>0.29502161886809264</v>
      </c>
      <c r="E5" s="34">
        <v>0.13442238292288164</v>
      </c>
      <c r="F5" s="34">
        <v>0.11121564298748834</v>
      </c>
      <c r="H5" s="44">
        <f t="shared" si="0"/>
        <v>26.808825447030468</v>
      </c>
      <c r="I5" s="37">
        <v>439465673296</v>
      </c>
      <c r="N5" s="34">
        <f t="shared" si="1"/>
        <v>-0.64616908917120519</v>
      </c>
      <c r="O5" s="34"/>
    </row>
    <row r="6" spans="1:15" x14ac:dyDescent="0.25">
      <c r="A6" s="34">
        <v>7.6976414364109624E-2</v>
      </c>
      <c r="B6" s="34">
        <v>1.0751227491646518</v>
      </c>
      <c r="C6" s="37">
        <v>8583223835997</v>
      </c>
      <c r="D6" s="34">
        <v>0.63202142650808246</v>
      </c>
      <c r="E6" s="34">
        <v>0.24460335238461248</v>
      </c>
      <c r="F6" s="34">
        <v>0.18442465743626907</v>
      </c>
      <c r="H6" s="44">
        <f t="shared" si="0"/>
        <v>26.963585719303474</v>
      </c>
      <c r="I6" s="37">
        <v>513022591574</v>
      </c>
      <c r="N6" s="34">
        <f t="shared" si="1"/>
        <v>-0.64107946775189262</v>
      </c>
      <c r="O6" s="34"/>
    </row>
    <row r="7" spans="1:15" x14ac:dyDescent="0.25">
      <c r="A7" s="34">
        <v>0.76287643592600818</v>
      </c>
      <c r="B7" s="34">
        <v>1.9378906595700778</v>
      </c>
      <c r="C7" s="37">
        <v>62951634000000</v>
      </c>
      <c r="D7" s="34">
        <v>0.37151388318212675</v>
      </c>
      <c r="E7" s="34">
        <v>0.16646555064842919</v>
      </c>
      <c r="F7" s="34">
        <v>8.3969670793414844E-2</v>
      </c>
      <c r="H7" s="44">
        <f t="shared" si="0"/>
        <v>27.023993501455909</v>
      </c>
      <c r="I7" s="37">
        <v>544968319987</v>
      </c>
      <c r="N7" s="34">
        <f t="shared" si="1"/>
        <v>-0.63886904801989874</v>
      </c>
      <c r="O7" s="34"/>
    </row>
    <row r="8" spans="1:15" x14ac:dyDescent="0.25">
      <c r="A8" s="34">
        <v>0.8261885822901005</v>
      </c>
      <c r="B8" s="34">
        <v>5.2341310027039061</v>
      </c>
      <c r="C8" s="37">
        <v>42508277000000</v>
      </c>
      <c r="D8" s="34">
        <v>0.19603859737716492</v>
      </c>
      <c r="E8" s="34">
        <v>0.36664801366284738</v>
      </c>
      <c r="F8" s="34">
        <v>7.1824417268952334E-2</v>
      </c>
      <c r="H8" s="44">
        <f t="shared" si="0"/>
        <v>27.065809595960541</v>
      </c>
      <c r="I8" s="37">
        <v>568239939951</v>
      </c>
      <c r="N8" s="34">
        <f t="shared" si="1"/>
        <v>-0.63725881558760422</v>
      </c>
      <c r="O8" s="34"/>
    </row>
    <row r="9" spans="1:15" x14ac:dyDescent="0.25">
      <c r="A9" s="34">
        <v>0.41062869441595767</v>
      </c>
      <c r="B9" s="34">
        <v>2.4067819873457927</v>
      </c>
      <c r="C9" s="37">
        <v>28901948000000</v>
      </c>
      <c r="D9" s="34">
        <v>0.35987626162776293</v>
      </c>
      <c r="E9" s="34">
        <v>0.19648942103818842</v>
      </c>
      <c r="F9" s="34">
        <v>8.5850065533342984E-2</v>
      </c>
      <c r="H9" s="44">
        <f t="shared" si="0"/>
        <v>27.069249173884113</v>
      </c>
      <c r="I9" s="37">
        <v>570197810698</v>
      </c>
      <c r="N9" s="34">
        <f t="shared" si="1"/>
        <v>-0.63712334470160925</v>
      </c>
      <c r="O9" s="34"/>
    </row>
    <row r="10" spans="1:15" x14ac:dyDescent="0.25">
      <c r="A10" s="34">
        <v>0.14297752566466362</v>
      </c>
      <c r="B10" s="34">
        <v>5.8219595751288988</v>
      </c>
      <c r="C10" s="37">
        <v>439465673296</v>
      </c>
      <c r="D10" s="34">
        <v>0.14953759021296045</v>
      </c>
      <c r="E10" s="34">
        <v>0.19748217588129544</v>
      </c>
      <c r="F10" s="34">
        <v>0.17046738522563118</v>
      </c>
      <c r="H10" s="44">
        <f t="shared" si="0"/>
        <v>27.173758820170999</v>
      </c>
      <c r="I10" s="37">
        <v>633014281325</v>
      </c>
      <c r="N10" s="34">
        <f t="shared" si="1"/>
        <v>-0.63277688672221855</v>
      </c>
      <c r="O10" s="34"/>
    </row>
    <row r="11" spans="1:15" x14ac:dyDescent="0.25">
      <c r="A11" s="34">
        <v>0.43929901955741041</v>
      </c>
      <c r="B11" s="34">
        <v>1.0029444989391754</v>
      </c>
      <c r="C11" s="37">
        <v>1339032413455</v>
      </c>
      <c r="D11" s="34">
        <v>0.8073111598491779</v>
      </c>
      <c r="E11" s="34">
        <v>0.12577368928901059</v>
      </c>
      <c r="F11" s="34">
        <v>-7.2338660547599076E-2</v>
      </c>
      <c r="H11" s="44">
        <f t="shared" si="0"/>
        <v>27.178911171868616</v>
      </c>
      <c r="I11" s="37">
        <v>636284210210</v>
      </c>
      <c r="N11" s="34">
        <f t="shared" si="1"/>
        <v>-0.63255063064077388</v>
      </c>
      <c r="O11" s="34"/>
    </row>
    <row r="12" spans="1:15" x14ac:dyDescent="0.25">
      <c r="A12" s="34">
        <v>0.4018580362818856</v>
      </c>
      <c r="B12" s="34">
        <v>4.5250280606146918</v>
      </c>
      <c r="C12" s="37">
        <v>30150580000000</v>
      </c>
      <c r="D12" s="34">
        <v>0.13306135404360381</v>
      </c>
      <c r="E12" s="34">
        <v>0.1453960435603863</v>
      </c>
      <c r="F12" s="34">
        <v>-0.13687793413381405</v>
      </c>
      <c r="H12" s="44">
        <f t="shared" si="0"/>
        <v>27.183313265323335</v>
      </c>
      <c r="I12" s="37">
        <v>639091366917</v>
      </c>
      <c r="N12" s="34">
        <f t="shared" si="1"/>
        <v>-0.63235639513937192</v>
      </c>
      <c r="O12" s="34"/>
    </row>
    <row r="13" spans="1:15" x14ac:dyDescent="0.25">
      <c r="A13" s="34">
        <v>0.21081638209212544</v>
      </c>
      <c r="B13" s="34">
        <v>1.1402359019399169</v>
      </c>
      <c r="C13" s="37">
        <v>1587210576000</v>
      </c>
      <c r="D13" s="34">
        <v>0.70366985382284908</v>
      </c>
      <c r="E13" s="34">
        <v>0.28239688568702742</v>
      </c>
      <c r="F13" s="34">
        <v>0.22511927470744941</v>
      </c>
      <c r="H13" s="44">
        <f t="shared" si="0"/>
        <v>27.184266973802597</v>
      </c>
      <c r="I13" s="37">
        <v>639701164511</v>
      </c>
      <c r="N13" s="34">
        <f t="shared" si="1"/>
        <v>-0.63231420143457129</v>
      </c>
      <c r="O13" s="34"/>
    </row>
    <row r="14" spans="1:15" x14ac:dyDescent="0.25">
      <c r="A14" s="34">
        <v>0.20158438822745536</v>
      </c>
      <c r="B14" s="34">
        <v>1.7136672356001741</v>
      </c>
      <c r="C14" s="37">
        <v>4612562541064</v>
      </c>
      <c r="D14" s="34">
        <v>0.50756062623054543</v>
      </c>
      <c r="E14" s="34">
        <v>0.10869610720104549</v>
      </c>
      <c r="F14" s="34">
        <v>0.19569104463130146</v>
      </c>
      <c r="H14" s="44">
        <f t="shared" si="0"/>
        <v>27.248204504926083</v>
      </c>
      <c r="I14" s="37">
        <v>681937947736</v>
      </c>
      <c r="N14" s="34">
        <f t="shared" si="1"/>
        <v>-0.62939171308653619</v>
      </c>
      <c r="O14" s="34"/>
    </row>
    <row r="15" spans="1:15" x14ac:dyDescent="0.25">
      <c r="A15" s="34">
        <v>8.7039815138539367E-2</v>
      </c>
      <c r="B15" s="34">
        <v>3.4106457615433685</v>
      </c>
      <c r="C15" s="37">
        <v>1871422416044</v>
      </c>
      <c r="D15" s="34">
        <v>0.29393501482033485</v>
      </c>
      <c r="E15" s="34">
        <v>0.24371708397445066</v>
      </c>
      <c r="F15" s="34">
        <v>5.6407029679021371E-2</v>
      </c>
      <c r="H15" s="44">
        <f t="shared" si="0"/>
        <v>27.253870826907956</v>
      </c>
      <c r="I15" s="37">
        <v>685812995987</v>
      </c>
      <c r="N15" s="34">
        <f t="shared" si="1"/>
        <v>-0.62912358700076654</v>
      </c>
      <c r="O15" s="34"/>
    </row>
    <row r="16" spans="1:15" x14ac:dyDescent="0.25">
      <c r="A16" s="34">
        <v>0.15570003115787551</v>
      </c>
      <c r="B16" s="34">
        <v>1.3016309176586143</v>
      </c>
      <c r="C16" s="37">
        <v>639091366917</v>
      </c>
      <c r="D16" s="34">
        <v>0.49826379472022486</v>
      </c>
      <c r="E16" s="34">
        <v>6.272744859096753E-2</v>
      </c>
      <c r="F16" s="34">
        <v>2.0356059935385501E-2</v>
      </c>
      <c r="H16" s="44">
        <f t="shared" si="0"/>
        <v>27.268892223501528</v>
      </c>
      <c r="I16" s="37">
        <v>696192628101</v>
      </c>
      <c r="N16" s="34">
        <f t="shared" si="1"/>
        <v>-0.62840538945839064</v>
      </c>
      <c r="O16" s="34"/>
    </row>
    <row r="17" spans="1:15" x14ac:dyDescent="0.25">
      <c r="A17" s="34">
        <v>0.38319420906256879</v>
      </c>
      <c r="B17" s="34">
        <v>4.1311443254367308</v>
      </c>
      <c r="C17" s="37">
        <v>15226009210657</v>
      </c>
      <c r="D17" s="34">
        <v>0.18141077096148775</v>
      </c>
      <c r="E17" s="34">
        <v>0.18886014198037468</v>
      </c>
      <c r="F17" s="34">
        <v>8.3117803374589544E-2</v>
      </c>
      <c r="H17" s="44">
        <f t="shared" si="0"/>
        <v>27.335219359885933</v>
      </c>
      <c r="I17" s="37">
        <v>743934894000</v>
      </c>
      <c r="N17" s="34">
        <f t="shared" si="1"/>
        <v>-0.6251019604293534</v>
      </c>
      <c r="O17" s="34"/>
    </row>
    <row r="18" spans="1:15" x14ac:dyDescent="0.25">
      <c r="A18" s="34">
        <v>0.55996103449831847</v>
      </c>
      <c r="B18" s="34">
        <v>3.5586518417280573</v>
      </c>
      <c r="C18" s="37">
        <v>685812995987</v>
      </c>
      <c r="D18" s="34">
        <v>0.31380260227684492</v>
      </c>
      <c r="E18" s="34">
        <v>7.8218774024557014E-2</v>
      </c>
      <c r="F18" s="34">
        <v>-2.5983333051354706E-2</v>
      </c>
      <c r="H18" s="44">
        <f t="shared" si="0"/>
        <v>27.339724151534011</v>
      </c>
      <c r="I18" s="37">
        <v>747293725435</v>
      </c>
      <c r="N18" s="34">
        <f t="shared" si="1"/>
        <v>-0.62486955291669999</v>
      </c>
      <c r="O18" s="34"/>
    </row>
    <row r="19" spans="1:15" x14ac:dyDescent="0.25">
      <c r="A19" s="34">
        <v>0.10598802547775772</v>
      </c>
      <c r="B19" s="34">
        <v>2.7701148584128061</v>
      </c>
      <c r="C19" s="37">
        <v>162828169250</v>
      </c>
      <c r="D19" s="34">
        <v>0.27950753446182347</v>
      </c>
      <c r="E19" s="34">
        <v>4.564654918510308E-2</v>
      </c>
      <c r="F19" s="34">
        <v>-9.5899089734275647E-2</v>
      </c>
      <c r="H19" s="44">
        <f t="shared" si="0"/>
        <v>27.46497425766071</v>
      </c>
      <c r="I19" s="37">
        <v>847006544000</v>
      </c>
      <c r="N19" s="34">
        <f t="shared" si="1"/>
        <v>-0.61797012715187372</v>
      </c>
      <c r="O19" s="34"/>
    </row>
    <row r="20" spans="1:15" x14ac:dyDescent="0.25">
      <c r="A20" s="34">
        <v>0.2904627437550229</v>
      </c>
      <c r="B20" s="34">
        <v>4.2166008941858424</v>
      </c>
      <c r="C20" s="37">
        <v>743934894000</v>
      </c>
      <c r="D20" s="34">
        <v>0.21676954031947854</v>
      </c>
      <c r="E20" s="34">
        <v>0.26417789614151138</v>
      </c>
      <c r="F20" s="34">
        <v>5.2224925824152967E-2</v>
      </c>
      <c r="H20" s="44">
        <f t="shared" si="0"/>
        <v>27.81150485997874</v>
      </c>
      <c r="I20" s="37">
        <v>1197796650000</v>
      </c>
      <c r="N20" s="34">
        <f t="shared" si="1"/>
        <v>-0.59369791892214785</v>
      </c>
      <c r="O20" s="34"/>
    </row>
    <row r="21" spans="1:15" x14ac:dyDescent="0.25">
      <c r="A21" s="34">
        <v>0.94209774075321839</v>
      </c>
      <c r="B21" s="34">
        <v>0.67954799243889397</v>
      </c>
      <c r="C21" s="37">
        <v>2275038000000</v>
      </c>
      <c r="D21" s="34">
        <v>0.63928514600635244</v>
      </c>
      <c r="E21" s="34">
        <v>1.1936171768375903</v>
      </c>
      <c r="F21" s="34">
        <v>0.2102841727125658</v>
      </c>
      <c r="H21" s="44">
        <f t="shared" si="0"/>
        <v>27.824873062479668</v>
      </c>
      <c r="I21" s="37">
        <v>1213916545120</v>
      </c>
      <c r="N21" s="34">
        <f t="shared" si="1"/>
        <v>-0.5925825355510046</v>
      </c>
      <c r="O21" s="34"/>
    </row>
    <row r="22" spans="1:15" x14ac:dyDescent="0.25">
      <c r="A22" s="34">
        <v>0.20429316581033954</v>
      </c>
      <c r="B22" s="34">
        <v>2.2501718006084226</v>
      </c>
      <c r="C22" s="37">
        <v>12922421859142</v>
      </c>
      <c r="D22" s="34">
        <v>0.51516394872741067</v>
      </c>
      <c r="E22" s="34">
        <v>0.21479039473507766</v>
      </c>
      <c r="F22" s="34">
        <v>0.23829498958357739</v>
      </c>
      <c r="H22" s="44">
        <f t="shared" si="0"/>
        <v>27.834543091477215</v>
      </c>
      <c r="I22" s="37">
        <v>1225712093041</v>
      </c>
      <c r="N22" s="34">
        <f t="shared" si="1"/>
        <v>-0.59176636659291482</v>
      </c>
      <c r="O22" s="34"/>
    </row>
    <row r="23" spans="1:15" x14ac:dyDescent="0.25">
      <c r="A23" s="34">
        <v>0.14496626222229797</v>
      </c>
      <c r="B23" s="34">
        <v>1.148683847649568</v>
      </c>
      <c r="C23" s="37">
        <v>1288683925066</v>
      </c>
      <c r="D23" s="34">
        <v>0.67990671564877803</v>
      </c>
      <c r="E23" s="34">
        <v>3.2194021465084488E-2</v>
      </c>
      <c r="F23" s="34">
        <v>9.9426376170199546E-2</v>
      </c>
      <c r="H23" s="44">
        <f t="shared" si="0"/>
        <v>27.842253083143301</v>
      </c>
      <c r="I23" s="37">
        <v>1235198847468</v>
      </c>
      <c r="N23" s="34">
        <f t="shared" si="1"/>
        <v>-0.59110994990687404</v>
      </c>
      <c r="O23" s="34"/>
    </row>
    <row r="24" spans="1:15" x14ac:dyDescent="0.25">
      <c r="A24" s="34">
        <v>0.20387179131147659</v>
      </c>
      <c r="B24" s="34">
        <v>2.9622743642339184</v>
      </c>
      <c r="C24" s="37">
        <v>2919640858718</v>
      </c>
      <c r="D24" s="34">
        <v>0.50584614963242247</v>
      </c>
      <c r="E24" s="34">
        <v>0.18256248855208709</v>
      </c>
      <c r="F24" s="34">
        <v>0.15976959376630151</v>
      </c>
      <c r="H24" s="44">
        <f t="shared" si="0"/>
        <v>27.858613886418055</v>
      </c>
      <c r="I24" s="37">
        <v>1255573914558</v>
      </c>
      <c r="N24" s="34">
        <f t="shared" si="1"/>
        <v>-0.58970013856201497</v>
      </c>
      <c r="O24" s="34"/>
    </row>
    <row r="25" spans="1:15" x14ac:dyDescent="0.25">
      <c r="A25" s="34">
        <v>2.4497166081214557E-2</v>
      </c>
      <c r="B25" s="34">
        <v>1.3153188062751624</v>
      </c>
      <c r="C25" s="37">
        <v>568239939951</v>
      </c>
      <c r="D25" s="34">
        <v>0.47882703229636153</v>
      </c>
      <c r="E25" s="34">
        <v>0.57126377722865596</v>
      </c>
      <c r="F25" s="34">
        <v>0.11910041723916445</v>
      </c>
      <c r="H25" s="44">
        <f t="shared" si="0"/>
        <v>27.864600970289338</v>
      </c>
      <c r="I25" s="37">
        <v>1263113689000</v>
      </c>
      <c r="N25" s="34">
        <f t="shared" si="1"/>
        <v>-0.58917843919783341</v>
      </c>
      <c r="O25" s="34"/>
    </row>
    <row r="26" spans="1:15" x14ac:dyDescent="0.25">
      <c r="A26" s="34">
        <v>0.32303352985808376</v>
      </c>
      <c r="B26" s="34">
        <v>2.8683228260814779</v>
      </c>
      <c r="C26" s="37">
        <v>4368876996000</v>
      </c>
      <c r="D26" s="34">
        <v>0.2856842376525448</v>
      </c>
      <c r="E26" s="34">
        <v>8.7826884741595362E-2</v>
      </c>
      <c r="F26" s="34">
        <v>4.2128233561710041E-2</v>
      </c>
      <c r="H26" s="44">
        <f t="shared" si="0"/>
        <v>27.884642600403357</v>
      </c>
      <c r="I26" s="37">
        <v>1288683925066</v>
      </c>
      <c r="N26" s="34">
        <f t="shared" si="1"/>
        <v>-0.5874091586974387</v>
      </c>
      <c r="O26" s="34"/>
    </row>
    <row r="27" spans="1:15" x14ac:dyDescent="0.25">
      <c r="A27" s="34">
        <v>0.59164297501153851</v>
      </c>
      <c r="B27" s="34">
        <v>2.8602526736442981</v>
      </c>
      <c r="C27" s="37">
        <v>2254740000000</v>
      </c>
      <c r="D27" s="34">
        <v>0.299229622927699</v>
      </c>
      <c r="E27" s="34">
        <v>0.30030536911689781</v>
      </c>
      <c r="F27" s="34">
        <v>2.7454187127442627E-2</v>
      </c>
      <c r="H27" s="44">
        <f t="shared" si="0"/>
        <v>27.892121873565056</v>
      </c>
      <c r="I27" s="37">
        <v>1298358478375</v>
      </c>
      <c r="N27" s="34">
        <f t="shared" si="1"/>
        <v>-0.58673974764955228</v>
      </c>
      <c r="O27" s="34"/>
    </row>
    <row r="28" spans="1:15" x14ac:dyDescent="0.25">
      <c r="A28" s="34">
        <v>0.54692752053739813</v>
      </c>
      <c r="B28" s="34">
        <v>5.2595401165722286</v>
      </c>
      <c r="C28" s="37">
        <v>2185101038101</v>
      </c>
      <c r="D28" s="34">
        <v>0.18394688564393119</v>
      </c>
      <c r="E28" s="34">
        <v>8.4526620680574663E-2</v>
      </c>
      <c r="F28" s="34">
        <v>9.1531918774061305E-2</v>
      </c>
      <c r="H28" s="44">
        <f t="shared" si="0"/>
        <v>27.922968389555198</v>
      </c>
      <c r="I28" s="37">
        <v>1339032413455</v>
      </c>
      <c r="N28" s="34">
        <f t="shared" si="1"/>
        <v>-0.58392539740164617</v>
      </c>
      <c r="O28" s="34"/>
    </row>
    <row r="29" spans="1:15" x14ac:dyDescent="0.25">
      <c r="A29" s="34">
        <v>0.75309089551911079</v>
      </c>
      <c r="B29" s="34">
        <v>2.1899496740644233</v>
      </c>
      <c r="C29" s="37">
        <v>2581440938262</v>
      </c>
      <c r="D29" s="34">
        <v>0.40968065666147874</v>
      </c>
      <c r="E29" s="34">
        <v>0.10248324152236453</v>
      </c>
      <c r="F29" s="34">
        <v>-9.200800480203622E-2</v>
      </c>
      <c r="H29" s="44">
        <f t="shared" si="0"/>
        <v>27.924319461302822</v>
      </c>
      <c r="I29" s="37">
        <v>1340842765000</v>
      </c>
      <c r="N29" s="34">
        <f t="shared" si="1"/>
        <v>-0.58380013380692763</v>
      </c>
      <c r="O29" s="34"/>
    </row>
    <row r="30" spans="1:15" x14ac:dyDescent="0.25">
      <c r="A30" s="34">
        <v>0.36569232007200431</v>
      </c>
      <c r="B30" s="34">
        <v>1.6417106140919415</v>
      </c>
      <c r="C30" s="37">
        <v>639701164511</v>
      </c>
      <c r="D30" s="34">
        <v>0.45814202051364317</v>
      </c>
      <c r="E30" s="34">
        <v>6.5980146114126045E-2</v>
      </c>
      <c r="F30" s="34">
        <v>4.9044881030634715E-2</v>
      </c>
      <c r="H30" s="44">
        <f t="shared" si="0"/>
        <v>27.933814041404656</v>
      </c>
      <c r="I30" s="37">
        <v>1353634132275</v>
      </c>
      <c r="N30" s="34">
        <f t="shared" si="1"/>
        <v>-0.58291506115313485</v>
      </c>
      <c r="O30" s="34"/>
    </row>
    <row r="31" spans="1:15" x14ac:dyDescent="0.25">
      <c r="A31" s="34">
        <v>0.4353700957355946</v>
      </c>
      <c r="B31" s="34">
        <v>2.6521403499907246</v>
      </c>
      <c r="C31" s="37">
        <v>6585807349438</v>
      </c>
      <c r="D31" s="34">
        <v>0.29617237542067626</v>
      </c>
      <c r="E31" s="34">
        <v>0.11361827068687901</v>
      </c>
      <c r="F31" s="34">
        <v>0.11694178905427224</v>
      </c>
      <c r="H31" s="44">
        <f t="shared" si="0"/>
        <v>27.949070975161447</v>
      </c>
      <c r="I31" s="37">
        <v>1374444788282</v>
      </c>
      <c r="N31" s="34">
        <f t="shared" si="1"/>
        <v>-0.58147511011871456</v>
      </c>
      <c r="O31" s="34"/>
    </row>
    <row r="32" spans="1:15" x14ac:dyDescent="0.25">
      <c r="A32" s="34">
        <v>1.1668737100526079E-2</v>
      </c>
      <c r="B32" s="34">
        <v>4.8436359177165063</v>
      </c>
      <c r="C32" s="37">
        <v>4239199641365</v>
      </c>
      <c r="D32" s="34">
        <v>0.17691220278092751</v>
      </c>
      <c r="E32" s="34">
        <v>0.20058694524698967</v>
      </c>
      <c r="F32" s="34">
        <v>6.6467844224405048E-2</v>
      </c>
      <c r="H32" s="44">
        <f t="shared" si="0"/>
        <v>27.967981517732031</v>
      </c>
      <c r="I32" s="37">
        <v>1400683598096</v>
      </c>
      <c r="N32" s="34">
        <f t="shared" si="1"/>
        <v>-0.57965956901703486</v>
      </c>
      <c r="O32" s="34"/>
    </row>
    <row r="33" spans="1:15" x14ac:dyDescent="0.25">
      <c r="A33" s="34">
        <v>0.98081026174203401</v>
      </c>
      <c r="B33" s="34">
        <v>0.60563193447663621</v>
      </c>
      <c r="C33" s="37">
        <v>16745695000000</v>
      </c>
      <c r="D33" s="34">
        <v>0.71907657460618979</v>
      </c>
      <c r="E33" s="34">
        <v>1.2664073696638236</v>
      </c>
      <c r="F33" s="34">
        <v>9.7842864398477905E-2</v>
      </c>
      <c r="H33" s="44">
        <f t="shared" si="0"/>
        <v>28.052042705410408</v>
      </c>
      <c r="I33" s="37">
        <v>1523517170000</v>
      </c>
      <c r="N33" s="34">
        <f t="shared" si="1"/>
        <v>-0.57116034972931951</v>
      </c>
      <c r="O33" s="34"/>
    </row>
    <row r="34" spans="1:15" x14ac:dyDescent="0.25">
      <c r="A34" s="34">
        <v>0.52522758425425564</v>
      </c>
      <c r="B34" s="34">
        <v>3.3942293221153861</v>
      </c>
      <c r="C34" s="37">
        <v>1353634132275</v>
      </c>
      <c r="D34" s="34">
        <v>0.26782771786471721</v>
      </c>
      <c r="E34" s="34">
        <v>0.10084888205749068</v>
      </c>
      <c r="F34" s="34">
        <v>-8.3517673961186797E-2</v>
      </c>
      <c r="H34" s="44">
        <f t="shared" si="0"/>
        <v>28.057180974840978</v>
      </c>
      <c r="I34" s="37">
        <v>1531365558000</v>
      </c>
      <c r="N34" s="34">
        <f t="shared" si="1"/>
        <v>-0.57061729647740234</v>
      </c>
      <c r="O34" s="34"/>
    </row>
    <row r="35" spans="1:15" x14ac:dyDescent="0.25">
      <c r="A35" s="34">
        <v>0.18772979451239336</v>
      </c>
      <c r="B35" s="34">
        <v>1.3091239666858929</v>
      </c>
      <c r="C35" s="37">
        <v>4662319785318</v>
      </c>
      <c r="D35" s="34">
        <v>0.4658292377336074</v>
      </c>
      <c r="E35" s="34">
        <v>0.11164439478900955</v>
      </c>
      <c r="F35" s="34">
        <v>0.31256218266213354</v>
      </c>
      <c r="H35" s="44">
        <f t="shared" si="0"/>
        <v>28.062545093008268</v>
      </c>
      <c r="I35" s="37">
        <v>1539602054832</v>
      </c>
      <c r="N35" s="34">
        <f t="shared" si="1"/>
        <v>-0.57004738882387862</v>
      </c>
      <c r="O35" s="34"/>
    </row>
    <row r="36" spans="1:15" x14ac:dyDescent="0.25">
      <c r="A36" s="34">
        <v>0.50850227102603562</v>
      </c>
      <c r="B36" s="34">
        <v>1.7190654485842849</v>
      </c>
      <c r="C36" s="37">
        <v>14762309000000</v>
      </c>
      <c r="D36" s="34">
        <v>0.27117932567323988</v>
      </c>
      <c r="E36" s="34">
        <v>4.2092741049510198E-2</v>
      </c>
      <c r="F36" s="34">
        <v>5.8014969625279939E-2</v>
      </c>
      <c r="H36" s="44">
        <f t="shared" si="0"/>
        <v>28.092999236761273</v>
      </c>
      <c r="I36" s="37">
        <v>1587210576000</v>
      </c>
      <c r="N36" s="34">
        <f t="shared" si="1"/>
        <v>-0.56675321398960032</v>
      </c>
      <c r="O36" s="34"/>
    </row>
    <row r="37" spans="1:15" x14ac:dyDescent="0.25">
      <c r="A37" s="34">
        <v>0.37273809195219409</v>
      </c>
      <c r="B37" s="34">
        <v>2.3165549044658498</v>
      </c>
      <c r="C37" s="37">
        <v>24522593000000</v>
      </c>
      <c r="D37" s="34">
        <v>0.35965886641759293</v>
      </c>
      <c r="E37" s="34">
        <v>0.15689075054966226</v>
      </c>
      <c r="F37" s="34">
        <v>0.29041928352870178</v>
      </c>
      <c r="H37" s="44">
        <f t="shared" si="0"/>
        <v>28.12625754537364</v>
      </c>
      <c r="I37" s="37">
        <v>1640886147000</v>
      </c>
      <c r="N37" s="34">
        <f t="shared" si="1"/>
        <v>-0.56303924197648592</v>
      </c>
      <c r="O37" s="34"/>
    </row>
    <row r="38" spans="1:15" x14ac:dyDescent="0.25">
      <c r="A38" s="34">
        <v>0.52052715623799639</v>
      </c>
      <c r="B38" s="34">
        <v>8.6378421711814415</v>
      </c>
      <c r="C38" s="37">
        <v>1340842765000</v>
      </c>
      <c r="D38" s="34">
        <v>0.14632392188057933</v>
      </c>
      <c r="E38" s="34">
        <v>0.24146343984804733</v>
      </c>
      <c r="F38" s="34">
        <v>4.3411325541183987E-2</v>
      </c>
      <c r="H38" s="44">
        <f t="shared" si="0"/>
        <v>28.151493106929703</v>
      </c>
      <c r="I38" s="37">
        <v>1682821739000</v>
      </c>
      <c r="N38" s="34">
        <f t="shared" si="1"/>
        <v>-0.56013759394294416</v>
      </c>
      <c r="O38" s="34"/>
    </row>
    <row r="39" spans="1:15" x14ac:dyDescent="0.25">
      <c r="A39" s="34">
        <v>0.75241239662983794</v>
      </c>
      <c r="B39" s="34">
        <v>2.662125750667371</v>
      </c>
      <c r="C39" s="37">
        <v>1640886147000</v>
      </c>
      <c r="D39" s="34">
        <v>0.31969681684441692</v>
      </c>
      <c r="E39" s="34">
        <v>0.13286121816050878</v>
      </c>
      <c r="F39" s="34">
        <v>8.5637548448807221E-2</v>
      </c>
      <c r="H39" s="44">
        <f t="shared" si="0"/>
        <v>28.257719907938139</v>
      </c>
      <c r="I39" s="37">
        <v>1871422416044</v>
      </c>
      <c r="N39" s="34">
        <f t="shared" si="1"/>
        <v>-0.5470877535193398</v>
      </c>
      <c r="O39" s="34"/>
    </row>
    <row r="40" spans="1:15" x14ac:dyDescent="0.25">
      <c r="A40" s="34">
        <v>0.77640675103464818</v>
      </c>
      <c r="B40" s="34">
        <v>0.74179452876953644</v>
      </c>
      <c r="C40" s="37">
        <v>9369891776775</v>
      </c>
      <c r="D40" s="34">
        <v>0.64905490365004004</v>
      </c>
      <c r="E40" s="34">
        <v>0.17664044171652374</v>
      </c>
      <c r="F40" s="34">
        <v>0.24893677904792921</v>
      </c>
      <c r="H40" s="44">
        <f t="shared" si="0"/>
        <v>28.287496714577667</v>
      </c>
      <c r="I40" s="37">
        <v>1927985352000</v>
      </c>
      <c r="N40" s="34">
        <f t="shared" si="1"/>
        <v>-0.54317399615809692</v>
      </c>
      <c r="O40" s="34"/>
    </row>
    <row r="41" spans="1:15" x14ac:dyDescent="0.25">
      <c r="A41" s="34">
        <v>0.65536717663457522</v>
      </c>
      <c r="B41" s="34">
        <v>1.9355361862580238</v>
      </c>
      <c r="C41" s="37">
        <v>66759930000000</v>
      </c>
      <c r="D41" s="34">
        <v>0.36806907976086856</v>
      </c>
      <c r="E41" s="34">
        <v>0.1826036634784993</v>
      </c>
      <c r="F41" s="34">
        <v>9.2190844166372646E-2</v>
      </c>
      <c r="H41" s="44">
        <f t="shared" si="0"/>
        <v>28.364168029684546</v>
      </c>
      <c r="I41" s="37">
        <v>2081620993000</v>
      </c>
      <c r="N41" s="34">
        <f t="shared" si="1"/>
        <v>-0.53254349031977255</v>
      </c>
      <c r="O41" s="34"/>
    </row>
    <row r="42" spans="1:15" x14ac:dyDescent="0.25">
      <c r="A42" s="34">
        <v>1.0035506307951192</v>
      </c>
      <c r="B42" s="34">
        <v>5.2723301623068073</v>
      </c>
      <c r="C42" s="37">
        <v>43141063000000</v>
      </c>
      <c r="D42" s="34">
        <v>0.20926878876396718</v>
      </c>
      <c r="E42" s="34">
        <v>0.36593496582020013</v>
      </c>
      <c r="F42" s="34">
        <v>3.7969560408928953E-2</v>
      </c>
      <c r="H42" s="44">
        <f t="shared" si="0"/>
        <v>28.412683185100811</v>
      </c>
      <c r="I42" s="37">
        <v>2185101038101</v>
      </c>
      <c r="N42" s="34">
        <f t="shared" si="1"/>
        <v>-0.52538339897354491</v>
      </c>
      <c r="O42" s="34"/>
    </row>
    <row r="43" spans="1:15" x14ac:dyDescent="0.25">
      <c r="A43" s="34">
        <v>0.55018435554850731</v>
      </c>
      <c r="B43" s="34">
        <v>2.4282852158038826</v>
      </c>
      <c r="C43" s="37">
        <v>31619514000000</v>
      </c>
      <c r="D43" s="34">
        <v>0.35722193579572414</v>
      </c>
      <c r="E43" s="34">
        <v>0.17374348871524917</v>
      </c>
      <c r="F43" s="34">
        <v>3.3091212113571758E-2</v>
      </c>
      <c r="H43" s="44">
        <f t="shared" si="0"/>
        <v>28.4440557829009</v>
      </c>
      <c r="I43" s="37">
        <v>2254740000000</v>
      </c>
      <c r="N43" s="34">
        <f t="shared" si="1"/>
        <v>-0.52056487258068684</v>
      </c>
      <c r="O43" s="34"/>
    </row>
    <row r="44" spans="1:15" x14ac:dyDescent="0.25">
      <c r="A44" s="34">
        <v>5.3763679639999104E-2</v>
      </c>
      <c r="B44" s="34">
        <v>6.5022096021167082</v>
      </c>
      <c r="C44" s="37">
        <v>513022591574</v>
      </c>
      <c r="D44" s="34">
        <v>0.13854329925887443</v>
      </c>
      <c r="E44" s="34">
        <v>0.16311135165670168</v>
      </c>
      <c r="F44" s="34">
        <v>-3.8935524296185714E-2</v>
      </c>
      <c r="H44" s="44">
        <f t="shared" si="0"/>
        <v>28.453017871488665</v>
      </c>
      <c r="I44" s="37">
        <v>2275038000000</v>
      </c>
      <c r="N44" s="34">
        <f t="shared" si="1"/>
        <v>-0.51916039373644318</v>
      </c>
      <c r="O44" s="34"/>
    </row>
    <row r="45" spans="1:15" x14ac:dyDescent="0.25">
      <c r="A45" s="34">
        <v>0.47332304079070281</v>
      </c>
      <c r="B45" s="34">
        <v>0.99250271633462672</v>
      </c>
      <c r="C45" s="37">
        <v>1213916545120</v>
      </c>
      <c r="D45" s="34">
        <v>0.77147961952971189</v>
      </c>
      <c r="E45" s="34">
        <v>0.13270168803385227</v>
      </c>
      <c r="F45" s="34">
        <v>-0.23684089362297817</v>
      </c>
      <c r="H45" s="44">
        <f t="shared" si="0"/>
        <v>28.490448200155871</v>
      </c>
      <c r="I45" s="37">
        <v>2361807189430</v>
      </c>
      <c r="N45" s="34">
        <f t="shared" si="1"/>
        <v>-0.51315657607526466</v>
      </c>
      <c r="O45" s="34"/>
    </row>
    <row r="46" spans="1:15" x14ac:dyDescent="0.25">
      <c r="A46" s="34">
        <v>1.8603790238497921</v>
      </c>
      <c r="B46" s="34">
        <v>3.7030713211521391</v>
      </c>
      <c r="C46" s="37">
        <v>28863676000000</v>
      </c>
      <c r="D46" s="34">
        <v>0.14922454783652644</v>
      </c>
      <c r="E46" s="34">
        <v>7.483425879747474E-2</v>
      </c>
      <c r="F46" s="34">
        <v>-6.0583870712817053E-2</v>
      </c>
      <c r="H46" s="44">
        <f t="shared" si="0"/>
        <v>28.524387480943979</v>
      </c>
      <c r="I46" s="37">
        <v>2443341000000</v>
      </c>
      <c r="N46" s="34">
        <f t="shared" si="1"/>
        <v>-0.50751500981079867</v>
      </c>
      <c r="O46" s="34"/>
    </row>
    <row r="47" spans="1:15" x14ac:dyDescent="0.25">
      <c r="A47" s="34">
        <v>0.17622055167521994</v>
      </c>
      <c r="B47" s="34">
        <v>1.0608338449459496</v>
      </c>
      <c r="C47" s="37">
        <v>1927985352000</v>
      </c>
      <c r="D47" s="34">
        <v>0.7160966594314665</v>
      </c>
      <c r="E47" s="34">
        <v>0.31350971093724128</v>
      </c>
      <c r="F47" s="34">
        <v>7.2006645635849714E-2</v>
      </c>
      <c r="H47" s="44">
        <f t="shared" si="0"/>
        <v>28.525124933165969</v>
      </c>
      <c r="I47" s="37">
        <v>2445143511801</v>
      </c>
      <c r="N47" s="34">
        <f t="shared" si="1"/>
        <v>-0.50739028867122804</v>
      </c>
      <c r="O47" s="34"/>
    </row>
    <row r="48" spans="1:15" x14ac:dyDescent="0.25">
      <c r="A48" s="34">
        <v>0.16514516993780928</v>
      </c>
      <c r="B48" s="34">
        <v>1.5455069440225075</v>
      </c>
      <c r="C48" s="37">
        <v>6096148972533</v>
      </c>
      <c r="D48" s="34">
        <v>0.57800887630570874</v>
      </c>
      <c r="E48" s="34">
        <v>0.12589468599448145</v>
      </c>
      <c r="F48" s="34">
        <v>5.4370914314620614E-2</v>
      </c>
      <c r="H48" s="44">
        <f t="shared" si="0"/>
        <v>28.551334944286612</v>
      </c>
      <c r="I48" s="37">
        <v>2510078000000</v>
      </c>
      <c r="N48" s="34">
        <f t="shared" si="1"/>
        <v>-0.50289727877186452</v>
      </c>
      <c r="O48" s="34"/>
    </row>
    <row r="49" spans="1:15" x14ac:dyDescent="0.25">
      <c r="A49" s="34">
        <v>0.11603016221108592</v>
      </c>
      <c r="B49" s="34">
        <v>1.9744184952587451</v>
      </c>
      <c r="C49" s="37">
        <v>3013760616985</v>
      </c>
      <c r="D49" s="34">
        <v>0.40713725728140904</v>
      </c>
      <c r="E49" s="34">
        <v>0.18284795857317715</v>
      </c>
      <c r="F49" s="34">
        <v>0.1331729584712231</v>
      </c>
      <c r="H49" s="44">
        <f t="shared" si="0"/>
        <v>28.579368862159534</v>
      </c>
      <c r="I49" s="37">
        <v>2581440938262</v>
      </c>
      <c r="N49" s="34">
        <f t="shared" si="1"/>
        <v>-0.49795946533940599</v>
      </c>
      <c r="O49" s="34"/>
    </row>
    <row r="50" spans="1:15" x14ac:dyDescent="0.25">
      <c r="A50" s="34">
        <v>1.0650828734817286E-2</v>
      </c>
      <c r="B50" s="34">
        <v>1.2633758277789386</v>
      </c>
      <c r="C50" s="37">
        <v>1235198847468</v>
      </c>
      <c r="D50" s="34">
        <v>0.35927030791736281</v>
      </c>
      <c r="E50" s="34">
        <v>0.60264856987350479</v>
      </c>
      <c r="F50" s="34">
        <v>0.23097575901694206</v>
      </c>
      <c r="H50" s="44">
        <f t="shared" si="0"/>
        <v>28.661070083696785</v>
      </c>
      <c r="I50" s="37">
        <v>2801203000000</v>
      </c>
      <c r="N50" s="34">
        <f t="shared" si="1"/>
        <v>-0.48275347625287629</v>
      </c>
      <c r="O50" s="34"/>
    </row>
    <row r="51" spans="1:15" x14ac:dyDescent="0.25">
      <c r="A51" s="34">
        <v>0.42890480526764818</v>
      </c>
      <c r="B51" s="34">
        <v>4.5094006686689259</v>
      </c>
      <c r="C51" s="37">
        <v>16616239416335</v>
      </c>
      <c r="D51" s="34">
        <v>0.16382814218299402</v>
      </c>
      <c r="E51" s="34">
        <v>0.17582695581722654</v>
      </c>
      <c r="F51" s="34">
        <v>4.1699162711697095E-2</v>
      </c>
      <c r="H51" s="44">
        <f t="shared" si="0"/>
        <v>28.670057063631749</v>
      </c>
      <c r="I51" s="37">
        <v>2826490815501</v>
      </c>
      <c r="N51" s="34">
        <f t="shared" si="1"/>
        <v>-0.48100373726931678</v>
      </c>
      <c r="O51" s="34"/>
    </row>
    <row r="52" spans="1:15" x14ac:dyDescent="0.25">
      <c r="A52" s="34">
        <v>8.3700406864203707</v>
      </c>
      <c r="B52" s="34">
        <v>3.2713525651960773</v>
      </c>
      <c r="C52" s="37">
        <v>681937947736</v>
      </c>
      <c r="D52" s="34">
        <v>0.33673277822617587</v>
      </c>
      <c r="E52" s="34">
        <v>5.5502001018954772E-3</v>
      </c>
      <c r="F52" s="34">
        <v>-7.7666757187658225E-2</v>
      </c>
      <c r="H52" s="44">
        <f t="shared" si="0"/>
        <v>28.692104938784819</v>
      </c>
      <c r="I52" s="37">
        <v>2889501000000</v>
      </c>
      <c r="N52" s="34">
        <f t="shared" si="1"/>
        <v>-0.47664387565237265</v>
      </c>
      <c r="O52" s="34"/>
    </row>
    <row r="53" spans="1:15" x14ac:dyDescent="0.25">
      <c r="A53" s="34">
        <v>8.3366885475662705E-2</v>
      </c>
      <c r="B53" s="34">
        <v>4.281866425422038</v>
      </c>
      <c r="C53" s="37">
        <v>161163426840</v>
      </c>
      <c r="D53" s="34">
        <v>0.19571080350825332</v>
      </c>
      <c r="E53" s="34">
        <v>0.10234014010044119</v>
      </c>
      <c r="F53" s="34">
        <v>0.42137433153455178</v>
      </c>
      <c r="H53" s="44">
        <f t="shared" si="0"/>
        <v>28.69473818354815</v>
      </c>
      <c r="I53" s="37">
        <v>2897119790044</v>
      </c>
      <c r="N53" s="34">
        <f t="shared" si="1"/>
        <v>-0.47611670896424907</v>
      </c>
      <c r="O53" s="34"/>
    </row>
    <row r="54" spans="1:15" x14ac:dyDescent="0.25">
      <c r="A54" s="34">
        <v>0.78534861019947477</v>
      </c>
      <c r="B54" s="34">
        <v>3.0809653452435768</v>
      </c>
      <c r="C54" s="37">
        <v>847006544000</v>
      </c>
      <c r="D54" s="34">
        <v>0.27339706480473192</v>
      </c>
      <c r="E54" s="34">
        <v>0.25342132540161788</v>
      </c>
      <c r="F54" s="34">
        <v>0.11774299743984117</v>
      </c>
      <c r="H54" s="44">
        <f t="shared" si="0"/>
        <v>28.702481731054682</v>
      </c>
      <c r="I54" s="37">
        <v>2919640858718</v>
      </c>
      <c r="N54" s="34">
        <f t="shared" si="1"/>
        <v>-0.47455840940259814</v>
      </c>
      <c r="O54" s="34"/>
    </row>
    <row r="55" spans="1:15" x14ac:dyDescent="0.25">
      <c r="A55" s="34">
        <v>0.81277268401699754</v>
      </c>
      <c r="B55" s="34">
        <v>0.82572919238655518</v>
      </c>
      <c r="C55" s="37">
        <v>2510078000000</v>
      </c>
      <c r="D55" s="34">
        <v>0.57574824368007682</v>
      </c>
      <c r="E55" s="34">
        <v>1.2403895183138403</v>
      </c>
      <c r="F55" s="34">
        <v>3.8741327443201093E-2</v>
      </c>
      <c r="H55" s="44">
        <f t="shared" si="0"/>
        <v>28.734209789284197</v>
      </c>
      <c r="I55" s="37">
        <v>3013760616985</v>
      </c>
      <c r="N55" s="34">
        <f t="shared" si="1"/>
        <v>-0.46804598407442177</v>
      </c>
      <c r="O55" s="34"/>
    </row>
    <row r="56" spans="1:15" x14ac:dyDescent="0.25">
      <c r="A56" s="34">
        <v>0.30637389949798222</v>
      </c>
      <c r="B56" s="34">
        <v>2.3860273587189522</v>
      </c>
      <c r="C56" s="37">
        <v>14915849800251</v>
      </c>
      <c r="D56" s="34">
        <v>0.50694419261661894</v>
      </c>
      <c r="E56" s="34">
        <v>0.21349829679977683</v>
      </c>
      <c r="F56" s="34">
        <v>0.13442612745631818</v>
      </c>
      <c r="H56" s="44">
        <f t="shared" si="0"/>
        <v>28.808081502193836</v>
      </c>
      <c r="I56" s="37">
        <v>3244821647076</v>
      </c>
      <c r="N56" s="34">
        <f t="shared" si="1"/>
        <v>-0.45205818584346563</v>
      </c>
      <c r="O56" s="34"/>
    </row>
    <row r="57" spans="1:15" x14ac:dyDescent="0.25">
      <c r="A57" s="34">
        <v>0.13343445605977708</v>
      </c>
      <c r="B57" s="34">
        <v>1.1884922896954928</v>
      </c>
      <c r="C57" s="37">
        <v>1374444788282</v>
      </c>
      <c r="D57" s="34">
        <v>0.68695332445196711</v>
      </c>
      <c r="E57" s="34">
        <v>3.3532100559544351E-2</v>
      </c>
      <c r="F57" s="34">
        <v>0.31019823781406464</v>
      </c>
      <c r="H57" s="44">
        <f t="shared" si="0"/>
        <v>29.075395603525273</v>
      </c>
      <c r="I57" s="37">
        <v>4239199641365</v>
      </c>
      <c r="N57" s="34">
        <f t="shared" si="1"/>
        <v>-0.38325422209529836</v>
      </c>
      <c r="O57" s="34"/>
    </row>
    <row r="58" spans="1:15" x14ac:dyDescent="0.25">
      <c r="A58" s="34">
        <v>0.55828927703275399</v>
      </c>
      <c r="B58" s="34">
        <v>2.2585576757856689</v>
      </c>
      <c r="C58" s="37">
        <v>4559573709411</v>
      </c>
      <c r="D58" s="34">
        <v>0.38149794363269596</v>
      </c>
      <c r="E58" s="34">
        <v>4.4135777383460875E-2</v>
      </c>
      <c r="F58" s="34">
        <v>-1.22211556355151E-2</v>
      </c>
      <c r="H58" s="44">
        <f t="shared" si="0"/>
        <v>29.105527111690581</v>
      </c>
      <c r="I58" s="37">
        <v>4368876996000</v>
      </c>
      <c r="N58" s="34">
        <f t="shared" si="1"/>
        <v>-0.37428146117489564</v>
      </c>
      <c r="O58" s="34"/>
    </row>
    <row r="59" spans="1:15" x14ac:dyDescent="0.25">
      <c r="A59" s="34">
        <v>0.21397210539223024</v>
      </c>
      <c r="B59" s="34">
        <v>1.2630643894746743</v>
      </c>
      <c r="C59" s="37">
        <v>636284210210</v>
      </c>
      <c r="D59" s="34">
        <v>0.51661573665879701</v>
      </c>
      <c r="E59" s="34">
        <v>4.7230943425641513E-2</v>
      </c>
      <c r="F59" s="34">
        <v>9.6346286466519951E-2</v>
      </c>
      <c r="H59" s="44">
        <f t="shared" si="0"/>
        <v>29.111217934859436</v>
      </c>
      <c r="I59" s="37">
        <v>4393810380883</v>
      </c>
      <c r="N59" s="34">
        <f t="shared" si="1"/>
        <v>-0.37255624629739259</v>
      </c>
      <c r="O59" s="34"/>
    </row>
    <row r="60" spans="1:15" x14ac:dyDescent="0.25">
      <c r="A60" s="34">
        <v>0.48077220136488802</v>
      </c>
      <c r="B60" s="34">
        <v>1.6799573349778898</v>
      </c>
      <c r="C60" s="37">
        <v>5060337247000</v>
      </c>
      <c r="D60" s="34">
        <v>0.32556671770773776</v>
      </c>
      <c r="E60" s="34">
        <v>3.9473600313454885E-2</v>
      </c>
      <c r="F60" s="34">
        <v>1.8857856831734084E-2</v>
      </c>
      <c r="H60" s="44">
        <f t="shared" si="0"/>
        <v>29.148250250306578</v>
      </c>
      <c r="I60" s="37">
        <v>4559573709411</v>
      </c>
      <c r="N60" s="34">
        <f t="shared" si="1"/>
        <v>-0.36108658977611069</v>
      </c>
      <c r="O60" s="34"/>
    </row>
    <row r="61" spans="1:15" x14ac:dyDescent="0.25">
      <c r="A61" s="34">
        <v>0.55950981888933471</v>
      </c>
      <c r="B61" s="34">
        <v>3.7391316772760073</v>
      </c>
      <c r="C61" s="37">
        <v>2443341000000</v>
      </c>
      <c r="D61" s="34">
        <v>0.25176878708293277</v>
      </c>
      <c r="E61" s="34">
        <v>0.30812106440051984</v>
      </c>
      <c r="F61" s="34">
        <v>0.15975965631853595</v>
      </c>
      <c r="H61" s="44">
        <f t="shared" si="0"/>
        <v>29.159804684241536</v>
      </c>
      <c r="I61" s="37">
        <v>4612562541064</v>
      </c>
      <c r="N61" s="34">
        <f t="shared" si="1"/>
        <v>-0.3574201352959735</v>
      </c>
      <c r="O61" s="34"/>
    </row>
    <row r="62" spans="1:15" x14ac:dyDescent="0.25">
      <c r="A62" s="34">
        <v>0.52275349843270524</v>
      </c>
      <c r="B62" s="34">
        <v>4.9131830510477377</v>
      </c>
      <c r="C62" s="37">
        <v>2361807189430</v>
      </c>
      <c r="D62" s="34">
        <v>0.21317610313800017</v>
      </c>
      <c r="E62" s="34">
        <v>8.4810272275579718E-2</v>
      </c>
      <c r="F62" s="34">
        <v>7.1086108179330421E-2</v>
      </c>
      <c r="H62" s="44">
        <f t="shared" si="0"/>
        <v>29.170534248208956</v>
      </c>
      <c r="I62" s="37">
        <v>4662319785318</v>
      </c>
      <c r="N62" s="34">
        <f t="shared" si="1"/>
        <v>-0.35397728393610522</v>
      </c>
      <c r="O62" s="34"/>
    </row>
    <row r="63" spans="1:15" x14ac:dyDescent="0.25">
      <c r="A63" s="34">
        <v>0.31088547337485839</v>
      </c>
      <c r="B63" s="34">
        <v>2.2954513260623526</v>
      </c>
      <c r="C63" s="37">
        <v>2826490815501</v>
      </c>
      <c r="D63" s="34">
        <v>0.40074399419310591</v>
      </c>
      <c r="E63" s="34">
        <v>0.14906029615432337</v>
      </c>
      <c r="F63" s="34">
        <v>4.9706824499064738E-2</v>
      </c>
      <c r="H63" s="44">
        <f t="shared" si="0"/>
        <v>29.252454246611681</v>
      </c>
      <c r="I63" s="37">
        <v>5060337247000</v>
      </c>
      <c r="N63" s="34">
        <f t="shared" si="1"/>
        <v>-0.32643727484299689</v>
      </c>
      <c r="O63" s="34"/>
    </row>
    <row r="64" spans="1:15" x14ac:dyDescent="0.25">
      <c r="A64" s="34">
        <v>0.26505562821575523</v>
      </c>
      <c r="B64" s="34">
        <v>1.9225929754087296</v>
      </c>
      <c r="C64" s="37">
        <v>544968319987</v>
      </c>
      <c r="D64" s="34">
        <v>0.3463260638866168</v>
      </c>
      <c r="E64" s="34">
        <v>5.5464915142507808E-2</v>
      </c>
      <c r="F64" s="34">
        <v>-0.1420347988775974</v>
      </c>
      <c r="H64" s="44">
        <f t="shared" si="0"/>
        <v>29.277165043850921</v>
      </c>
      <c r="I64" s="37">
        <v>5186940000000</v>
      </c>
      <c r="N64" s="34">
        <f t="shared" si="1"/>
        <v>-0.31767725473207464</v>
      </c>
      <c r="O64" s="34"/>
    </row>
    <row r="65" spans="1:15" x14ac:dyDescent="0.25">
      <c r="A65" s="34">
        <v>0.4877316773017667</v>
      </c>
      <c r="B65" s="34">
        <v>2.5213771586170037</v>
      </c>
      <c r="C65" s="37">
        <v>7434900309021</v>
      </c>
      <c r="D65" s="34">
        <v>0.31646583035164061</v>
      </c>
      <c r="E65" s="34">
        <v>9.084940348390258E-2</v>
      </c>
      <c r="F65" s="34">
        <v>4.6751135710599544E-2</v>
      </c>
      <c r="H65" s="44">
        <f t="shared" si="0"/>
        <v>29.342668896478934</v>
      </c>
      <c r="I65" s="37">
        <v>5538079503000</v>
      </c>
      <c r="N65" s="34">
        <f t="shared" si="1"/>
        <v>-0.29338087068725655</v>
      </c>
      <c r="O65" s="34"/>
    </row>
    <row r="66" spans="1:15" x14ac:dyDescent="0.25">
      <c r="A66" s="34">
        <v>7.135474100327939E-2</v>
      </c>
      <c r="B66" s="34">
        <v>4.1919146991622238</v>
      </c>
      <c r="C66" s="37">
        <v>5186940000000</v>
      </c>
      <c r="D66" s="34">
        <v>0.18858614134730689</v>
      </c>
      <c r="E66" s="34">
        <v>0.16504690817118126</v>
      </c>
      <c r="F66" s="34">
        <v>4.1308489492277854E-2</v>
      </c>
      <c r="H66" s="44">
        <f t="shared" si="0"/>
        <v>29.34587632240855</v>
      </c>
      <c r="I66" s="37">
        <v>5555871000000</v>
      </c>
      <c r="N66" s="34">
        <f t="shared" si="1"/>
        <v>-0.29214982422238694</v>
      </c>
      <c r="O66" s="34"/>
    </row>
    <row r="67" spans="1:15" x14ac:dyDescent="0.25">
      <c r="A67" s="34">
        <v>0.91372377142712424</v>
      </c>
      <c r="B67" s="34">
        <v>0.63369313415952888</v>
      </c>
      <c r="C67" s="37">
        <v>18906413000000</v>
      </c>
      <c r="D67" s="34">
        <v>0.72636861365505978</v>
      </c>
      <c r="E67" s="34">
        <v>1.3738057149396101</v>
      </c>
      <c r="F67" s="34">
        <v>2.8730855841348317E-2</v>
      </c>
      <c r="H67" s="44">
        <f t="shared" ref="H67:H103" si="2">LN(I67)</f>
        <v>29.438678371765771</v>
      </c>
      <c r="I67" s="37">
        <v>6096148972533</v>
      </c>
      <c r="N67" s="34">
        <f t="shared" ref="N67:N103" si="3">STANDARDIZE(I67,$J$2,$L$2)</f>
        <v>-0.25476638829601822</v>
      </c>
      <c r="O67" s="34"/>
    </row>
    <row r="68" spans="1:15" x14ac:dyDescent="0.25">
      <c r="A68" s="34">
        <v>1.6636603806624117</v>
      </c>
      <c r="B68" s="34">
        <v>5.3558590662482946</v>
      </c>
      <c r="C68" s="37">
        <v>1225712093041</v>
      </c>
      <c r="D68" s="34">
        <v>0.20202193756255704</v>
      </c>
      <c r="E68" s="34">
        <v>2.0030227042130724E-2</v>
      </c>
      <c r="F68" s="34">
        <v>-0.12419563110324019</v>
      </c>
      <c r="H68" s="44">
        <f t="shared" si="2"/>
        <v>29.515938047927101</v>
      </c>
      <c r="I68" s="37">
        <v>6585807349438</v>
      </c>
      <c r="N68" s="34">
        <f t="shared" si="3"/>
        <v>-0.22088547237968464</v>
      </c>
      <c r="O68" s="34"/>
    </row>
    <row r="69" spans="1:15" x14ac:dyDescent="0.25">
      <c r="A69" s="34">
        <v>0.2414634911743766</v>
      </c>
      <c r="B69" s="34">
        <v>1.0320333812604821</v>
      </c>
      <c r="C69" s="37">
        <v>7067976095043</v>
      </c>
      <c r="D69" s="34">
        <v>0.61121326711727053</v>
      </c>
      <c r="E69" s="34">
        <v>0.12315330289738614</v>
      </c>
      <c r="F69" s="34">
        <v>0.54011394282993441</v>
      </c>
      <c r="H69" s="44">
        <f t="shared" si="2"/>
        <v>29.586595288241483</v>
      </c>
      <c r="I69" s="37">
        <v>7067976095043</v>
      </c>
      <c r="N69" s="34">
        <f t="shared" si="3"/>
        <v>-0.18752278627476276</v>
      </c>
      <c r="O69" s="34"/>
    </row>
    <row r="70" spans="1:15" x14ac:dyDescent="0.25">
      <c r="A70" s="34">
        <v>0.35576138349196323</v>
      </c>
      <c r="B70" s="34">
        <v>1.4787627508207517</v>
      </c>
      <c r="C70" s="37">
        <v>15889648000000</v>
      </c>
      <c r="D70" s="34">
        <v>0.2911337620569065</v>
      </c>
      <c r="E70" s="34">
        <v>6.6358861948207656E-2</v>
      </c>
      <c r="F70" s="34">
        <v>0.13332421146584794</v>
      </c>
      <c r="H70" s="44">
        <f t="shared" si="2"/>
        <v>29.63720628741466</v>
      </c>
      <c r="I70" s="37">
        <v>7434900309021</v>
      </c>
      <c r="N70" s="34">
        <f t="shared" si="3"/>
        <v>-0.16213421124407901</v>
      </c>
      <c r="O70" s="34"/>
    </row>
    <row r="71" spans="1:15" x14ac:dyDescent="0.25">
      <c r="A71" s="34">
        <v>0.19965677631952286</v>
      </c>
      <c r="B71" s="34">
        <v>2.9787348812601575</v>
      </c>
      <c r="C71" s="37">
        <v>27645118000000</v>
      </c>
      <c r="D71" s="34">
        <v>0.29856787010277908</v>
      </c>
      <c r="E71" s="34">
        <v>0.23718692844486877</v>
      </c>
      <c r="F71" s="34">
        <v>9.2980778848610696E-2</v>
      </c>
      <c r="H71" s="44">
        <f t="shared" si="2"/>
        <v>29.694076009398074</v>
      </c>
      <c r="I71" s="37">
        <v>7869975060326</v>
      </c>
      <c r="N71" s="34">
        <f t="shared" si="3"/>
        <v>-0.1320300983328353</v>
      </c>
      <c r="O71" s="34"/>
    </row>
    <row r="72" spans="1:15" x14ac:dyDescent="0.25">
      <c r="A72" s="34">
        <v>0.59727747126667008</v>
      </c>
      <c r="B72" s="34">
        <v>7.1982791166397364</v>
      </c>
      <c r="C72" s="37">
        <v>1523517170000</v>
      </c>
      <c r="D72" s="34">
        <v>0.15710578174842624</v>
      </c>
      <c r="E72" s="34">
        <v>0.27075188555344232</v>
      </c>
      <c r="F72" s="34">
        <v>0.14884443898560676</v>
      </c>
      <c r="H72" s="44">
        <f t="shared" si="2"/>
        <v>29.78083069731759</v>
      </c>
      <c r="I72" s="37">
        <v>8583223835997</v>
      </c>
      <c r="N72" s="34">
        <f t="shared" si="3"/>
        <v>-8.2678299332314062E-2</v>
      </c>
      <c r="O72" s="34"/>
    </row>
    <row r="73" spans="1:15" x14ac:dyDescent="0.25">
      <c r="A73" s="34">
        <v>0.58727032406122714</v>
      </c>
      <c r="B73" s="34">
        <v>2.8889902088639992</v>
      </c>
      <c r="C73" s="37">
        <v>1682821739000</v>
      </c>
      <c r="D73" s="34">
        <v>0.28675638352922417</v>
      </c>
      <c r="E73" s="34">
        <v>0.16939981621327246</v>
      </c>
      <c r="F73" s="34">
        <v>7.8704153759770204E-2</v>
      </c>
      <c r="H73" s="44">
        <f t="shared" si="2"/>
        <v>29.815022911855547</v>
      </c>
      <c r="I73" s="37">
        <v>8881778299672</v>
      </c>
      <c r="N73" s="34">
        <f t="shared" si="3"/>
        <v>-6.2020430178405465E-2</v>
      </c>
      <c r="O73" s="34"/>
    </row>
    <row r="74" spans="1:15" x14ac:dyDescent="0.25">
      <c r="A74" s="34">
        <v>0.2864329830791808</v>
      </c>
      <c r="B74" s="34">
        <v>1.1726202644267156</v>
      </c>
      <c r="C74" s="37">
        <v>10965118708784</v>
      </c>
      <c r="D74" s="34">
        <v>0.60891100119785535</v>
      </c>
      <c r="E74" s="34">
        <v>0.32680211733012771</v>
      </c>
      <c r="F74" s="34">
        <v>0.35451273252222809</v>
      </c>
      <c r="H74" s="44">
        <f t="shared" si="2"/>
        <v>29.868522662141526</v>
      </c>
      <c r="I74" s="37">
        <v>9369891776775</v>
      </c>
      <c r="N74" s="34">
        <f t="shared" si="3"/>
        <v>-2.8246410463095874E-2</v>
      </c>
      <c r="O74" s="34"/>
    </row>
    <row r="75" spans="1:15" x14ac:dyDescent="0.25">
      <c r="A75" s="34">
        <v>0.62951618522471364</v>
      </c>
      <c r="B75" s="34">
        <v>2.0580626313906287</v>
      </c>
      <c r="C75" s="37">
        <v>69097219000000</v>
      </c>
      <c r="D75" s="34">
        <v>0.34681473938914964</v>
      </c>
      <c r="E75" s="34">
        <v>0.17654394090746994</v>
      </c>
      <c r="F75" s="34">
        <v>0.14886981928356235</v>
      </c>
      <c r="H75" s="44">
        <f t="shared" si="2"/>
        <v>29.878138668974376</v>
      </c>
      <c r="I75" s="37">
        <v>9460427317681</v>
      </c>
      <c r="N75" s="34">
        <f t="shared" si="3"/>
        <v>-2.1981987768513674E-2</v>
      </c>
      <c r="O75" s="34"/>
    </row>
    <row r="76" spans="1:15" x14ac:dyDescent="0.25">
      <c r="A76" s="34">
        <v>0.91574584692878569</v>
      </c>
      <c r="B76" s="34">
        <v>4.301965806455061</v>
      </c>
      <c r="C76" s="37">
        <v>46602420000000</v>
      </c>
      <c r="D76" s="34">
        <v>0.24127860741995802</v>
      </c>
      <c r="E76" s="34">
        <v>0.38546166293905981</v>
      </c>
      <c r="F76" s="34">
        <v>7.7205494268306654E-2</v>
      </c>
      <c r="H76" s="44">
        <f t="shared" si="2"/>
        <v>30.02574032389429</v>
      </c>
      <c r="I76" s="37">
        <v>10965118708784</v>
      </c>
      <c r="N76" s="34">
        <f t="shared" si="3"/>
        <v>8.2132074007013958E-2</v>
      </c>
      <c r="O76" s="34"/>
    </row>
    <row r="77" spans="1:15" x14ac:dyDescent="0.25">
      <c r="A77" s="34">
        <v>0.51660105779540744</v>
      </c>
      <c r="B77" s="34">
        <v>1.951733408445534</v>
      </c>
      <c r="C77" s="37">
        <v>34367153000000</v>
      </c>
      <c r="D77" s="34">
        <v>0.33927753631498075</v>
      </c>
      <c r="E77" s="34">
        <v>0.22930517480176948</v>
      </c>
      <c r="F77" s="34">
        <v>7.882849111679964E-2</v>
      </c>
      <c r="H77" s="44">
        <f t="shared" si="2"/>
        <v>30.189985047114362</v>
      </c>
      <c r="I77" s="37">
        <v>12922421859142</v>
      </c>
      <c r="N77" s="34">
        <f t="shared" si="3"/>
        <v>0.21756368630621548</v>
      </c>
      <c r="O77" s="34"/>
    </row>
    <row r="78" spans="1:15" x14ac:dyDescent="0.25">
      <c r="A78" s="34">
        <v>0.1036854852518735</v>
      </c>
      <c r="B78" s="34">
        <v>5.7625110273664779</v>
      </c>
      <c r="C78" s="37">
        <v>570197810698</v>
      </c>
      <c r="D78" s="34">
        <v>0.15307594263498309</v>
      </c>
      <c r="E78" s="34">
        <v>9.4894090464879274E-2</v>
      </c>
      <c r="F78" s="34">
        <v>2.0198202123209563E-2</v>
      </c>
      <c r="H78" s="44">
        <f t="shared" si="2"/>
        <v>30.312882976396697</v>
      </c>
      <c r="I78" s="37">
        <v>14612274000000</v>
      </c>
      <c r="N78" s="34">
        <f t="shared" si="3"/>
        <v>0.33448956972994409</v>
      </c>
      <c r="O78" s="34"/>
    </row>
    <row r="79" spans="1:15" x14ac:dyDescent="0.25">
      <c r="A79" s="34">
        <v>0.41787524226159156</v>
      </c>
      <c r="B79" s="34">
        <v>1.0233127791491297</v>
      </c>
      <c r="C79" s="37">
        <v>1400683598096</v>
      </c>
      <c r="D79" s="34">
        <v>0.78304598436072181</v>
      </c>
      <c r="E79" s="34">
        <v>0.14968629736472472</v>
      </c>
      <c r="F79" s="34">
        <v>0.15302861481276694</v>
      </c>
      <c r="H79" s="44">
        <f t="shared" si="2"/>
        <v>30.323098359180353</v>
      </c>
      <c r="I79" s="37">
        <v>14762309000000</v>
      </c>
      <c r="N79" s="34">
        <f t="shared" si="3"/>
        <v>0.34487093653436279</v>
      </c>
      <c r="O79" s="34"/>
    </row>
    <row r="80" spans="1:15" x14ac:dyDescent="0.25">
      <c r="A80" s="34">
        <v>2.0741869198611211</v>
      </c>
      <c r="B80" s="34">
        <v>3.1372636728347336</v>
      </c>
      <c r="C80" s="37">
        <v>27788562000000</v>
      </c>
      <c r="D80" s="34">
        <v>0.16434722314886246</v>
      </c>
      <c r="E80" s="34">
        <v>5.3482300457561284E-2</v>
      </c>
      <c r="F80" s="34">
        <v>5.2599327942748533E-2</v>
      </c>
      <c r="H80" s="44">
        <f t="shared" si="2"/>
        <v>30.333445508487465</v>
      </c>
      <c r="I80" s="37">
        <v>14915849800251</v>
      </c>
      <c r="N80" s="34">
        <f t="shared" si="3"/>
        <v>0.35549488005987095</v>
      </c>
      <c r="O80" s="34"/>
    </row>
    <row r="81" spans="1:15" x14ac:dyDescent="0.25">
      <c r="A81" s="34">
        <v>0.29170195311146596</v>
      </c>
      <c r="B81" s="34">
        <v>1.0988354891657981</v>
      </c>
      <c r="C81" s="37">
        <v>2081620993000</v>
      </c>
      <c r="D81" s="34">
        <v>0.70732368377877908</v>
      </c>
      <c r="E81" s="34">
        <v>0.1551039023357916</v>
      </c>
      <c r="F81" s="34">
        <v>0.46832328815203339</v>
      </c>
      <c r="H81" s="44">
        <f t="shared" si="2"/>
        <v>30.354026213741914</v>
      </c>
      <c r="I81" s="37">
        <v>15226009210657</v>
      </c>
      <c r="N81" s="34">
        <f t="shared" si="3"/>
        <v>0.37695572991001874</v>
      </c>
      <c r="O81" s="34"/>
    </row>
    <row r="82" spans="1:15" x14ac:dyDescent="0.25">
      <c r="A82" s="34">
        <v>0.12644498381293739</v>
      </c>
      <c r="B82" s="34">
        <v>1.422658599068664</v>
      </c>
      <c r="C82" s="37">
        <v>9460427317681</v>
      </c>
      <c r="D82" s="34">
        <v>0.64521055792289972</v>
      </c>
      <c r="E82" s="34">
        <v>0.23110722802011241</v>
      </c>
      <c r="F82" s="34">
        <v>0.21650588958494593</v>
      </c>
      <c r="H82" s="44">
        <f t="shared" si="2"/>
        <v>30.396688943934766</v>
      </c>
      <c r="I82" s="37">
        <v>15889648000000</v>
      </c>
      <c r="N82" s="34">
        <f t="shared" si="3"/>
        <v>0.42287486676348651</v>
      </c>
      <c r="O82" s="34"/>
    </row>
    <row r="83" spans="1:15" x14ac:dyDescent="0.25">
      <c r="A83" s="34">
        <v>0.11042707176497829</v>
      </c>
      <c r="B83" s="34">
        <v>2.4639870098666088</v>
      </c>
      <c r="C83" s="37">
        <v>3244821647076</v>
      </c>
      <c r="D83" s="34">
        <v>0.37408554927535881</v>
      </c>
      <c r="E83" s="34">
        <v>0.13603883408905243</v>
      </c>
      <c r="F83" s="34">
        <v>0.3305084026102556</v>
      </c>
      <c r="H83" s="44">
        <f t="shared" si="2"/>
        <v>30.441401611181355</v>
      </c>
      <c r="I83" s="37">
        <v>16616239416335</v>
      </c>
      <c r="N83" s="34">
        <f t="shared" si="3"/>
        <v>0.47314988265921581</v>
      </c>
      <c r="O83" s="34"/>
    </row>
    <row r="84" spans="1:15" x14ac:dyDescent="0.25">
      <c r="A84" s="34">
        <v>0.2550517961082483</v>
      </c>
      <c r="B84" s="34">
        <v>1.3036390592267255</v>
      </c>
      <c r="C84" s="37">
        <v>1298358478375</v>
      </c>
      <c r="D84" s="34">
        <v>0.36730009644090178</v>
      </c>
      <c r="E84" s="34">
        <v>4.9820293666357207E-2</v>
      </c>
      <c r="F84" s="34">
        <v>2.3027259781873935E-2</v>
      </c>
      <c r="H84" s="44">
        <f t="shared" si="2"/>
        <v>30.449162326240256</v>
      </c>
      <c r="I84" s="37">
        <v>16745695000000</v>
      </c>
      <c r="N84" s="34">
        <f t="shared" si="3"/>
        <v>0.48210729858820889</v>
      </c>
      <c r="O84" s="34"/>
    </row>
    <row r="85" spans="1:15" x14ac:dyDescent="0.25">
      <c r="A85" s="34">
        <v>0.46641361159416517</v>
      </c>
      <c r="B85" s="34">
        <v>4.657702691964916</v>
      </c>
      <c r="C85" s="37">
        <v>18146206145369</v>
      </c>
      <c r="D85" s="34">
        <v>0.15714642091965572</v>
      </c>
      <c r="E85" s="34">
        <v>0.16690255476611429</v>
      </c>
      <c r="F85" s="34">
        <v>4.4206753901247613E-2</v>
      </c>
      <c r="H85" s="44">
        <f t="shared" si="2"/>
        <v>30.498448681151473</v>
      </c>
      <c r="I85" s="37">
        <v>17591706426634</v>
      </c>
      <c r="N85" s="34">
        <f t="shared" si="3"/>
        <v>0.54064533931615322</v>
      </c>
      <c r="O85" s="34"/>
    </row>
    <row r="86" spans="1:15" x14ac:dyDescent="0.25">
      <c r="A86" s="34">
        <v>0.2607949388585466</v>
      </c>
      <c r="B86" s="34">
        <v>3.5138630427950561</v>
      </c>
      <c r="C86" s="37">
        <v>696192628101</v>
      </c>
      <c r="D86" s="34">
        <v>0.31747257455006445</v>
      </c>
      <c r="E86" s="34">
        <v>6.4536561196229483E-2</v>
      </c>
      <c r="F86" s="34">
        <v>0.21286698250984495</v>
      </c>
      <c r="H86" s="44">
        <f t="shared" si="2"/>
        <v>30.529482626986692</v>
      </c>
      <c r="I86" s="37">
        <v>18146206145369</v>
      </c>
      <c r="N86" s="34">
        <f t="shared" si="3"/>
        <v>0.57901282005821364</v>
      </c>
      <c r="O86" s="34"/>
    </row>
    <row r="87" spans="1:15" x14ac:dyDescent="0.25">
      <c r="A87" s="34">
        <v>0.23619014409726038</v>
      </c>
      <c r="B87" s="34">
        <v>5.2931081202226897</v>
      </c>
      <c r="C87" s="37">
        <v>160027280153</v>
      </c>
      <c r="D87" s="34">
        <v>0.17081507501011886</v>
      </c>
      <c r="E87" s="34">
        <v>3.0372583778181993E-2</v>
      </c>
      <c r="F87" s="34">
        <v>6.9788309586639397E-2</v>
      </c>
      <c r="H87" s="44">
        <f t="shared" si="2"/>
        <v>30.5705222926101</v>
      </c>
      <c r="I87" s="37">
        <v>18906413000000</v>
      </c>
      <c r="N87" s="34">
        <f t="shared" si="3"/>
        <v>0.63161378786677713</v>
      </c>
      <c r="O87" s="34"/>
    </row>
    <row r="88" spans="1:15" x14ac:dyDescent="0.25">
      <c r="A88" s="34">
        <v>1.0795127791261629</v>
      </c>
      <c r="B88" s="34">
        <v>1.3719462666937814</v>
      </c>
      <c r="C88" s="37">
        <v>1263113689000</v>
      </c>
      <c r="D88" s="34">
        <v>0.58968032290876393</v>
      </c>
      <c r="E88" s="34">
        <v>2.25446101713578</v>
      </c>
      <c r="F88" s="34">
        <v>-0.47092114974237781</v>
      </c>
      <c r="H88" s="44">
        <f t="shared" si="2"/>
        <v>30.602612836978953</v>
      </c>
      <c r="I88" s="37">
        <v>19522970000000</v>
      </c>
      <c r="N88" s="34">
        <f t="shared" si="3"/>
        <v>0.67427519602375374</v>
      </c>
      <c r="O88" s="34"/>
    </row>
    <row r="89" spans="1:15" x14ac:dyDescent="0.25">
      <c r="A89" s="34">
        <v>0.91345158671412441</v>
      </c>
      <c r="B89" s="34">
        <v>0.77835595112858857</v>
      </c>
      <c r="C89" s="37">
        <v>2889501000000</v>
      </c>
      <c r="D89" s="34">
        <v>0.59593853748449988</v>
      </c>
      <c r="E89" s="34">
        <v>1.0518228131723562</v>
      </c>
      <c r="F89" s="34">
        <v>7.666644246041579E-2</v>
      </c>
      <c r="H89" s="44">
        <f t="shared" si="2"/>
        <v>30.817580091437506</v>
      </c>
      <c r="I89" s="37">
        <v>24204994000000</v>
      </c>
      <c r="N89" s="34">
        <f t="shared" si="3"/>
        <v>0.99823832816686486</v>
      </c>
      <c r="O89" s="34"/>
    </row>
    <row r="90" spans="1:15" x14ac:dyDescent="0.25">
      <c r="A90" s="34">
        <v>0.34162662713650777</v>
      </c>
      <c r="B90" s="34">
        <v>2.6545977866019146</v>
      </c>
      <c r="C90" s="37">
        <v>17591706426634</v>
      </c>
      <c r="D90" s="34">
        <v>0.51439932690324397</v>
      </c>
      <c r="E90" s="34">
        <v>0.21126587482973405</v>
      </c>
      <c r="F90" s="34">
        <v>0.15584278533611071</v>
      </c>
      <c r="H90" s="44">
        <f t="shared" si="2"/>
        <v>30.830615971813209</v>
      </c>
      <c r="I90" s="37">
        <v>24522593000000</v>
      </c>
      <c r="N90" s="34">
        <f t="shared" si="3"/>
        <v>1.0202139452943124</v>
      </c>
      <c r="O90" s="34"/>
    </row>
    <row r="91" spans="1:15" x14ac:dyDescent="0.25">
      <c r="A91" s="34">
        <v>0.11511820888909954</v>
      </c>
      <c r="B91" s="34">
        <v>1.2183318885744261</v>
      </c>
      <c r="C91" s="37">
        <v>1539602054832</v>
      </c>
      <c r="D91" s="34">
        <v>0.71102306297288742</v>
      </c>
      <c r="E91" s="34">
        <v>3.7588020495186635E-2</v>
      </c>
      <c r="F91" s="34">
        <v>0.3170619950591545</v>
      </c>
      <c r="H91" s="44">
        <f t="shared" si="2"/>
        <v>30.950470264112301</v>
      </c>
      <c r="I91" s="37">
        <v>27645118000000</v>
      </c>
      <c r="N91" s="34">
        <f t="shared" si="3"/>
        <v>1.2362707145879273</v>
      </c>
      <c r="O91" s="34"/>
    </row>
    <row r="92" spans="1:15" x14ac:dyDescent="0.25">
      <c r="A92" s="34">
        <v>0.26416050738147451</v>
      </c>
      <c r="B92" s="34">
        <v>3.5712413324466987</v>
      </c>
      <c r="C92" s="37">
        <v>4393810380883</v>
      </c>
      <c r="D92" s="34">
        <v>0.33613404602025487</v>
      </c>
      <c r="E92" s="34">
        <v>4.6728046404196651E-2</v>
      </c>
      <c r="F92" s="34">
        <v>0.11057190288214408</v>
      </c>
      <c r="H92" s="44">
        <f t="shared" si="2"/>
        <v>30.955645613112033</v>
      </c>
      <c r="I92" s="37">
        <v>27788562000000</v>
      </c>
      <c r="N92" s="34">
        <f t="shared" si="3"/>
        <v>1.2461960305468236</v>
      </c>
      <c r="O92" s="34"/>
    </row>
    <row r="93" spans="1:15" x14ac:dyDescent="0.25">
      <c r="A93" s="34">
        <v>0.12081952032358809</v>
      </c>
      <c r="B93" s="34">
        <v>1.2244268585446028</v>
      </c>
      <c r="C93" s="37">
        <v>747293725435</v>
      </c>
      <c r="D93" s="34">
        <v>0.54604729645959416</v>
      </c>
      <c r="E93" s="34">
        <v>0.10617356995951199</v>
      </c>
      <c r="F93" s="34">
        <v>0.14312260263474483</v>
      </c>
      <c r="H93" s="44">
        <f t="shared" si="2"/>
        <v>30.993605034690329</v>
      </c>
      <c r="I93" s="37">
        <v>28863676000000</v>
      </c>
      <c r="N93" s="34">
        <f t="shared" si="3"/>
        <v>1.3205863580741728</v>
      </c>
      <c r="O93" s="34"/>
    </row>
    <row r="94" spans="1:15" x14ac:dyDescent="0.25">
      <c r="A94" s="34">
        <v>0.49835183653859327</v>
      </c>
      <c r="B94" s="34">
        <v>2.1343688421746725</v>
      </c>
      <c r="C94" s="37">
        <v>5538079503000</v>
      </c>
      <c r="D94" s="34">
        <v>0.37276612693654931</v>
      </c>
      <c r="E94" s="34">
        <v>2.1177857895592289E-2</v>
      </c>
      <c r="F94" s="34">
        <v>0.28635216375083977</v>
      </c>
      <c r="H94" s="44">
        <f t="shared" si="2"/>
        <v>30.99493011361962</v>
      </c>
      <c r="I94" s="37">
        <v>28901948000000</v>
      </c>
      <c r="N94" s="34">
        <f t="shared" si="3"/>
        <v>1.3232345113073432</v>
      </c>
      <c r="O94" s="34"/>
    </row>
    <row r="95" spans="1:15" x14ac:dyDescent="0.25">
      <c r="A95" s="34">
        <v>0.50545986629776229</v>
      </c>
      <c r="B95" s="34">
        <v>3.9432437951484314</v>
      </c>
      <c r="C95" s="37">
        <v>2801203000000</v>
      </c>
      <c r="D95" s="34">
        <v>0.23237373371369371</v>
      </c>
      <c r="E95" s="34">
        <v>0.30289027878733765</v>
      </c>
      <c r="F95" s="34">
        <v>0.17766329217919713</v>
      </c>
      <c r="H95" s="44">
        <f t="shared" si="2"/>
        <v>31.037225276064305</v>
      </c>
      <c r="I95" s="37">
        <v>30150580000000</v>
      </c>
      <c r="N95" s="34">
        <f t="shared" si="3"/>
        <v>1.4096310640832617</v>
      </c>
      <c r="O95" s="34"/>
    </row>
    <row r="96" spans="1:15" x14ac:dyDescent="0.25">
      <c r="A96" s="34">
        <v>0.41898769208278386</v>
      </c>
      <c r="B96" s="34">
        <v>5.75910758935008</v>
      </c>
      <c r="C96" s="37">
        <v>2445143511801</v>
      </c>
      <c r="D96" s="34">
        <v>0.19331394839636287</v>
      </c>
      <c r="E96" s="34">
        <v>9.9659230985511132E-2</v>
      </c>
      <c r="F96" s="34">
        <v>-2.1297891405727777E-2</v>
      </c>
      <c r="H96" s="44">
        <f t="shared" si="2"/>
        <v>31.08479557757278</v>
      </c>
      <c r="I96" s="37">
        <v>31619514000000</v>
      </c>
      <c r="N96" s="34">
        <f t="shared" si="3"/>
        <v>1.5112709658760566</v>
      </c>
      <c r="O96" s="34"/>
    </row>
    <row r="97" spans="1:15" x14ac:dyDescent="0.25">
      <c r="A97" s="34">
        <v>0.41870620768022959</v>
      </c>
      <c r="B97" s="34">
        <v>2.9535135126341858</v>
      </c>
      <c r="C97" s="37">
        <v>2897119790044</v>
      </c>
      <c r="D97" s="34">
        <v>0.33400159725266448</v>
      </c>
      <c r="E97" s="34">
        <v>0.21842474558051722</v>
      </c>
      <c r="F97" s="34">
        <v>2.5967787321440592E-2</v>
      </c>
      <c r="H97" s="44">
        <f t="shared" si="2"/>
        <v>31.168122369492632</v>
      </c>
      <c r="I97" s="37">
        <v>34367153000000</v>
      </c>
      <c r="N97" s="34">
        <f t="shared" si="3"/>
        <v>1.7013882605414761</v>
      </c>
      <c r="O97" s="34"/>
    </row>
    <row r="98" spans="1:15" x14ac:dyDescent="0.25">
      <c r="A98" s="34">
        <v>0.26405790924160882</v>
      </c>
      <c r="B98" s="34">
        <v>1.6099865439010788</v>
      </c>
      <c r="C98" s="37">
        <v>633014281325</v>
      </c>
      <c r="D98" s="34">
        <v>0.4372562286709164</v>
      </c>
      <c r="E98" s="34">
        <v>5.5649777858346947E-2</v>
      </c>
      <c r="F98" s="34">
        <v>0.11227011331486514</v>
      </c>
      <c r="H98" s="44">
        <f t="shared" si="2"/>
        <v>31.380719925838203</v>
      </c>
      <c r="I98" s="37">
        <v>42508277000000</v>
      </c>
      <c r="N98" s="34">
        <f t="shared" si="3"/>
        <v>2.2646967848475144</v>
      </c>
      <c r="O98" s="34"/>
    </row>
    <row r="99" spans="1:15" x14ac:dyDescent="0.25">
      <c r="A99" s="34">
        <v>0.35841739964427283</v>
      </c>
      <c r="B99" s="34">
        <v>2.5161713926394031</v>
      </c>
      <c r="C99" s="37">
        <v>7869975060326</v>
      </c>
      <c r="D99" s="34">
        <v>0.30967404231279055</v>
      </c>
      <c r="E99" s="34">
        <v>0.10179542934019745</v>
      </c>
      <c r="F99" s="34">
        <v>5.4639993667982473E-2</v>
      </c>
      <c r="H99" s="44">
        <f t="shared" si="2"/>
        <v>31.395496397290664</v>
      </c>
      <c r="I99" s="37">
        <v>43141063000000</v>
      </c>
      <c r="N99" s="34">
        <f t="shared" si="3"/>
        <v>2.3084811256659958</v>
      </c>
      <c r="O99" s="34"/>
    </row>
    <row r="100" spans="1:15" x14ac:dyDescent="0.25">
      <c r="A100" s="34">
        <v>0.22655390157258898</v>
      </c>
      <c r="B100" s="34">
        <v>4.398130552726002</v>
      </c>
      <c r="C100" s="37">
        <v>5555871000000</v>
      </c>
      <c r="D100" s="34">
        <v>0.14055671918948442</v>
      </c>
      <c r="E100" s="34">
        <v>0.14708931349315052</v>
      </c>
      <c r="F100" s="34">
        <v>0.12159357023862197</v>
      </c>
      <c r="H100" s="44">
        <f t="shared" si="2"/>
        <v>31.472673587042237</v>
      </c>
      <c r="I100" s="37">
        <v>46602420000000</v>
      </c>
      <c r="N100" s="34">
        <f t="shared" si="3"/>
        <v>2.5479826863554504</v>
      </c>
      <c r="O100" s="34"/>
    </row>
    <row r="101" spans="1:15" x14ac:dyDescent="0.25">
      <c r="A101" s="34">
        <v>0.73791360609917012</v>
      </c>
      <c r="B101" s="34">
        <v>0.74765954190767558</v>
      </c>
      <c r="C101" s="37">
        <v>19522970000000</v>
      </c>
      <c r="D101" s="34">
        <v>0.61183503329667566</v>
      </c>
      <c r="E101" s="34">
        <v>1.2385893728706001</v>
      </c>
      <c r="F101" s="34">
        <v>1.4502368794095598E-2</v>
      </c>
      <c r="H101" s="44">
        <f t="shared" si="2"/>
        <v>31.773387833190842</v>
      </c>
      <c r="I101" s="37">
        <v>62951634000000</v>
      </c>
      <c r="N101" s="34">
        <f t="shared" si="3"/>
        <v>3.6792333111959046</v>
      </c>
      <c r="O101" s="34"/>
    </row>
    <row r="102" spans="1:15" x14ac:dyDescent="0.25">
      <c r="A102" s="34">
        <v>1.2006959864389171</v>
      </c>
      <c r="B102" s="34">
        <v>5.9185463991419622</v>
      </c>
      <c r="C102" s="37">
        <v>1255573914558</v>
      </c>
      <c r="D102" s="34">
        <v>0.19938062505951809</v>
      </c>
      <c r="E102" s="34">
        <v>2.7004026794516744E-2</v>
      </c>
      <c r="F102" s="34">
        <v>-4.8118148074904075E-2</v>
      </c>
      <c r="H102" s="44">
        <f t="shared" si="2"/>
        <v>31.832124166189576</v>
      </c>
      <c r="I102" s="37">
        <v>66759930000000</v>
      </c>
      <c r="N102" s="34">
        <f t="shared" si="3"/>
        <v>3.9427406106646989</v>
      </c>
      <c r="O102" s="34"/>
    </row>
    <row r="103" spans="1:15" x14ac:dyDescent="0.25">
      <c r="A103" s="34">
        <v>0.20640710501452583</v>
      </c>
      <c r="B103" s="34">
        <v>1.1186390396392756</v>
      </c>
      <c r="C103" s="37">
        <v>8881778299672</v>
      </c>
      <c r="D103" s="34">
        <v>0.64682613049226401</v>
      </c>
      <c r="E103" s="34">
        <v>0.15621604305288786</v>
      </c>
      <c r="F103" s="34">
        <v>0.29248191510379762</v>
      </c>
      <c r="H103" s="44">
        <f t="shared" si="2"/>
        <v>31.866535599872019</v>
      </c>
      <c r="I103" s="37">
        <v>69097219000000</v>
      </c>
      <c r="N103" s="34">
        <f t="shared" si="3"/>
        <v>4.1044645713200998</v>
      </c>
      <c r="O103" s="34"/>
    </row>
  </sheetData>
  <sortState ref="H2:H103">
    <sortCondition ref="H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H4" sqref="H4"/>
    </sheetView>
  </sheetViews>
  <sheetFormatPr defaultRowHeight="15" x14ac:dyDescent="0.25"/>
  <cols>
    <col min="1" max="1" width="3.5703125" customWidth="1"/>
  </cols>
  <sheetData>
    <row r="1" spans="1:2" x14ac:dyDescent="0.25">
      <c r="A1" t="s">
        <v>381</v>
      </c>
    </row>
    <row r="2" spans="1:2" x14ac:dyDescent="0.25">
      <c r="B2" t="s">
        <v>359</v>
      </c>
    </row>
    <row r="3" spans="1:2" x14ac:dyDescent="0.25">
      <c r="B3" t="s">
        <v>360</v>
      </c>
    </row>
    <row r="4" spans="1:2" x14ac:dyDescent="0.25">
      <c r="B4" t="s">
        <v>376</v>
      </c>
    </row>
    <row r="5" spans="1:2" x14ac:dyDescent="0.25">
      <c r="B5" t="s">
        <v>377</v>
      </c>
    </row>
    <row r="6" spans="1:2" x14ac:dyDescent="0.25">
      <c r="B6" t="s">
        <v>378</v>
      </c>
    </row>
    <row r="7" spans="1:2" x14ac:dyDescent="0.25">
      <c r="B7" t="s">
        <v>379</v>
      </c>
    </row>
    <row r="8" spans="1:2" x14ac:dyDescent="0.25">
      <c r="B8" t="s">
        <v>380</v>
      </c>
    </row>
    <row r="10" spans="1:2" x14ac:dyDescent="0.25">
      <c r="A10" t="s">
        <v>354</v>
      </c>
    </row>
    <row r="11" spans="1:2" x14ac:dyDescent="0.25">
      <c r="A11" t="s">
        <v>375</v>
      </c>
    </row>
    <row r="12" spans="1:2" x14ac:dyDescent="0.25">
      <c r="B12" t="s">
        <v>361</v>
      </c>
    </row>
    <row r="13" spans="1:2" x14ac:dyDescent="0.25">
      <c r="B13" t="s">
        <v>362</v>
      </c>
    </row>
    <row r="14" spans="1:2" x14ac:dyDescent="0.25">
      <c r="B14" t="s">
        <v>382</v>
      </c>
    </row>
    <row r="15" spans="1:2" x14ac:dyDescent="0.25">
      <c r="B15" t="s">
        <v>383</v>
      </c>
    </row>
    <row r="16" spans="1:2" x14ac:dyDescent="0.25">
      <c r="B16" t="s">
        <v>384</v>
      </c>
    </row>
    <row r="18" spans="1:2" x14ac:dyDescent="0.25">
      <c r="A18" t="s">
        <v>355</v>
      </c>
    </row>
    <row r="19" spans="1:2" x14ac:dyDescent="0.25">
      <c r="B19" t="s">
        <v>363</v>
      </c>
    </row>
    <row r="20" spans="1:2" x14ac:dyDescent="0.25">
      <c r="B20" t="s">
        <v>364</v>
      </c>
    </row>
    <row r="21" spans="1:2" x14ac:dyDescent="0.25">
      <c r="B21" t="s">
        <v>385</v>
      </c>
    </row>
    <row r="22" spans="1:2" x14ac:dyDescent="0.25">
      <c r="B22" t="s">
        <v>386</v>
      </c>
    </row>
    <row r="23" spans="1:2" x14ac:dyDescent="0.25">
      <c r="B23" t="s">
        <v>387</v>
      </c>
    </row>
    <row r="25" spans="1:2" x14ac:dyDescent="0.25">
      <c r="A25" t="s">
        <v>356</v>
      </c>
    </row>
    <row r="26" spans="1:2" x14ac:dyDescent="0.25">
      <c r="B26" t="s">
        <v>365</v>
      </c>
    </row>
    <row r="27" spans="1:2" x14ac:dyDescent="0.25">
      <c r="B27" t="s">
        <v>366</v>
      </c>
    </row>
    <row r="28" spans="1:2" x14ac:dyDescent="0.25">
      <c r="B28" t="s">
        <v>388</v>
      </c>
    </row>
    <row r="29" spans="1:2" x14ac:dyDescent="0.25">
      <c r="B29" t="s">
        <v>389</v>
      </c>
    </row>
    <row r="30" spans="1:2" x14ac:dyDescent="0.25">
      <c r="B30" t="s">
        <v>390</v>
      </c>
    </row>
    <row r="31" spans="1:2" x14ac:dyDescent="0.25">
      <c r="B31" t="s">
        <v>391</v>
      </c>
    </row>
    <row r="32" spans="1:2" x14ac:dyDescent="0.25">
      <c r="B32" t="s">
        <v>392</v>
      </c>
    </row>
    <row r="33" spans="1:2" x14ac:dyDescent="0.25">
      <c r="B33" t="s">
        <v>393</v>
      </c>
    </row>
    <row r="34" spans="1:2" x14ac:dyDescent="0.25">
      <c r="B34" t="s">
        <v>394</v>
      </c>
    </row>
    <row r="36" spans="1:2" x14ac:dyDescent="0.25">
      <c r="A36" t="s">
        <v>357</v>
      </c>
    </row>
    <row r="37" spans="1:2" x14ac:dyDescent="0.25">
      <c r="B37" t="s">
        <v>367</v>
      </c>
    </row>
    <row r="38" spans="1:2" x14ac:dyDescent="0.25">
      <c r="B38" t="s">
        <v>368</v>
      </c>
    </row>
    <row r="39" spans="1:2" x14ac:dyDescent="0.25">
      <c r="A39" t="s">
        <v>358</v>
      </c>
    </row>
    <row r="40" spans="1:2" x14ac:dyDescent="0.25">
      <c r="B40" t="s">
        <v>369</v>
      </c>
    </row>
    <row r="41" spans="1:2" x14ac:dyDescent="0.25">
      <c r="B41" t="s">
        <v>370</v>
      </c>
    </row>
    <row r="42" spans="1:2" x14ac:dyDescent="0.25">
      <c r="A42" t="s">
        <v>395</v>
      </c>
    </row>
    <row r="43" spans="1:2" x14ac:dyDescent="0.25">
      <c r="B43" t="s">
        <v>371</v>
      </c>
    </row>
    <row r="44" spans="1:2" x14ac:dyDescent="0.25">
      <c r="B44" t="s">
        <v>372</v>
      </c>
    </row>
    <row r="45" spans="1:2" x14ac:dyDescent="0.25">
      <c r="A45" t="s">
        <v>396</v>
      </c>
    </row>
    <row r="46" spans="1:2" x14ac:dyDescent="0.25">
      <c r="B46" t="s">
        <v>374</v>
      </c>
    </row>
    <row r="47" spans="1:2" x14ac:dyDescent="0.25">
      <c r="B47" t="s">
        <v>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6"/>
  <sheetViews>
    <sheetView zoomScaleNormal="100" workbookViewId="0">
      <pane xSplit="1" topLeftCell="Q1" activePane="topRight" state="frozen"/>
      <selection pane="topRight" activeCell="AH13" sqref="AH13"/>
    </sheetView>
  </sheetViews>
  <sheetFormatPr defaultRowHeight="15.75" x14ac:dyDescent="0.25"/>
  <cols>
    <col min="1" max="1" width="33.140625" style="1" customWidth="1"/>
    <col min="2" max="7" width="9.140625" style="1"/>
    <col min="8" max="8" width="2.140625" style="1" bestFit="1" customWidth="1"/>
    <col min="9" max="9" width="3.5703125" style="2" bestFit="1" customWidth="1"/>
    <col min="10" max="10" width="13.28515625" style="8" bestFit="1" customWidth="1"/>
    <col min="11" max="12" width="5.5703125" style="2" bestFit="1" customWidth="1"/>
    <col min="13" max="13" width="5.5703125" style="7" bestFit="1" customWidth="1"/>
    <col min="14" max="14" width="2.140625" style="1" bestFit="1" customWidth="1"/>
    <col min="15" max="15" width="3.5703125" style="2" bestFit="1" customWidth="1"/>
    <col min="16" max="16" width="13.28515625" style="9" bestFit="1" customWidth="1"/>
    <col min="17" max="19" width="5.5703125" style="7" bestFit="1" customWidth="1"/>
    <col min="20" max="20" width="2.140625" style="1" bestFit="1" customWidth="1"/>
    <col min="21" max="21" width="3.5703125" style="2" bestFit="1" customWidth="1"/>
    <col min="22" max="22" width="13.28515625" style="10" bestFit="1" customWidth="1"/>
    <col min="23" max="25" width="5.5703125" style="7" bestFit="1" customWidth="1"/>
    <col min="26" max="26" width="2.140625" style="5" bestFit="1" customWidth="1"/>
    <col min="27" max="27" width="3.5703125" style="6" bestFit="1" customWidth="1"/>
    <col min="28" max="28" width="13.28515625" style="11" bestFit="1" customWidth="1"/>
    <col min="29" max="31" width="5.5703125" style="7" bestFit="1" customWidth="1"/>
    <col min="32" max="32" width="2.140625" style="5" bestFit="1" customWidth="1"/>
    <col min="33" max="33" width="3.5703125" style="6" bestFit="1" customWidth="1"/>
    <col min="34" max="34" width="13.28515625" style="12" bestFit="1" customWidth="1"/>
    <col min="35" max="37" width="5.5703125" style="7" bestFit="1" customWidth="1"/>
    <col min="38" max="38" width="2.140625" style="5" bestFit="1" customWidth="1"/>
    <col min="39" max="39" width="3.5703125" style="6" bestFit="1" customWidth="1"/>
    <col min="40" max="40" width="13.28515625" style="13" bestFit="1" customWidth="1"/>
    <col min="41" max="16384" width="9.140625" style="1"/>
  </cols>
  <sheetData>
    <row r="1" spans="1:40" x14ac:dyDescent="0.25">
      <c r="A1" s="5" t="s">
        <v>0</v>
      </c>
      <c r="B1" s="5"/>
      <c r="C1" s="5"/>
      <c r="D1" s="5"/>
      <c r="E1" s="5"/>
      <c r="F1" s="5"/>
      <c r="G1" s="5"/>
    </row>
    <row r="2" spans="1:40" x14ac:dyDescent="0.25">
      <c r="A2" s="5" t="s">
        <v>2</v>
      </c>
      <c r="B2" s="5" t="s">
        <v>299</v>
      </c>
      <c r="C2" s="5"/>
      <c r="D2" s="5"/>
      <c r="E2" s="5"/>
      <c r="F2" s="5"/>
      <c r="G2" s="5"/>
      <c r="J2" s="8" t="s">
        <v>288</v>
      </c>
      <c r="P2" s="9" t="s">
        <v>289</v>
      </c>
      <c r="V2" s="10" t="s">
        <v>290</v>
      </c>
      <c r="AB2" s="11" t="s">
        <v>291</v>
      </c>
      <c r="AH2" s="12" t="s">
        <v>293</v>
      </c>
      <c r="AN2" s="13" t="s">
        <v>294</v>
      </c>
    </row>
    <row r="3" spans="1:40" x14ac:dyDescent="0.25">
      <c r="A3" s="5"/>
      <c r="B3" s="6" t="s">
        <v>285</v>
      </c>
      <c r="C3" s="6">
        <v>2015</v>
      </c>
      <c r="D3" s="6">
        <v>2016</v>
      </c>
      <c r="E3" s="6">
        <v>2017</v>
      </c>
      <c r="F3" s="6">
        <v>2018</v>
      </c>
      <c r="G3" s="6">
        <v>2019</v>
      </c>
      <c r="J3" s="8" t="s">
        <v>1</v>
      </c>
      <c r="K3" s="2">
        <v>2016</v>
      </c>
      <c r="L3" s="2">
        <v>2017</v>
      </c>
      <c r="M3" s="7">
        <v>2018</v>
      </c>
      <c r="P3" s="9" t="s">
        <v>1</v>
      </c>
      <c r="Q3" s="7">
        <v>2016</v>
      </c>
      <c r="R3" s="7">
        <v>2017</v>
      </c>
      <c r="S3" s="7">
        <v>2018</v>
      </c>
      <c r="V3" s="10" t="s">
        <v>1</v>
      </c>
      <c r="W3" s="7">
        <v>2016</v>
      </c>
      <c r="X3" s="7">
        <v>2017</v>
      </c>
      <c r="Y3" s="7">
        <v>2018</v>
      </c>
      <c r="AB3" s="11" t="s">
        <v>1</v>
      </c>
      <c r="AC3" s="7">
        <v>2016</v>
      </c>
      <c r="AD3" s="7">
        <v>2017</v>
      </c>
      <c r="AE3" s="7">
        <v>2018</v>
      </c>
      <c r="AH3" s="12" t="s">
        <v>1</v>
      </c>
      <c r="AI3" s="7">
        <v>2016</v>
      </c>
      <c r="AJ3" s="7">
        <v>2017</v>
      </c>
      <c r="AK3" s="7">
        <v>2018</v>
      </c>
      <c r="AN3" s="13" t="s">
        <v>1</v>
      </c>
    </row>
    <row r="4" spans="1:40" x14ac:dyDescent="0.25">
      <c r="A4" s="3" t="s">
        <v>4</v>
      </c>
      <c r="B4" s="4" t="s">
        <v>3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3">
        <f t="shared" ref="H4:H35" si="0">SUM(C4:G4)</f>
        <v>5</v>
      </c>
      <c r="I4" s="4" t="str">
        <f>IF(H4=5,"Yes","No")</f>
        <v>Yes</v>
      </c>
      <c r="J4" s="4" t="str">
        <f>B4</f>
        <v>ADES</v>
      </c>
      <c r="K4" s="4">
        <v>1</v>
      </c>
      <c r="L4" s="4">
        <v>1</v>
      </c>
      <c r="M4" s="14">
        <v>1</v>
      </c>
      <c r="N4" s="3">
        <f>SUM(K4:M4)</f>
        <v>3</v>
      </c>
      <c r="O4" s="4" t="str">
        <f>IF(N4=3,"Yes", "No")</f>
        <v>Yes</v>
      </c>
      <c r="P4" s="14" t="str">
        <f>J4</f>
        <v>ADES</v>
      </c>
      <c r="Q4" s="14">
        <v>1</v>
      </c>
      <c r="R4" s="14">
        <v>1</v>
      </c>
      <c r="S4" s="14">
        <v>1</v>
      </c>
      <c r="T4" s="3">
        <f>SUM(Q4:S4)</f>
        <v>3</v>
      </c>
      <c r="U4" s="4" t="str">
        <f>IF(T4=3,"Yes", "No")</f>
        <v>Yes</v>
      </c>
      <c r="V4" s="14" t="str">
        <f>P4</f>
        <v>ADES</v>
      </c>
      <c r="W4" s="14">
        <v>1</v>
      </c>
      <c r="X4" s="14">
        <v>1</v>
      </c>
      <c r="Y4" s="14">
        <v>1</v>
      </c>
      <c r="Z4" s="3">
        <f>SUM(W4:Y4)</f>
        <v>3</v>
      </c>
      <c r="AA4" s="4" t="str">
        <f>IF(Z4=3,"Yes", "No")</f>
        <v>Yes</v>
      </c>
      <c r="AB4" s="14" t="str">
        <f>V4</f>
        <v>ADES</v>
      </c>
      <c r="AC4" s="14">
        <v>0</v>
      </c>
      <c r="AD4" s="14"/>
      <c r="AE4" s="14"/>
      <c r="AF4" s="3">
        <f>SUM(AC4:AE4)</f>
        <v>0</v>
      </c>
      <c r="AG4" s="4" t="str">
        <f>IF(AF4=3,"Yes", "No")</f>
        <v>No</v>
      </c>
    </row>
    <row r="5" spans="1:40" x14ac:dyDescent="0.25">
      <c r="A5" s="3" t="s">
        <v>6</v>
      </c>
      <c r="B5" s="4" t="s">
        <v>5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3">
        <f t="shared" si="0"/>
        <v>5</v>
      </c>
      <c r="I5" s="4" t="str">
        <f t="shared" ref="I5:I68" si="1">IF(H5=5,"Yes","No")</f>
        <v>Yes</v>
      </c>
      <c r="J5" s="4" t="str">
        <f t="shared" ref="J5:J6" si="2">B5</f>
        <v>ADMG</v>
      </c>
      <c r="K5" s="4">
        <v>1</v>
      </c>
      <c r="L5" s="4">
        <v>1</v>
      </c>
      <c r="M5" s="14">
        <v>1</v>
      </c>
      <c r="N5" s="3">
        <f t="shared" ref="N5:N67" si="3">SUM(K5:M5)</f>
        <v>3</v>
      </c>
      <c r="O5" s="4" t="str">
        <f t="shared" ref="O5:O67" si="4">IF(N5=3,"Yes", "No")</f>
        <v>Yes</v>
      </c>
      <c r="P5" s="14" t="str">
        <f>J5</f>
        <v>ADMG</v>
      </c>
      <c r="Q5" s="14">
        <v>1</v>
      </c>
      <c r="R5" s="14">
        <v>1</v>
      </c>
      <c r="S5" s="14">
        <v>0</v>
      </c>
      <c r="T5" s="3">
        <f t="shared" ref="T5" si="5">SUM(Q5:S5)</f>
        <v>2</v>
      </c>
      <c r="U5" s="4" t="str">
        <f t="shared" ref="U5" si="6">IF(T5=3,"Yes", "No")</f>
        <v>No</v>
      </c>
      <c r="V5" s="14"/>
    </row>
    <row r="6" spans="1:40" x14ac:dyDescent="0.25">
      <c r="A6" s="3" t="s">
        <v>8</v>
      </c>
      <c r="B6" s="4" t="s">
        <v>7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3">
        <f t="shared" si="0"/>
        <v>5</v>
      </c>
      <c r="I6" s="4" t="str">
        <f t="shared" si="1"/>
        <v>Yes</v>
      </c>
      <c r="J6" s="4" t="str">
        <f t="shared" si="2"/>
        <v>AISA</v>
      </c>
      <c r="K6" s="4">
        <v>0</v>
      </c>
      <c r="L6" s="4"/>
      <c r="M6" s="14"/>
      <c r="N6" s="3">
        <f t="shared" si="3"/>
        <v>0</v>
      </c>
      <c r="O6" s="4" t="str">
        <f t="shared" si="4"/>
        <v>No</v>
      </c>
    </row>
    <row r="7" spans="1:40" x14ac:dyDescent="0.25">
      <c r="A7" s="3" t="s">
        <v>10</v>
      </c>
      <c r="B7" s="4" t="s">
        <v>9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3">
        <f t="shared" si="0"/>
        <v>1</v>
      </c>
      <c r="I7" s="4" t="str">
        <f t="shared" si="1"/>
        <v>No</v>
      </c>
    </row>
    <row r="8" spans="1:40" x14ac:dyDescent="0.25">
      <c r="A8" s="3" t="s">
        <v>12</v>
      </c>
      <c r="B8" s="4" t="s">
        <v>11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3">
        <f t="shared" si="0"/>
        <v>5</v>
      </c>
      <c r="I8" s="4" t="str">
        <f t="shared" si="1"/>
        <v>Yes</v>
      </c>
      <c r="J8" s="4" t="str">
        <f>B8</f>
        <v>AKPI</v>
      </c>
      <c r="K8" s="4">
        <v>1</v>
      </c>
      <c r="L8" s="4">
        <v>1</v>
      </c>
      <c r="M8" s="14">
        <v>1</v>
      </c>
      <c r="N8" s="3">
        <f t="shared" si="3"/>
        <v>3</v>
      </c>
      <c r="O8" s="4" t="str">
        <f t="shared" si="4"/>
        <v>Yes</v>
      </c>
      <c r="P8" s="14" t="str">
        <f>J8</f>
        <v>AKPI</v>
      </c>
      <c r="Q8" s="14">
        <v>1</v>
      </c>
      <c r="R8" s="14">
        <v>1</v>
      </c>
      <c r="S8" s="14">
        <v>0</v>
      </c>
      <c r="T8" s="3">
        <f t="shared" ref="T8:T31" si="7">SUM(Q8:S8)</f>
        <v>2</v>
      </c>
      <c r="U8" s="4" t="str">
        <f t="shared" ref="U8:U31" si="8">IF(T8=3,"Yes", "No")</f>
        <v>No</v>
      </c>
      <c r="V8" s="14"/>
    </row>
    <row r="9" spans="1:40" x14ac:dyDescent="0.25">
      <c r="A9" s="3" t="s">
        <v>14</v>
      </c>
      <c r="B9" s="4" t="s">
        <v>13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3">
        <f t="shared" si="0"/>
        <v>5</v>
      </c>
      <c r="I9" s="4" t="str">
        <f t="shared" si="1"/>
        <v>Yes</v>
      </c>
      <c r="J9" s="4" t="str">
        <f t="shared" ref="J9:J31" si="9">B9</f>
        <v>ALDO</v>
      </c>
      <c r="K9" s="4">
        <v>1</v>
      </c>
      <c r="L9" s="4">
        <v>1</v>
      </c>
      <c r="M9" s="14">
        <v>1</v>
      </c>
      <c r="N9" s="3">
        <f t="shared" si="3"/>
        <v>3</v>
      </c>
      <c r="O9" s="4" t="str">
        <f t="shared" si="4"/>
        <v>Yes</v>
      </c>
      <c r="P9" s="14" t="str">
        <f t="shared" ref="P9:P16" si="10">J9</f>
        <v>ALDO</v>
      </c>
      <c r="Q9" s="14">
        <v>1</v>
      </c>
      <c r="R9" s="14">
        <v>1</v>
      </c>
      <c r="S9" s="14">
        <v>1</v>
      </c>
      <c r="T9" s="3">
        <f t="shared" si="7"/>
        <v>3</v>
      </c>
      <c r="U9" s="4" t="str">
        <f t="shared" si="8"/>
        <v>Yes</v>
      </c>
      <c r="V9" s="14" t="str">
        <f>P9</f>
        <v>ALDO</v>
      </c>
      <c r="W9" s="14">
        <v>1</v>
      </c>
      <c r="X9" s="14">
        <v>1</v>
      </c>
      <c r="Y9" s="14">
        <v>1</v>
      </c>
      <c r="Z9" s="3">
        <f t="shared" ref="Z9:Z15" si="11">SUM(W9:Y9)</f>
        <v>3</v>
      </c>
      <c r="AA9" s="4" t="str">
        <f t="shared" ref="AA9:AA15" si="12">IF(Z9=3,"Yes", "No")</f>
        <v>Yes</v>
      </c>
      <c r="AB9" s="14" t="str">
        <f>V9</f>
        <v>ALDO</v>
      </c>
      <c r="AC9" s="14">
        <v>1</v>
      </c>
      <c r="AD9" s="14">
        <v>0</v>
      </c>
      <c r="AE9" s="14"/>
      <c r="AF9" s="3">
        <f t="shared" ref="AF9" si="13">SUM(AC9:AE9)</f>
        <v>1</v>
      </c>
      <c r="AG9" s="4" t="str">
        <f t="shared" ref="AG9" si="14">IF(AF9=3,"Yes", "No")</f>
        <v>No</v>
      </c>
    </row>
    <row r="10" spans="1:40" x14ac:dyDescent="0.25">
      <c r="A10" s="3" t="s">
        <v>16</v>
      </c>
      <c r="B10" s="4" t="s">
        <v>15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3">
        <f t="shared" si="0"/>
        <v>5</v>
      </c>
      <c r="I10" s="4" t="str">
        <f t="shared" si="1"/>
        <v>Yes</v>
      </c>
      <c r="J10" s="4" t="str">
        <f t="shared" si="9"/>
        <v>ALKA</v>
      </c>
      <c r="K10" s="4">
        <v>1</v>
      </c>
      <c r="L10" s="4">
        <v>1</v>
      </c>
      <c r="M10" s="14">
        <v>1</v>
      </c>
      <c r="N10" s="3">
        <f t="shared" si="3"/>
        <v>3</v>
      </c>
      <c r="O10" s="4" t="str">
        <f t="shared" si="4"/>
        <v>Yes</v>
      </c>
      <c r="P10" s="14" t="str">
        <f t="shared" si="10"/>
        <v>ALKA</v>
      </c>
      <c r="Q10" s="14">
        <v>1</v>
      </c>
      <c r="R10" s="14">
        <v>0</v>
      </c>
      <c r="S10" s="14"/>
      <c r="T10" s="3">
        <f t="shared" si="7"/>
        <v>1</v>
      </c>
      <c r="U10" s="4" t="str">
        <f t="shared" si="8"/>
        <v>No</v>
      </c>
      <c r="V10" s="14"/>
    </row>
    <row r="11" spans="1:40" x14ac:dyDescent="0.25">
      <c r="A11" s="3" t="s">
        <v>18</v>
      </c>
      <c r="B11" s="4" t="s">
        <v>17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3">
        <f t="shared" si="0"/>
        <v>5</v>
      </c>
      <c r="I11" s="4" t="str">
        <f t="shared" si="1"/>
        <v>Yes</v>
      </c>
      <c r="J11" s="4" t="str">
        <f t="shared" si="9"/>
        <v>ALMI</v>
      </c>
      <c r="K11" s="4">
        <v>1</v>
      </c>
      <c r="L11" s="4">
        <v>1</v>
      </c>
      <c r="M11" s="14">
        <v>1</v>
      </c>
      <c r="N11" s="3">
        <f t="shared" si="3"/>
        <v>3</v>
      </c>
      <c r="O11" s="4" t="str">
        <f t="shared" si="4"/>
        <v>Yes</v>
      </c>
      <c r="P11" s="14" t="str">
        <f t="shared" si="10"/>
        <v>ALMI</v>
      </c>
      <c r="Q11" s="14">
        <v>1</v>
      </c>
      <c r="R11" s="14">
        <v>1</v>
      </c>
      <c r="S11" s="14">
        <v>1</v>
      </c>
      <c r="T11" s="3">
        <f t="shared" si="7"/>
        <v>3</v>
      </c>
      <c r="U11" s="4" t="str">
        <f t="shared" si="8"/>
        <v>Yes</v>
      </c>
      <c r="V11" s="14" t="str">
        <f>P11</f>
        <v>ALMI</v>
      </c>
      <c r="W11" s="14">
        <v>1</v>
      </c>
      <c r="X11" s="14">
        <v>1</v>
      </c>
      <c r="Y11" s="14">
        <v>1</v>
      </c>
      <c r="Z11" s="3">
        <f t="shared" si="11"/>
        <v>3</v>
      </c>
      <c r="AA11" s="4" t="str">
        <f t="shared" si="12"/>
        <v>Yes</v>
      </c>
      <c r="AB11" s="14" t="str">
        <f>V11</f>
        <v>ALMI</v>
      </c>
      <c r="AC11" s="14">
        <v>0</v>
      </c>
      <c r="AD11" s="14"/>
      <c r="AE11" s="14"/>
      <c r="AF11" s="3">
        <f t="shared" ref="AF11:AF14" si="15">SUM(AC11:AE11)</f>
        <v>0</v>
      </c>
      <c r="AG11" s="4" t="str">
        <f t="shared" ref="AG11:AG14" si="16">IF(AF11=3,"Yes", "No")</f>
        <v>No</v>
      </c>
    </row>
    <row r="12" spans="1:40" x14ac:dyDescent="0.25">
      <c r="A12" s="3" t="s">
        <v>20</v>
      </c>
      <c r="B12" s="4" t="s">
        <v>19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3">
        <f t="shared" si="0"/>
        <v>5</v>
      </c>
      <c r="I12" s="4" t="str">
        <f t="shared" si="1"/>
        <v>Yes</v>
      </c>
      <c r="J12" s="4" t="str">
        <f t="shared" si="9"/>
        <v>ALTO</v>
      </c>
      <c r="K12" s="4">
        <v>1</v>
      </c>
      <c r="L12" s="4">
        <v>1</v>
      </c>
      <c r="M12" s="14">
        <v>1</v>
      </c>
      <c r="N12" s="3">
        <f t="shared" si="3"/>
        <v>3</v>
      </c>
      <c r="O12" s="4" t="str">
        <f t="shared" si="4"/>
        <v>Yes</v>
      </c>
      <c r="P12" s="14" t="str">
        <f t="shared" si="10"/>
        <v>ALTO</v>
      </c>
      <c r="Q12" s="14">
        <v>1</v>
      </c>
      <c r="R12" s="14">
        <v>1</v>
      </c>
      <c r="S12" s="14">
        <v>1</v>
      </c>
      <c r="T12" s="3">
        <f t="shared" si="7"/>
        <v>3</v>
      </c>
      <c r="U12" s="4" t="str">
        <f t="shared" si="8"/>
        <v>Yes</v>
      </c>
      <c r="V12" s="14" t="str">
        <f t="shared" ref="V12:V15" si="17">P12</f>
        <v>ALTO</v>
      </c>
      <c r="W12" s="14">
        <v>1</v>
      </c>
      <c r="X12" s="14">
        <v>1</v>
      </c>
      <c r="Y12" s="14">
        <v>1</v>
      </c>
      <c r="Z12" s="3">
        <f t="shared" si="11"/>
        <v>3</v>
      </c>
      <c r="AA12" s="4" t="str">
        <f t="shared" si="12"/>
        <v>Yes</v>
      </c>
      <c r="AB12" s="14" t="str">
        <f t="shared" ref="AB12:AB14" si="18">V12</f>
        <v>ALTO</v>
      </c>
      <c r="AC12" s="14">
        <v>0</v>
      </c>
      <c r="AD12" s="14"/>
      <c r="AE12" s="14"/>
      <c r="AF12" s="3">
        <f t="shared" si="15"/>
        <v>0</v>
      </c>
      <c r="AG12" s="4" t="str">
        <f t="shared" si="16"/>
        <v>No</v>
      </c>
    </row>
    <row r="13" spans="1:40" x14ac:dyDescent="0.25">
      <c r="A13" s="3" t="s">
        <v>22</v>
      </c>
      <c r="B13" s="4" t="s">
        <v>21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3">
        <f t="shared" si="0"/>
        <v>5</v>
      </c>
      <c r="I13" s="4" t="str">
        <f t="shared" si="1"/>
        <v>Yes</v>
      </c>
      <c r="J13" s="4" t="str">
        <f t="shared" si="9"/>
        <v>AMFG</v>
      </c>
      <c r="K13" s="4">
        <v>1</v>
      </c>
      <c r="L13" s="4">
        <v>1</v>
      </c>
      <c r="M13" s="14">
        <v>1</v>
      </c>
      <c r="N13" s="3">
        <f t="shared" si="3"/>
        <v>3</v>
      </c>
      <c r="O13" s="4" t="str">
        <f t="shared" si="4"/>
        <v>Yes</v>
      </c>
      <c r="P13" s="14" t="str">
        <f t="shared" si="10"/>
        <v>AMFG</v>
      </c>
      <c r="Q13" s="14">
        <v>1</v>
      </c>
      <c r="R13" s="14">
        <v>1</v>
      </c>
      <c r="S13" s="14">
        <v>1</v>
      </c>
      <c r="T13" s="3">
        <f t="shared" si="7"/>
        <v>3</v>
      </c>
      <c r="U13" s="4" t="str">
        <f t="shared" si="8"/>
        <v>Yes</v>
      </c>
      <c r="V13" s="14" t="str">
        <f t="shared" si="17"/>
        <v>AMFG</v>
      </c>
      <c r="W13" s="14">
        <v>1</v>
      </c>
      <c r="X13" s="14">
        <v>1</v>
      </c>
      <c r="Y13" s="14">
        <v>1</v>
      </c>
      <c r="Z13" s="3">
        <f t="shared" si="11"/>
        <v>3</v>
      </c>
      <c r="AA13" s="4" t="str">
        <f t="shared" si="12"/>
        <v>Yes</v>
      </c>
      <c r="AB13" s="14" t="str">
        <f t="shared" si="18"/>
        <v>AMFG</v>
      </c>
      <c r="AC13" s="14">
        <v>1</v>
      </c>
      <c r="AD13" s="14">
        <v>1</v>
      </c>
      <c r="AE13" s="14">
        <v>1</v>
      </c>
      <c r="AF13" s="3">
        <f t="shared" si="15"/>
        <v>3</v>
      </c>
      <c r="AG13" s="4" t="str">
        <f t="shared" si="16"/>
        <v>Yes</v>
      </c>
      <c r="AH13" s="14" t="str">
        <f>AB13</f>
        <v>AMFG</v>
      </c>
      <c r="AI13" s="14">
        <v>1</v>
      </c>
      <c r="AJ13" s="14">
        <v>0</v>
      </c>
      <c r="AK13" s="14"/>
      <c r="AL13" s="3">
        <f t="shared" ref="AL13" si="19">SUM(AI13:AK13)</f>
        <v>1</v>
      </c>
      <c r="AM13" s="4" t="str">
        <f t="shared" ref="AM13" si="20">IF(AL13=3,"Yes", "No")</f>
        <v>No</v>
      </c>
    </row>
    <row r="14" spans="1:40" x14ac:dyDescent="0.25">
      <c r="A14" s="3" t="s">
        <v>24</v>
      </c>
      <c r="B14" s="4" t="s">
        <v>23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3">
        <f t="shared" si="0"/>
        <v>5</v>
      </c>
      <c r="I14" s="4" t="str">
        <f t="shared" si="1"/>
        <v>Yes</v>
      </c>
      <c r="J14" s="4" t="str">
        <f t="shared" si="9"/>
        <v>APLI</v>
      </c>
      <c r="K14" s="4">
        <v>1</v>
      </c>
      <c r="L14" s="4">
        <v>1</v>
      </c>
      <c r="M14" s="14">
        <v>1</v>
      </c>
      <c r="N14" s="3">
        <f t="shared" si="3"/>
        <v>3</v>
      </c>
      <c r="O14" s="4" t="str">
        <f t="shared" si="4"/>
        <v>Yes</v>
      </c>
      <c r="P14" s="14" t="str">
        <f t="shared" si="10"/>
        <v>APLI</v>
      </c>
      <c r="Q14" s="14">
        <v>1</v>
      </c>
      <c r="R14" s="14">
        <v>1</v>
      </c>
      <c r="S14" s="14">
        <v>1</v>
      </c>
      <c r="T14" s="3">
        <f t="shared" si="7"/>
        <v>3</v>
      </c>
      <c r="U14" s="4" t="str">
        <f t="shared" si="8"/>
        <v>Yes</v>
      </c>
      <c r="V14" s="14" t="str">
        <f t="shared" si="17"/>
        <v>APLI</v>
      </c>
      <c r="W14" s="14">
        <v>1</v>
      </c>
      <c r="X14" s="14">
        <v>1</v>
      </c>
      <c r="Y14" s="14">
        <v>1</v>
      </c>
      <c r="Z14" s="3">
        <f t="shared" si="11"/>
        <v>3</v>
      </c>
      <c r="AA14" s="4" t="str">
        <f t="shared" si="12"/>
        <v>Yes</v>
      </c>
      <c r="AB14" s="14" t="str">
        <f t="shared" si="18"/>
        <v>APLI</v>
      </c>
      <c r="AC14" s="14">
        <v>0</v>
      </c>
      <c r="AD14" s="14"/>
      <c r="AE14" s="14"/>
      <c r="AF14" s="3">
        <f t="shared" si="15"/>
        <v>0</v>
      </c>
      <c r="AG14" s="4" t="str">
        <f t="shared" si="16"/>
        <v>No</v>
      </c>
    </row>
    <row r="15" spans="1:40" x14ac:dyDescent="0.25">
      <c r="A15" s="3" t="s">
        <v>26</v>
      </c>
      <c r="B15" s="4" t="s">
        <v>25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3">
        <f t="shared" si="0"/>
        <v>5</v>
      </c>
      <c r="I15" s="4" t="str">
        <f t="shared" si="1"/>
        <v>Yes</v>
      </c>
      <c r="J15" s="4" t="str">
        <f t="shared" si="9"/>
        <v>ARGO</v>
      </c>
      <c r="K15" s="4">
        <v>1</v>
      </c>
      <c r="L15" s="4">
        <v>1</v>
      </c>
      <c r="M15" s="14">
        <v>1</v>
      </c>
      <c r="N15" s="3">
        <f t="shared" si="3"/>
        <v>3</v>
      </c>
      <c r="O15" s="4" t="str">
        <f t="shared" si="4"/>
        <v>Yes</v>
      </c>
      <c r="P15" s="14" t="str">
        <f t="shared" si="10"/>
        <v>ARGO</v>
      </c>
      <c r="Q15" s="14">
        <v>1</v>
      </c>
      <c r="R15" s="14">
        <v>1</v>
      </c>
      <c r="S15" s="14">
        <v>1</v>
      </c>
      <c r="T15" s="3">
        <f t="shared" si="7"/>
        <v>3</v>
      </c>
      <c r="U15" s="4" t="str">
        <f t="shared" si="8"/>
        <v>Yes</v>
      </c>
      <c r="V15" s="14" t="str">
        <f t="shared" si="17"/>
        <v>ARGO</v>
      </c>
      <c r="W15" s="14">
        <v>0</v>
      </c>
      <c r="X15" s="14">
        <v>0</v>
      </c>
      <c r="Y15" s="14">
        <v>0</v>
      </c>
      <c r="Z15" s="3">
        <f t="shared" si="11"/>
        <v>0</v>
      </c>
      <c r="AA15" s="4" t="str">
        <f t="shared" si="12"/>
        <v>No</v>
      </c>
      <c r="AB15" s="14"/>
    </row>
    <row r="16" spans="1:40" x14ac:dyDescent="0.25">
      <c r="A16" s="3" t="s">
        <v>28</v>
      </c>
      <c r="B16" s="4" t="s">
        <v>27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3">
        <f t="shared" si="0"/>
        <v>5</v>
      </c>
      <c r="I16" s="4" t="str">
        <f t="shared" si="1"/>
        <v>Yes</v>
      </c>
      <c r="J16" s="4" t="str">
        <f t="shared" si="9"/>
        <v>ARNA</v>
      </c>
      <c r="K16" s="4">
        <v>1</v>
      </c>
      <c r="L16" s="4">
        <v>1</v>
      </c>
      <c r="M16" s="14">
        <v>1</v>
      </c>
      <c r="N16" s="3">
        <f t="shared" si="3"/>
        <v>3</v>
      </c>
      <c r="O16" s="4" t="str">
        <f t="shared" si="4"/>
        <v>Yes</v>
      </c>
      <c r="P16" s="14" t="str">
        <f t="shared" si="10"/>
        <v>ARNA</v>
      </c>
      <c r="Q16" s="14">
        <v>1</v>
      </c>
      <c r="R16" s="14">
        <v>1</v>
      </c>
      <c r="S16" s="14">
        <v>0</v>
      </c>
      <c r="T16" s="3">
        <f t="shared" si="7"/>
        <v>2</v>
      </c>
      <c r="U16" s="4" t="str">
        <f t="shared" si="8"/>
        <v>No</v>
      </c>
      <c r="V16" s="14"/>
    </row>
    <row r="17" spans="1:40" x14ac:dyDescent="0.25">
      <c r="A17" s="3" t="s">
        <v>30</v>
      </c>
      <c r="B17" s="4" t="s">
        <v>29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3">
        <f t="shared" si="0"/>
        <v>5</v>
      </c>
      <c r="I17" s="4" t="str">
        <f t="shared" si="1"/>
        <v>Yes</v>
      </c>
      <c r="J17" s="4" t="str">
        <f t="shared" si="9"/>
        <v>ASII</v>
      </c>
      <c r="K17" s="4">
        <v>1</v>
      </c>
      <c r="L17" s="4">
        <v>1</v>
      </c>
      <c r="M17" s="14">
        <v>0</v>
      </c>
      <c r="N17" s="3">
        <f t="shared" si="3"/>
        <v>2</v>
      </c>
      <c r="O17" s="4" t="str">
        <f t="shared" si="4"/>
        <v>No</v>
      </c>
    </row>
    <row r="18" spans="1:40" x14ac:dyDescent="0.25">
      <c r="A18" s="5" t="s">
        <v>32</v>
      </c>
      <c r="B18" s="6" t="s">
        <v>31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1">
        <f t="shared" si="0"/>
        <v>5</v>
      </c>
      <c r="I18" s="2" t="str">
        <f t="shared" si="1"/>
        <v>Yes</v>
      </c>
      <c r="J18" s="8" t="str">
        <f t="shared" si="9"/>
        <v>AUTO</v>
      </c>
      <c r="K18" s="2">
        <v>1</v>
      </c>
      <c r="L18" s="2">
        <v>1</v>
      </c>
      <c r="M18" s="7">
        <v>1</v>
      </c>
      <c r="N18" s="1">
        <f t="shared" si="3"/>
        <v>3</v>
      </c>
      <c r="O18" s="2" t="str">
        <f t="shared" si="4"/>
        <v>Yes</v>
      </c>
      <c r="P18" s="9" t="str">
        <f>J18</f>
        <v>AUTO</v>
      </c>
      <c r="Q18" s="7">
        <v>1</v>
      </c>
      <c r="R18" s="7">
        <v>1</v>
      </c>
      <c r="S18" s="7">
        <v>1</v>
      </c>
      <c r="T18" s="1">
        <f t="shared" si="7"/>
        <v>3</v>
      </c>
      <c r="U18" s="2" t="str">
        <f t="shared" si="8"/>
        <v>Yes</v>
      </c>
      <c r="V18" s="10" t="str">
        <f>P18</f>
        <v>AUTO</v>
      </c>
      <c r="W18" s="7">
        <v>1</v>
      </c>
      <c r="X18" s="7">
        <v>1</v>
      </c>
      <c r="Y18" s="7">
        <v>1</v>
      </c>
      <c r="Z18" s="5">
        <f t="shared" ref="Z18:Z19" si="21">SUM(W18:Y18)</f>
        <v>3</v>
      </c>
      <c r="AA18" s="6" t="str">
        <f t="shared" ref="AA18:AA19" si="22">IF(Z18=3,"Yes", "No")</f>
        <v>Yes</v>
      </c>
      <c r="AB18" s="11" t="str">
        <f>V18</f>
        <v>AUTO</v>
      </c>
      <c r="AC18" s="7">
        <v>1</v>
      </c>
      <c r="AD18" s="7">
        <v>1</v>
      </c>
      <c r="AE18" s="7">
        <v>1</v>
      </c>
      <c r="AF18" s="5">
        <f t="shared" ref="AF18:AF19" si="23">SUM(AC18:AE18)</f>
        <v>3</v>
      </c>
      <c r="AG18" s="6" t="str">
        <f t="shared" ref="AG18:AG19" si="24">IF(AF18=3,"Yes", "No")</f>
        <v>Yes</v>
      </c>
      <c r="AH18" s="12" t="str">
        <f>AB18</f>
        <v>AUTO</v>
      </c>
      <c r="AI18" s="7">
        <v>1</v>
      </c>
      <c r="AJ18" s="7">
        <v>1</v>
      </c>
      <c r="AK18" s="7">
        <v>1</v>
      </c>
      <c r="AL18" s="5">
        <f t="shared" ref="AL18" si="25">SUM(AI18:AK18)</f>
        <v>3</v>
      </c>
      <c r="AM18" s="6" t="str">
        <f t="shared" ref="AM18" si="26">IF(AL18=3,"Yes", "No")</f>
        <v>Yes</v>
      </c>
      <c r="AN18" s="13" t="str">
        <f>AH18</f>
        <v>AUTO</v>
      </c>
    </row>
    <row r="19" spans="1:40" x14ac:dyDescent="0.25">
      <c r="A19" s="3" t="s">
        <v>34</v>
      </c>
      <c r="B19" s="4" t="s">
        <v>33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3">
        <f t="shared" si="0"/>
        <v>5</v>
      </c>
      <c r="I19" s="4" t="str">
        <f t="shared" si="1"/>
        <v>Yes</v>
      </c>
      <c r="J19" s="4" t="str">
        <f t="shared" si="9"/>
        <v>BAJA</v>
      </c>
      <c r="K19" s="4">
        <v>1</v>
      </c>
      <c r="L19" s="4">
        <v>1</v>
      </c>
      <c r="M19" s="14">
        <v>1</v>
      </c>
      <c r="N19" s="3">
        <f t="shared" si="3"/>
        <v>3</v>
      </c>
      <c r="O19" s="4" t="str">
        <f t="shared" si="4"/>
        <v>Yes</v>
      </c>
      <c r="P19" s="14" t="str">
        <f>J19</f>
        <v>BAJA</v>
      </c>
      <c r="Q19" s="14">
        <v>1</v>
      </c>
      <c r="R19" s="14">
        <v>1</v>
      </c>
      <c r="S19" s="14">
        <v>1</v>
      </c>
      <c r="T19" s="3">
        <f t="shared" si="7"/>
        <v>3</v>
      </c>
      <c r="U19" s="4" t="str">
        <f t="shared" si="8"/>
        <v>Yes</v>
      </c>
      <c r="V19" s="14" t="str">
        <f>P19</f>
        <v>BAJA</v>
      </c>
      <c r="W19" s="14">
        <v>1</v>
      </c>
      <c r="X19" s="14">
        <v>1</v>
      </c>
      <c r="Y19" s="14">
        <v>1</v>
      </c>
      <c r="Z19" s="3">
        <f t="shared" si="21"/>
        <v>3</v>
      </c>
      <c r="AA19" s="4" t="str">
        <f t="shared" si="22"/>
        <v>Yes</v>
      </c>
      <c r="AB19" s="14" t="str">
        <f>V19</f>
        <v>BAJA</v>
      </c>
      <c r="AC19" s="14">
        <v>0</v>
      </c>
      <c r="AD19" s="14"/>
      <c r="AE19" s="14"/>
      <c r="AF19" s="3">
        <f t="shared" si="23"/>
        <v>0</v>
      </c>
      <c r="AG19" s="4" t="str">
        <f t="shared" si="24"/>
        <v>No</v>
      </c>
    </row>
    <row r="20" spans="1:40" x14ac:dyDescent="0.25">
      <c r="A20" s="3" t="s">
        <v>36</v>
      </c>
      <c r="B20" s="4" t="s">
        <v>35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3">
        <f t="shared" si="0"/>
        <v>5</v>
      </c>
      <c r="I20" s="4" t="str">
        <f t="shared" si="1"/>
        <v>Yes</v>
      </c>
      <c r="J20" s="4" t="str">
        <f t="shared" si="9"/>
        <v>BATA</v>
      </c>
      <c r="K20" s="4">
        <v>1</v>
      </c>
      <c r="L20" s="4">
        <v>0</v>
      </c>
      <c r="M20" s="14"/>
      <c r="N20" s="3">
        <f t="shared" si="3"/>
        <v>1</v>
      </c>
      <c r="O20" s="4" t="str">
        <f t="shared" si="4"/>
        <v>No</v>
      </c>
    </row>
    <row r="21" spans="1:40" x14ac:dyDescent="0.25">
      <c r="A21" s="3" t="s">
        <v>38</v>
      </c>
      <c r="B21" s="4" t="s">
        <v>37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3">
        <f t="shared" si="0"/>
        <v>5</v>
      </c>
      <c r="I21" s="4" t="str">
        <f t="shared" si="1"/>
        <v>Yes</v>
      </c>
      <c r="J21" s="4" t="str">
        <f t="shared" si="9"/>
        <v>BIMA</v>
      </c>
      <c r="K21" s="4">
        <v>1</v>
      </c>
      <c r="L21" s="4">
        <v>1</v>
      </c>
      <c r="M21" s="14">
        <v>1</v>
      </c>
      <c r="N21" s="3">
        <f t="shared" si="3"/>
        <v>3</v>
      </c>
      <c r="O21" s="4" t="str">
        <f t="shared" si="4"/>
        <v>Yes</v>
      </c>
      <c r="P21" s="14" t="str">
        <f>J21</f>
        <v>BIMA</v>
      </c>
      <c r="Q21" s="14">
        <v>1</v>
      </c>
      <c r="R21" s="14">
        <v>1</v>
      </c>
      <c r="S21" s="14">
        <v>1</v>
      </c>
      <c r="T21" s="3">
        <f t="shared" si="7"/>
        <v>3</v>
      </c>
      <c r="U21" s="4" t="str">
        <f t="shared" si="8"/>
        <v>Yes</v>
      </c>
      <c r="V21" s="14" t="str">
        <f>P21</f>
        <v>BIMA</v>
      </c>
      <c r="W21" s="14">
        <v>1</v>
      </c>
      <c r="X21" s="14">
        <v>1</v>
      </c>
      <c r="Y21" s="14">
        <v>1</v>
      </c>
      <c r="Z21" s="3">
        <f t="shared" ref="Z21:Z27" si="27">SUM(W21:Y21)</f>
        <v>3</v>
      </c>
      <c r="AA21" s="4" t="str">
        <f t="shared" ref="AA21:AA27" si="28">IF(Z21=3,"Yes", "No")</f>
        <v>Yes</v>
      </c>
      <c r="AB21" s="14" t="str">
        <f>V21</f>
        <v>BIMA</v>
      </c>
      <c r="AC21" s="14">
        <v>0</v>
      </c>
      <c r="AD21" s="14"/>
      <c r="AE21" s="14"/>
      <c r="AF21" s="3">
        <f t="shared" ref="AF21:AF23" si="29">SUM(AC21:AE21)</f>
        <v>0</v>
      </c>
      <c r="AG21" s="4" t="str">
        <f t="shared" ref="AG21:AG23" si="30">IF(AF21=3,"Yes", "No")</f>
        <v>No</v>
      </c>
    </row>
    <row r="22" spans="1:40" x14ac:dyDescent="0.25">
      <c r="A22" s="3" t="s">
        <v>40</v>
      </c>
      <c r="B22" s="4" t="s">
        <v>39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3">
        <f t="shared" si="0"/>
        <v>5</v>
      </c>
      <c r="I22" s="4" t="str">
        <f t="shared" si="1"/>
        <v>Yes</v>
      </c>
      <c r="J22" s="4" t="str">
        <f t="shared" si="9"/>
        <v>BRAM</v>
      </c>
      <c r="K22" s="4">
        <v>1</v>
      </c>
      <c r="L22" s="4">
        <v>1</v>
      </c>
      <c r="M22" s="14">
        <v>1</v>
      </c>
      <c r="N22" s="3">
        <f t="shared" si="3"/>
        <v>3</v>
      </c>
      <c r="O22" s="4" t="str">
        <f t="shared" si="4"/>
        <v>Yes</v>
      </c>
      <c r="P22" s="14" t="str">
        <f t="shared" ref="P22:P27" si="31">J22</f>
        <v>BRAM</v>
      </c>
      <c r="Q22" s="14">
        <v>1</v>
      </c>
      <c r="R22" s="14">
        <v>1</v>
      </c>
      <c r="S22" s="14">
        <v>1</v>
      </c>
      <c r="T22" s="3">
        <f t="shared" si="7"/>
        <v>3</v>
      </c>
      <c r="U22" s="4" t="str">
        <f t="shared" si="8"/>
        <v>Yes</v>
      </c>
      <c r="V22" s="14" t="str">
        <f t="shared" ref="V22:V24" si="32">P22</f>
        <v>BRAM</v>
      </c>
      <c r="W22" s="14">
        <v>0</v>
      </c>
      <c r="X22" s="14">
        <v>0</v>
      </c>
      <c r="Y22" s="14">
        <v>0</v>
      </c>
      <c r="Z22" s="3">
        <f t="shared" si="27"/>
        <v>0</v>
      </c>
      <c r="AA22" s="4" t="str">
        <f t="shared" si="28"/>
        <v>No</v>
      </c>
      <c r="AB22" s="14"/>
    </row>
    <row r="23" spans="1:40" x14ac:dyDescent="0.25">
      <c r="A23" s="3" t="s">
        <v>42</v>
      </c>
      <c r="B23" s="4" t="s">
        <v>41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3">
        <f t="shared" si="0"/>
        <v>5</v>
      </c>
      <c r="I23" s="4" t="str">
        <f t="shared" si="1"/>
        <v>Yes</v>
      </c>
      <c r="J23" s="4" t="str">
        <f t="shared" si="9"/>
        <v>BRNA</v>
      </c>
      <c r="K23" s="4">
        <v>1</v>
      </c>
      <c r="L23" s="4">
        <v>1</v>
      </c>
      <c r="M23" s="14">
        <v>1</v>
      </c>
      <c r="N23" s="3">
        <f t="shared" si="3"/>
        <v>3</v>
      </c>
      <c r="O23" s="4" t="str">
        <f t="shared" si="4"/>
        <v>Yes</v>
      </c>
      <c r="P23" s="14" t="str">
        <f t="shared" si="31"/>
        <v>BRNA</v>
      </c>
      <c r="Q23" s="14">
        <v>1</v>
      </c>
      <c r="R23" s="14">
        <v>1</v>
      </c>
      <c r="S23" s="14">
        <v>1</v>
      </c>
      <c r="T23" s="3">
        <f t="shared" si="7"/>
        <v>3</v>
      </c>
      <c r="U23" s="4" t="str">
        <f t="shared" si="8"/>
        <v>Yes</v>
      </c>
      <c r="V23" s="14" t="str">
        <f t="shared" si="32"/>
        <v>BRNA</v>
      </c>
      <c r="W23" s="14">
        <v>1</v>
      </c>
      <c r="X23" s="14">
        <v>1</v>
      </c>
      <c r="Y23" s="14">
        <v>1</v>
      </c>
      <c r="Z23" s="3">
        <f t="shared" si="27"/>
        <v>3</v>
      </c>
      <c r="AA23" s="4" t="str">
        <f t="shared" si="28"/>
        <v>Yes</v>
      </c>
      <c r="AB23" s="14" t="str">
        <f>V23</f>
        <v>BRNA</v>
      </c>
      <c r="AC23" s="14">
        <v>1</v>
      </c>
      <c r="AD23" s="14">
        <v>1</v>
      </c>
      <c r="AE23" s="14">
        <v>1</v>
      </c>
      <c r="AF23" s="3">
        <f t="shared" si="29"/>
        <v>3</v>
      </c>
      <c r="AG23" s="4" t="str">
        <f t="shared" si="30"/>
        <v>Yes</v>
      </c>
      <c r="AH23" s="14" t="str">
        <f>AB23</f>
        <v>BRNA</v>
      </c>
      <c r="AI23" s="14">
        <v>1</v>
      </c>
      <c r="AJ23" s="14">
        <v>0</v>
      </c>
      <c r="AK23" s="14"/>
      <c r="AL23" s="3">
        <f t="shared" ref="AL23" si="33">SUM(AI23:AK23)</f>
        <v>1</v>
      </c>
      <c r="AM23" s="4" t="str">
        <f t="shared" ref="AM23" si="34">IF(AL23=3,"Yes", "No")</f>
        <v>No</v>
      </c>
    </row>
    <row r="24" spans="1:40" x14ac:dyDescent="0.25">
      <c r="A24" s="3" t="s">
        <v>44</v>
      </c>
      <c r="B24" s="4" t="s">
        <v>43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3">
        <f t="shared" si="0"/>
        <v>5</v>
      </c>
      <c r="I24" s="4" t="str">
        <f t="shared" si="1"/>
        <v>Yes</v>
      </c>
      <c r="J24" s="4" t="str">
        <f t="shared" si="9"/>
        <v>BRPT</v>
      </c>
      <c r="K24" s="4">
        <v>1</v>
      </c>
      <c r="L24" s="4">
        <v>1</v>
      </c>
      <c r="M24" s="14">
        <v>1</v>
      </c>
      <c r="N24" s="3">
        <f t="shared" si="3"/>
        <v>3</v>
      </c>
      <c r="O24" s="4" t="str">
        <f t="shared" si="4"/>
        <v>Yes</v>
      </c>
      <c r="P24" s="14" t="str">
        <f t="shared" si="31"/>
        <v>BRPT</v>
      </c>
      <c r="Q24" s="14">
        <v>1</v>
      </c>
      <c r="R24" s="14">
        <v>1</v>
      </c>
      <c r="S24" s="14">
        <v>1</v>
      </c>
      <c r="T24" s="3">
        <f t="shared" si="7"/>
        <v>3</v>
      </c>
      <c r="U24" s="4" t="str">
        <f t="shared" si="8"/>
        <v>Yes</v>
      </c>
      <c r="V24" s="14" t="str">
        <f t="shared" si="32"/>
        <v>BRPT</v>
      </c>
      <c r="W24" s="14">
        <v>0</v>
      </c>
      <c r="X24" s="14">
        <v>0</v>
      </c>
      <c r="Y24" s="14">
        <v>0</v>
      </c>
      <c r="Z24" s="3">
        <f t="shared" si="27"/>
        <v>0</v>
      </c>
      <c r="AA24" s="4" t="str">
        <f t="shared" si="28"/>
        <v>No</v>
      </c>
      <c r="AB24" s="14"/>
    </row>
    <row r="25" spans="1:40" x14ac:dyDescent="0.25">
      <c r="A25" s="3" t="s">
        <v>46</v>
      </c>
      <c r="B25" s="4" t="s">
        <v>45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3">
        <f t="shared" si="0"/>
        <v>5</v>
      </c>
      <c r="I25" s="4" t="str">
        <f t="shared" si="1"/>
        <v>Yes</v>
      </c>
      <c r="J25" s="4" t="str">
        <f t="shared" si="9"/>
        <v>BTON</v>
      </c>
      <c r="K25" s="4">
        <v>1</v>
      </c>
      <c r="L25" s="4">
        <v>1</v>
      </c>
      <c r="M25" s="14">
        <v>1</v>
      </c>
      <c r="N25" s="3">
        <f t="shared" si="3"/>
        <v>3</v>
      </c>
      <c r="O25" s="4" t="str">
        <f t="shared" si="4"/>
        <v>Yes</v>
      </c>
      <c r="P25" s="14" t="str">
        <f t="shared" si="31"/>
        <v>BTON</v>
      </c>
      <c r="Q25" s="14">
        <v>1</v>
      </c>
      <c r="R25" s="14">
        <v>1</v>
      </c>
      <c r="S25" s="14">
        <v>0</v>
      </c>
      <c r="T25" s="3">
        <f t="shared" si="7"/>
        <v>2</v>
      </c>
      <c r="U25" s="4" t="str">
        <f t="shared" si="8"/>
        <v>No</v>
      </c>
      <c r="V25" s="14"/>
    </row>
    <row r="26" spans="1:40" x14ac:dyDescent="0.25">
      <c r="A26" s="3" t="s">
        <v>48</v>
      </c>
      <c r="B26" s="4" t="s">
        <v>47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3">
        <f t="shared" si="0"/>
        <v>5</v>
      </c>
      <c r="I26" s="4" t="str">
        <f t="shared" si="1"/>
        <v>Yes</v>
      </c>
      <c r="J26" s="4" t="str">
        <f t="shared" si="9"/>
        <v>BUDI</v>
      </c>
      <c r="K26" s="4">
        <v>1</v>
      </c>
      <c r="L26" s="4">
        <v>1</v>
      </c>
      <c r="M26" s="14">
        <v>1</v>
      </c>
      <c r="N26" s="3">
        <f t="shared" si="3"/>
        <v>3</v>
      </c>
      <c r="O26" s="4" t="str">
        <f t="shared" si="4"/>
        <v>Yes</v>
      </c>
      <c r="P26" s="14" t="str">
        <f t="shared" si="31"/>
        <v>BUDI</v>
      </c>
      <c r="Q26" s="14">
        <v>1</v>
      </c>
      <c r="R26" s="14">
        <v>1</v>
      </c>
      <c r="S26" s="14">
        <v>1</v>
      </c>
      <c r="T26" s="3">
        <f t="shared" si="7"/>
        <v>3</v>
      </c>
      <c r="U26" s="4" t="str">
        <f t="shared" si="8"/>
        <v>Yes</v>
      </c>
      <c r="V26" s="14" t="str">
        <f>P26</f>
        <v>BUDI</v>
      </c>
      <c r="W26" s="14">
        <v>1</v>
      </c>
      <c r="X26" s="14">
        <v>1</v>
      </c>
      <c r="Y26" s="14">
        <v>1</v>
      </c>
      <c r="Z26" s="3">
        <f t="shared" si="27"/>
        <v>3</v>
      </c>
      <c r="AA26" s="4" t="str">
        <f t="shared" si="28"/>
        <v>Yes</v>
      </c>
      <c r="AB26" s="14" t="str">
        <f>V26</f>
        <v>BUDI</v>
      </c>
      <c r="AC26" s="14">
        <v>0</v>
      </c>
      <c r="AD26" s="14"/>
      <c r="AE26" s="14"/>
      <c r="AF26" s="3">
        <f t="shared" ref="AF26:AF27" si="35">SUM(AC26:AE26)</f>
        <v>0</v>
      </c>
      <c r="AG26" s="4" t="str">
        <f t="shared" ref="AG26:AG27" si="36">IF(AF26=3,"Yes", "No")</f>
        <v>No</v>
      </c>
    </row>
    <row r="27" spans="1:40" x14ac:dyDescent="0.25">
      <c r="A27" s="3" t="s">
        <v>50</v>
      </c>
      <c r="B27" s="4" t="s">
        <v>49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3">
        <f t="shared" si="0"/>
        <v>5</v>
      </c>
      <c r="I27" s="4" t="str">
        <f t="shared" si="1"/>
        <v>Yes</v>
      </c>
      <c r="J27" s="4" t="str">
        <f t="shared" si="9"/>
        <v>CEKA</v>
      </c>
      <c r="K27" s="4">
        <v>1</v>
      </c>
      <c r="L27" s="4">
        <v>1</v>
      </c>
      <c r="M27" s="14">
        <v>1</v>
      </c>
      <c r="N27" s="3">
        <f t="shared" si="3"/>
        <v>3</v>
      </c>
      <c r="O27" s="4" t="str">
        <f t="shared" si="4"/>
        <v>Yes</v>
      </c>
      <c r="P27" s="14" t="str">
        <f t="shared" si="31"/>
        <v>CEKA</v>
      </c>
      <c r="Q27" s="14">
        <v>1</v>
      </c>
      <c r="R27" s="14">
        <v>1</v>
      </c>
      <c r="S27" s="14">
        <v>1</v>
      </c>
      <c r="T27" s="3">
        <f t="shared" si="7"/>
        <v>3</v>
      </c>
      <c r="U27" s="4" t="str">
        <f t="shared" si="8"/>
        <v>Yes</v>
      </c>
      <c r="V27" s="14" t="str">
        <f>P27</f>
        <v>CEKA</v>
      </c>
      <c r="W27" s="14">
        <v>1</v>
      </c>
      <c r="X27" s="14">
        <v>1</v>
      </c>
      <c r="Y27" s="14">
        <v>1</v>
      </c>
      <c r="Z27" s="3">
        <f t="shared" si="27"/>
        <v>3</v>
      </c>
      <c r="AA27" s="4" t="str">
        <f t="shared" si="28"/>
        <v>Yes</v>
      </c>
      <c r="AB27" s="14" t="str">
        <f>V27</f>
        <v>CEKA</v>
      </c>
      <c r="AC27" s="14">
        <v>0</v>
      </c>
      <c r="AD27" s="14"/>
      <c r="AE27" s="14"/>
      <c r="AF27" s="3">
        <f t="shared" si="35"/>
        <v>0</v>
      </c>
      <c r="AG27" s="4" t="str">
        <f t="shared" si="36"/>
        <v>No</v>
      </c>
    </row>
    <row r="28" spans="1:40" x14ac:dyDescent="0.25">
      <c r="A28" s="3" t="s">
        <v>52</v>
      </c>
      <c r="B28" s="4" t="s">
        <v>51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3">
        <f t="shared" si="0"/>
        <v>5</v>
      </c>
      <c r="I28" s="4" t="str">
        <f t="shared" si="1"/>
        <v>Yes</v>
      </c>
      <c r="J28" s="4" t="str">
        <f t="shared" si="9"/>
        <v>CINT</v>
      </c>
      <c r="K28" s="4">
        <v>0</v>
      </c>
      <c r="L28" s="4"/>
      <c r="M28" s="14"/>
      <c r="N28" s="3">
        <f t="shared" si="3"/>
        <v>0</v>
      </c>
      <c r="O28" s="4" t="str">
        <f t="shared" si="4"/>
        <v>No</v>
      </c>
    </row>
    <row r="29" spans="1:40" x14ac:dyDescent="0.25">
      <c r="A29" s="3" t="s">
        <v>54</v>
      </c>
      <c r="B29" s="4" t="s">
        <v>53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3">
        <f t="shared" si="0"/>
        <v>5</v>
      </c>
      <c r="I29" s="4" t="str">
        <f t="shared" si="1"/>
        <v>Yes</v>
      </c>
      <c r="J29" s="4" t="str">
        <f t="shared" si="9"/>
        <v>CNTX</v>
      </c>
      <c r="K29" s="4">
        <v>1</v>
      </c>
      <c r="L29" s="4">
        <v>1</v>
      </c>
      <c r="M29" s="14">
        <v>1</v>
      </c>
      <c r="N29" s="3">
        <f t="shared" si="3"/>
        <v>3</v>
      </c>
      <c r="O29" s="4" t="str">
        <f t="shared" si="4"/>
        <v>Yes</v>
      </c>
      <c r="P29" s="14" t="str">
        <f>J29</f>
        <v>CNTX</v>
      </c>
      <c r="Q29" s="14">
        <v>1</v>
      </c>
      <c r="R29" s="14">
        <v>1</v>
      </c>
      <c r="S29" s="14">
        <v>1</v>
      </c>
      <c r="T29" s="3">
        <f t="shared" si="7"/>
        <v>3</v>
      </c>
      <c r="U29" s="4" t="str">
        <f t="shared" si="8"/>
        <v>Yes</v>
      </c>
      <c r="V29" s="14" t="str">
        <f>P29</f>
        <v>CNTX</v>
      </c>
      <c r="W29" s="14">
        <v>0</v>
      </c>
      <c r="X29" s="14">
        <v>0</v>
      </c>
      <c r="Y29" s="14">
        <v>0</v>
      </c>
      <c r="Z29" s="3">
        <f t="shared" ref="Z29:Z31" si="37">SUM(W29:Y29)</f>
        <v>0</v>
      </c>
      <c r="AA29" s="4" t="str">
        <f t="shared" ref="AA29:AA31" si="38">IF(Z29=3,"Yes", "No")</f>
        <v>No</v>
      </c>
      <c r="AB29" s="14"/>
    </row>
    <row r="30" spans="1:40" x14ac:dyDescent="0.25">
      <c r="A30" s="5" t="s">
        <v>56</v>
      </c>
      <c r="B30" s="6" t="s">
        <v>55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1">
        <f t="shared" si="0"/>
        <v>5</v>
      </c>
      <c r="I30" s="2" t="str">
        <f t="shared" si="1"/>
        <v>Yes</v>
      </c>
      <c r="J30" s="8" t="str">
        <f t="shared" si="9"/>
        <v>CPIN</v>
      </c>
      <c r="K30" s="2">
        <v>1</v>
      </c>
      <c r="L30" s="2">
        <v>1</v>
      </c>
      <c r="M30" s="7">
        <v>1</v>
      </c>
      <c r="N30" s="1">
        <f t="shared" si="3"/>
        <v>3</v>
      </c>
      <c r="O30" s="2" t="str">
        <f t="shared" si="4"/>
        <v>Yes</v>
      </c>
      <c r="P30" s="9" t="str">
        <f t="shared" ref="P30:P31" si="39">J30</f>
        <v>CPIN</v>
      </c>
      <c r="Q30" s="7">
        <v>1</v>
      </c>
      <c r="R30" s="7">
        <v>1</v>
      </c>
      <c r="S30" s="7">
        <v>1</v>
      </c>
      <c r="T30" s="1">
        <f t="shared" si="7"/>
        <v>3</v>
      </c>
      <c r="U30" s="2" t="str">
        <f t="shared" si="8"/>
        <v>Yes</v>
      </c>
      <c r="V30" s="10" t="str">
        <f t="shared" ref="V30:V31" si="40">P30</f>
        <v>CPIN</v>
      </c>
      <c r="W30" s="7">
        <v>1</v>
      </c>
      <c r="X30" s="7">
        <v>1</v>
      </c>
      <c r="Y30" s="7">
        <v>1</v>
      </c>
      <c r="Z30" s="5">
        <f t="shared" si="37"/>
        <v>3</v>
      </c>
      <c r="AA30" s="6" t="str">
        <f t="shared" si="38"/>
        <v>Yes</v>
      </c>
      <c r="AB30" s="11" t="str">
        <f>V30</f>
        <v>CPIN</v>
      </c>
      <c r="AC30" s="7">
        <v>1</v>
      </c>
      <c r="AD30" s="7">
        <v>1</v>
      </c>
      <c r="AE30" s="7">
        <v>1</v>
      </c>
      <c r="AF30" s="5">
        <f t="shared" ref="AF30" si="41">SUM(AC30:AE30)</f>
        <v>3</v>
      </c>
      <c r="AG30" s="6" t="str">
        <f t="shared" ref="AG30" si="42">IF(AF30=3,"Yes", "No")</f>
        <v>Yes</v>
      </c>
      <c r="AH30" s="12" t="str">
        <f>AB30</f>
        <v>CPIN</v>
      </c>
      <c r="AI30" s="7">
        <v>1</v>
      </c>
      <c r="AJ30" s="7">
        <v>1</v>
      </c>
      <c r="AK30" s="7">
        <v>1</v>
      </c>
      <c r="AL30" s="5">
        <f t="shared" ref="AL30" si="43">SUM(AI30:AK30)</f>
        <v>3</v>
      </c>
      <c r="AM30" s="6" t="str">
        <f t="shared" ref="AM30" si="44">IF(AL30=3,"Yes", "No")</f>
        <v>Yes</v>
      </c>
      <c r="AN30" s="13" t="str">
        <f>AH30</f>
        <v>CPIN</v>
      </c>
    </row>
    <row r="31" spans="1:40" x14ac:dyDescent="0.25">
      <c r="A31" s="3" t="s">
        <v>58</v>
      </c>
      <c r="B31" s="4" t="s">
        <v>57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3">
        <f t="shared" si="0"/>
        <v>5</v>
      </c>
      <c r="I31" s="4" t="str">
        <f t="shared" si="1"/>
        <v>Yes</v>
      </c>
      <c r="J31" s="4" t="str">
        <f t="shared" si="9"/>
        <v>CTBN</v>
      </c>
      <c r="K31" s="4">
        <v>1</v>
      </c>
      <c r="L31" s="4">
        <v>1</v>
      </c>
      <c r="M31" s="14">
        <v>1</v>
      </c>
      <c r="N31" s="3">
        <f t="shared" si="3"/>
        <v>3</v>
      </c>
      <c r="O31" s="4" t="str">
        <f t="shared" si="4"/>
        <v>Yes</v>
      </c>
      <c r="P31" s="14" t="str">
        <f t="shared" si="39"/>
        <v>CTBN</v>
      </c>
      <c r="Q31" s="14">
        <v>1</v>
      </c>
      <c r="R31" s="14">
        <v>1</v>
      </c>
      <c r="S31" s="14">
        <v>1</v>
      </c>
      <c r="T31" s="3">
        <f t="shared" si="7"/>
        <v>3</v>
      </c>
      <c r="U31" s="4" t="str">
        <f t="shared" si="8"/>
        <v>Yes</v>
      </c>
      <c r="V31" s="14" t="str">
        <f t="shared" si="40"/>
        <v>CTBN</v>
      </c>
      <c r="W31" s="14">
        <v>0</v>
      </c>
      <c r="X31" s="14">
        <v>0</v>
      </c>
      <c r="Y31" s="14">
        <v>0</v>
      </c>
      <c r="Z31" s="3">
        <f t="shared" si="37"/>
        <v>0</v>
      </c>
      <c r="AA31" s="4" t="str">
        <f t="shared" si="38"/>
        <v>No</v>
      </c>
      <c r="AB31" s="14"/>
    </row>
    <row r="32" spans="1:40" x14ac:dyDescent="0.25">
      <c r="A32" s="3" t="s">
        <v>60</v>
      </c>
      <c r="B32" s="4" t="s">
        <v>59</v>
      </c>
      <c r="C32" s="4">
        <v>1</v>
      </c>
      <c r="D32" s="4">
        <v>1</v>
      </c>
      <c r="E32" s="4">
        <v>1</v>
      </c>
      <c r="F32" s="4">
        <v>0</v>
      </c>
      <c r="G32" s="4">
        <v>0</v>
      </c>
      <c r="H32" s="3">
        <f t="shared" si="0"/>
        <v>3</v>
      </c>
      <c r="I32" s="4" t="str">
        <f t="shared" si="1"/>
        <v>No</v>
      </c>
    </row>
    <row r="33" spans="1:40" x14ac:dyDescent="0.25">
      <c r="A33" s="5" t="s">
        <v>62</v>
      </c>
      <c r="B33" s="6" t="s">
        <v>61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1">
        <f t="shared" si="0"/>
        <v>5</v>
      </c>
      <c r="I33" s="2" t="str">
        <f t="shared" si="1"/>
        <v>Yes</v>
      </c>
      <c r="J33" s="8" t="str">
        <f>B33</f>
        <v>DLTA</v>
      </c>
      <c r="K33" s="2">
        <v>1</v>
      </c>
      <c r="L33" s="2">
        <v>1</v>
      </c>
      <c r="M33" s="7">
        <v>1</v>
      </c>
      <c r="N33" s="1">
        <f t="shared" si="3"/>
        <v>3</v>
      </c>
      <c r="O33" s="2" t="str">
        <f t="shared" si="4"/>
        <v>Yes</v>
      </c>
      <c r="P33" s="9" t="str">
        <f>J33</f>
        <v>DLTA</v>
      </c>
      <c r="Q33" s="7">
        <v>1</v>
      </c>
      <c r="R33" s="7">
        <v>1</v>
      </c>
      <c r="S33" s="7">
        <v>1</v>
      </c>
      <c r="T33" s="1">
        <f t="shared" ref="T33:T66" si="45">SUM(Q33:S33)</f>
        <v>3</v>
      </c>
      <c r="U33" s="2" t="str">
        <f t="shared" ref="U33:U66" si="46">IF(T33=3,"Yes", "No")</f>
        <v>Yes</v>
      </c>
      <c r="V33" s="10" t="str">
        <f>P33</f>
        <v>DLTA</v>
      </c>
      <c r="W33" s="7">
        <v>1</v>
      </c>
      <c r="X33" s="7">
        <v>1</v>
      </c>
      <c r="Y33" s="7">
        <v>1</v>
      </c>
      <c r="Z33" s="5">
        <f t="shared" ref="Z33" si="47">SUM(W33:Y33)</f>
        <v>3</v>
      </c>
      <c r="AA33" s="6" t="str">
        <f t="shared" ref="AA33" si="48">IF(Z33=3,"Yes", "No")</f>
        <v>Yes</v>
      </c>
      <c r="AB33" s="11" t="str">
        <f>V33</f>
        <v>DLTA</v>
      </c>
      <c r="AC33" s="7">
        <v>1</v>
      </c>
      <c r="AD33" s="7">
        <v>1</v>
      </c>
      <c r="AE33" s="7">
        <v>1</v>
      </c>
      <c r="AF33" s="5">
        <f t="shared" ref="AF33" si="49">SUM(AC33:AE33)</f>
        <v>3</v>
      </c>
      <c r="AG33" s="6" t="str">
        <f t="shared" ref="AG33" si="50">IF(AF33=3,"Yes", "No")</f>
        <v>Yes</v>
      </c>
      <c r="AH33" s="12" t="str">
        <f>AB33</f>
        <v>DLTA</v>
      </c>
      <c r="AI33" s="7">
        <v>1</v>
      </c>
      <c r="AJ33" s="7">
        <v>1</v>
      </c>
      <c r="AK33" s="7">
        <v>1</v>
      </c>
      <c r="AL33" s="5">
        <f t="shared" ref="AL33" si="51">SUM(AI33:AK33)</f>
        <v>3</v>
      </c>
      <c r="AM33" s="6" t="str">
        <f t="shared" ref="AM33" si="52">IF(AL33=3,"Yes", "No")</f>
        <v>Yes</v>
      </c>
      <c r="AN33" s="13" t="str">
        <f t="shared" ref="AN33:AN40" si="53">AH33</f>
        <v>DLTA</v>
      </c>
    </row>
    <row r="34" spans="1:40" x14ac:dyDescent="0.25">
      <c r="A34" s="3" t="s">
        <v>64</v>
      </c>
      <c r="B34" s="4" t="s">
        <v>63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3">
        <f t="shared" si="0"/>
        <v>5</v>
      </c>
      <c r="I34" s="4" t="str">
        <f t="shared" si="1"/>
        <v>Yes</v>
      </c>
      <c r="J34" s="4" t="str">
        <f t="shared" ref="J34:J67" si="54">B34</f>
        <v>DPNS</v>
      </c>
      <c r="K34" s="4">
        <v>1</v>
      </c>
      <c r="L34" s="4">
        <v>1</v>
      </c>
      <c r="M34" s="14">
        <v>0</v>
      </c>
      <c r="N34" s="3">
        <f t="shared" si="3"/>
        <v>2</v>
      </c>
      <c r="O34" s="4" t="str">
        <f t="shared" si="4"/>
        <v>No</v>
      </c>
    </row>
    <row r="35" spans="1:40" x14ac:dyDescent="0.25">
      <c r="A35" s="5" t="s">
        <v>66</v>
      </c>
      <c r="B35" s="6" t="s">
        <v>65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1">
        <f t="shared" si="0"/>
        <v>5</v>
      </c>
      <c r="I35" s="2" t="str">
        <f t="shared" si="1"/>
        <v>Yes</v>
      </c>
      <c r="J35" s="8" t="str">
        <f t="shared" si="54"/>
        <v>DVLA</v>
      </c>
      <c r="K35" s="2">
        <v>1</v>
      </c>
      <c r="L35" s="2">
        <v>1</v>
      </c>
      <c r="M35" s="7">
        <v>1</v>
      </c>
      <c r="N35" s="1">
        <f t="shared" si="3"/>
        <v>3</v>
      </c>
      <c r="O35" s="2" t="str">
        <f t="shared" si="4"/>
        <v>Yes</v>
      </c>
      <c r="P35" s="9" t="str">
        <f>J35</f>
        <v>DVLA</v>
      </c>
      <c r="Q35" s="7">
        <v>1</v>
      </c>
      <c r="R35" s="7">
        <v>1</v>
      </c>
      <c r="S35" s="7">
        <v>1</v>
      </c>
      <c r="T35" s="1">
        <f t="shared" si="45"/>
        <v>3</v>
      </c>
      <c r="U35" s="2" t="str">
        <f t="shared" si="46"/>
        <v>Yes</v>
      </c>
      <c r="V35" s="10" t="str">
        <f>P35</f>
        <v>DVLA</v>
      </c>
      <c r="W35" s="7">
        <v>1</v>
      </c>
      <c r="X35" s="7">
        <v>1</v>
      </c>
      <c r="Y35" s="7">
        <v>1</v>
      </c>
      <c r="Z35" s="5">
        <f t="shared" ref="Z35:Z50" si="55">SUM(W35:Y35)</f>
        <v>3</v>
      </c>
      <c r="AA35" s="6" t="str">
        <f t="shared" ref="AA35:AA50" si="56">IF(Z35=3,"Yes", "No")</f>
        <v>Yes</v>
      </c>
      <c r="AB35" s="11" t="str">
        <f>V35</f>
        <v>DVLA</v>
      </c>
      <c r="AC35" s="7">
        <v>1</v>
      </c>
      <c r="AD35" s="7">
        <v>1</v>
      </c>
      <c r="AE35" s="7">
        <v>1</v>
      </c>
      <c r="AF35" s="5">
        <f t="shared" ref="AF35" si="57">SUM(AC35:AE35)</f>
        <v>3</v>
      </c>
      <c r="AG35" s="6" t="str">
        <f t="shared" ref="AG35" si="58">IF(AF35=3,"Yes", "No")</f>
        <v>Yes</v>
      </c>
      <c r="AH35" s="12" t="str">
        <f>AB35</f>
        <v>DVLA</v>
      </c>
      <c r="AI35" s="7">
        <v>1</v>
      </c>
      <c r="AJ35" s="7">
        <v>1</v>
      </c>
      <c r="AK35" s="7">
        <v>1</v>
      </c>
      <c r="AL35" s="5">
        <f t="shared" ref="AL35" si="59">SUM(AI35:AK35)</f>
        <v>3</v>
      </c>
      <c r="AM35" s="6" t="str">
        <f t="shared" ref="AM35" si="60">IF(AL35=3,"Yes", "No")</f>
        <v>Yes</v>
      </c>
      <c r="AN35" s="13" t="str">
        <f t="shared" si="53"/>
        <v>DVLA</v>
      </c>
    </row>
    <row r="36" spans="1:40" x14ac:dyDescent="0.25">
      <c r="A36" s="3" t="s">
        <v>68</v>
      </c>
      <c r="B36" s="4" t="s">
        <v>67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3">
        <f t="shared" ref="H36:H67" si="61">SUM(C36:G36)</f>
        <v>5</v>
      </c>
      <c r="I36" s="4" t="str">
        <f t="shared" si="1"/>
        <v>Yes</v>
      </c>
      <c r="J36" s="4" t="str">
        <f t="shared" si="54"/>
        <v>EKAD</v>
      </c>
      <c r="K36" s="4">
        <v>1</v>
      </c>
      <c r="L36" s="4">
        <v>1</v>
      </c>
      <c r="M36" s="14">
        <v>1</v>
      </c>
      <c r="N36" s="3">
        <f t="shared" si="3"/>
        <v>3</v>
      </c>
      <c r="O36" s="4" t="str">
        <f t="shared" si="4"/>
        <v>Yes</v>
      </c>
      <c r="P36" s="14" t="str">
        <f t="shared" ref="P36:P50" si="62">J36</f>
        <v>EKAD</v>
      </c>
      <c r="Q36" s="14">
        <v>1</v>
      </c>
      <c r="R36" s="14">
        <v>1</v>
      </c>
      <c r="S36" s="14">
        <v>0</v>
      </c>
      <c r="T36" s="3">
        <f t="shared" si="45"/>
        <v>2</v>
      </c>
      <c r="U36" s="4" t="str">
        <f t="shared" si="46"/>
        <v>No</v>
      </c>
      <c r="V36" s="14"/>
    </row>
    <row r="37" spans="1:40" x14ac:dyDescent="0.25">
      <c r="A37" s="3" t="s">
        <v>70</v>
      </c>
      <c r="B37" s="4" t="s">
        <v>69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3">
        <f t="shared" si="61"/>
        <v>5</v>
      </c>
      <c r="I37" s="4" t="str">
        <f t="shared" si="1"/>
        <v>Yes</v>
      </c>
      <c r="J37" s="4" t="str">
        <f t="shared" si="54"/>
        <v>ERTX</v>
      </c>
      <c r="K37" s="4">
        <v>1</v>
      </c>
      <c r="L37" s="4">
        <v>1</v>
      </c>
      <c r="M37" s="14">
        <v>1</v>
      </c>
      <c r="N37" s="3">
        <f t="shared" si="3"/>
        <v>3</v>
      </c>
      <c r="O37" s="4" t="str">
        <f t="shared" si="4"/>
        <v>Yes</v>
      </c>
      <c r="P37" s="14" t="str">
        <f t="shared" si="62"/>
        <v>ERTX</v>
      </c>
      <c r="Q37" s="14">
        <v>1</v>
      </c>
      <c r="R37" s="14">
        <v>1</v>
      </c>
      <c r="S37" s="14">
        <v>1</v>
      </c>
      <c r="T37" s="3">
        <f t="shared" si="45"/>
        <v>3</v>
      </c>
      <c r="U37" s="4" t="str">
        <f t="shared" si="46"/>
        <v>Yes</v>
      </c>
      <c r="V37" s="14" t="str">
        <f>P37</f>
        <v>ERTX</v>
      </c>
      <c r="W37" s="14">
        <v>0</v>
      </c>
      <c r="X37" s="14">
        <v>0</v>
      </c>
      <c r="Y37" s="14">
        <v>0</v>
      </c>
      <c r="Z37" s="3">
        <f t="shared" si="55"/>
        <v>0</v>
      </c>
      <c r="AA37" s="4" t="str">
        <f t="shared" si="56"/>
        <v>No</v>
      </c>
      <c r="AB37" s="14"/>
    </row>
    <row r="38" spans="1:40" x14ac:dyDescent="0.25">
      <c r="A38" s="3" t="s">
        <v>72</v>
      </c>
      <c r="B38" s="4" t="s">
        <v>71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3">
        <f t="shared" si="61"/>
        <v>5</v>
      </c>
      <c r="I38" s="4" t="str">
        <f t="shared" si="1"/>
        <v>Yes</v>
      </c>
      <c r="J38" s="4" t="str">
        <f t="shared" si="54"/>
        <v>ESTI</v>
      </c>
      <c r="K38" s="4">
        <v>1</v>
      </c>
      <c r="L38" s="4">
        <v>1</v>
      </c>
      <c r="M38" s="14">
        <v>1</v>
      </c>
      <c r="N38" s="3">
        <f t="shared" si="3"/>
        <v>3</v>
      </c>
      <c r="O38" s="4" t="str">
        <f t="shared" si="4"/>
        <v>Yes</v>
      </c>
      <c r="P38" s="14" t="str">
        <f t="shared" si="62"/>
        <v>ESTI</v>
      </c>
      <c r="Q38" s="14">
        <v>1</v>
      </c>
      <c r="R38" s="14">
        <v>1</v>
      </c>
      <c r="S38" s="14">
        <v>1</v>
      </c>
      <c r="T38" s="3">
        <f t="shared" si="45"/>
        <v>3</v>
      </c>
      <c r="U38" s="4" t="str">
        <f t="shared" si="46"/>
        <v>Yes</v>
      </c>
      <c r="V38" s="14" t="str">
        <f t="shared" ref="V38:V42" si="63">P38</f>
        <v>ESTI</v>
      </c>
      <c r="W38" s="14">
        <v>0</v>
      </c>
      <c r="X38" s="14">
        <v>0</v>
      </c>
      <c r="Y38" s="14">
        <v>0</v>
      </c>
      <c r="Z38" s="3">
        <f t="shared" si="55"/>
        <v>0</v>
      </c>
      <c r="AA38" s="4" t="str">
        <f t="shared" si="56"/>
        <v>No</v>
      </c>
      <c r="AB38" s="14"/>
    </row>
    <row r="39" spans="1:40" x14ac:dyDescent="0.25">
      <c r="A39" s="3" t="s">
        <v>74</v>
      </c>
      <c r="B39" s="4" t="s">
        <v>73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3">
        <f t="shared" si="61"/>
        <v>5</v>
      </c>
      <c r="I39" s="4" t="str">
        <f t="shared" si="1"/>
        <v>Yes</v>
      </c>
      <c r="J39" s="4" t="str">
        <f t="shared" si="54"/>
        <v>ETWA</v>
      </c>
      <c r="K39" s="4">
        <v>1</v>
      </c>
      <c r="L39" s="4">
        <v>1</v>
      </c>
      <c r="M39" s="14">
        <v>1</v>
      </c>
      <c r="N39" s="3">
        <f t="shared" si="3"/>
        <v>3</v>
      </c>
      <c r="O39" s="4" t="str">
        <f t="shared" si="4"/>
        <v>Yes</v>
      </c>
      <c r="P39" s="14" t="str">
        <f t="shared" si="62"/>
        <v>ETWA</v>
      </c>
      <c r="Q39" s="14">
        <v>1</v>
      </c>
      <c r="R39" s="14">
        <v>1</v>
      </c>
      <c r="S39" s="14">
        <v>1</v>
      </c>
      <c r="T39" s="3">
        <f t="shared" si="45"/>
        <v>3</v>
      </c>
      <c r="U39" s="4" t="str">
        <f t="shared" si="46"/>
        <v>Yes</v>
      </c>
      <c r="V39" s="14" t="str">
        <f t="shared" si="63"/>
        <v>ETWA</v>
      </c>
      <c r="W39" s="14">
        <v>1</v>
      </c>
      <c r="X39" s="14">
        <v>1</v>
      </c>
      <c r="Y39" s="14">
        <v>1</v>
      </c>
      <c r="Z39" s="3">
        <f t="shared" si="55"/>
        <v>3</v>
      </c>
      <c r="AA39" s="4" t="str">
        <f t="shared" si="56"/>
        <v>Yes</v>
      </c>
      <c r="AB39" s="14" t="str">
        <f>V39</f>
        <v>ETWA</v>
      </c>
      <c r="AC39" s="14">
        <v>1</v>
      </c>
      <c r="AD39" s="14">
        <v>0</v>
      </c>
      <c r="AE39" s="14"/>
      <c r="AF39" s="3">
        <f t="shared" ref="AF39:AF42" si="64">SUM(AC39:AE39)</f>
        <v>1</v>
      </c>
      <c r="AG39" s="4" t="str">
        <f t="shared" ref="AG39:AG42" si="65">IF(AF39=3,"Yes", "No")</f>
        <v>No</v>
      </c>
    </row>
    <row r="40" spans="1:40" x14ac:dyDescent="0.25">
      <c r="A40" s="5" t="s">
        <v>76</v>
      </c>
      <c r="B40" s="6" t="s">
        <v>75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1">
        <f t="shared" si="61"/>
        <v>5</v>
      </c>
      <c r="I40" s="2" t="str">
        <f t="shared" si="1"/>
        <v>Yes</v>
      </c>
      <c r="J40" s="8" t="str">
        <f t="shared" si="54"/>
        <v>FASW</v>
      </c>
      <c r="K40" s="2">
        <v>1</v>
      </c>
      <c r="L40" s="2">
        <v>1</v>
      </c>
      <c r="M40" s="7">
        <v>1</v>
      </c>
      <c r="N40" s="1">
        <f t="shared" si="3"/>
        <v>3</v>
      </c>
      <c r="O40" s="2" t="str">
        <f t="shared" si="4"/>
        <v>Yes</v>
      </c>
      <c r="P40" s="9" t="str">
        <f t="shared" si="62"/>
        <v>FASW</v>
      </c>
      <c r="Q40" s="7">
        <v>1</v>
      </c>
      <c r="R40" s="7">
        <v>1</v>
      </c>
      <c r="S40" s="7">
        <v>1</v>
      </c>
      <c r="T40" s="1">
        <f t="shared" si="45"/>
        <v>3</v>
      </c>
      <c r="U40" s="2" t="str">
        <f t="shared" si="46"/>
        <v>Yes</v>
      </c>
      <c r="V40" s="10" t="str">
        <f t="shared" si="63"/>
        <v>FASW</v>
      </c>
      <c r="W40" s="7">
        <v>1</v>
      </c>
      <c r="X40" s="7">
        <v>1</v>
      </c>
      <c r="Y40" s="7">
        <v>1</v>
      </c>
      <c r="Z40" s="5">
        <f t="shared" si="55"/>
        <v>3</v>
      </c>
      <c r="AA40" s="6" t="str">
        <f t="shared" si="56"/>
        <v>Yes</v>
      </c>
      <c r="AB40" s="11" t="str">
        <f>V40</f>
        <v>FASW</v>
      </c>
      <c r="AC40" s="7">
        <v>1</v>
      </c>
      <c r="AD40" s="7">
        <v>1</v>
      </c>
      <c r="AE40" s="7">
        <v>1</v>
      </c>
      <c r="AF40" s="5">
        <f t="shared" si="64"/>
        <v>3</v>
      </c>
      <c r="AG40" s="6" t="str">
        <f t="shared" si="65"/>
        <v>Yes</v>
      </c>
      <c r="AH40" s="12" t="str">
        <f>AB40</f>
        <v>FASW</v>
      </c>
      <c r="AI40" s="7">
        <v>1</v>
      </c>
      <c r="AJ40" s="7">
        <v>1</v>
      </c>
      <c r="AK40" s="7">
        <v>1</v>
      </c>
      <c r="AL40" s="5">
        <f t="shared" ref="AL40" si="66">SUM(AI40:AK40)</f>
        <v>3</v>
      </c>
      <c r="AM40" s="6" t="str">
        <f t="shared" ref="AM40" si="67">IF(AL40=3,"Yes", "No")</f>
        <v>Yes</v>
      </c>
      <c r="AN40" s="13" t="str">
        <f t="shared" si="53"/>
        <v>FASW</v>
      </c>
    </row>
    <row r="41" spans="1:40" x14ac:dyDescent="0.25">
      <c r="A41" s="3" t="s">
        <v>78</v>
      </c>
      <c r="B41" s="4" t="s">
        <v>77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3">
        <f t="shared" si="61"/>
        <v>5</v>
      </c>
      <c r="I41" s="4" t="str">
        <f t="shared" si="1"/>
        <v>Yes</v>
      </c>
      <c r="J41" s="4" t="str">
        <f t="shared" si="54"/>
        <v>FPNI</v>
      </c>
      <c r="K41" s="4">
        <v>1</v>
      </c>
      <c r="L41" s="4">
        <v>1</v>
      </c>
      <c r="M41" s="14">
        <v>1</v>
      </c>
      <c r="N41" s="3">
        <f t="shared" si="3"/>
        <v>3</v>
      </c>
      <c r="O41" s="4" t="str">
        <f t="shared" si="4"/>
        <v>Yes</v>
      </c>
      <c r="P41" s="14" t="str">
        <f t="shared" si="62"/>
        <v>FPNI</v>
      </c>
      <c r="Q41" s="14">
        <v>1</v>
      </c>
      <c r="R41" s="14">
        <v>1</v>
      </c>
      <c r="S41" s="14">
        <v>1</v>
      </c>
      <c r="T41" s="3">
        <f t="shared" si="45"/>
        <v>3</v>
      </c>
      <c r="U41" s="4" t="str">
        <f t="shared" si="46"/>
        <v>Yes</v>
      </c>
      <c r="V41" s="14" t="str">
        <f t="shared" si="63"/>
        <v>FPNI</v>
      </c>
      <c r="W41" s="14">
        <v>0</v>
      </c>
      <c r="X41" s="14">
        <v>0</v>
      </c>
      <c r="Y41" s="14">
        <v>0</v>
      </c>
      <c r="Z41" s="3">
        <f t="shared" si="55"/>
        <v>0</v>
      </c>
      <c r="AA41" s="4" t="str">
        <f t="shared" si="56"/>
        <v>No</v>
      </c>
      <c r="AB41" s="14"/>
    </row>
    <row r="42" spans="1:40" x14ac:dyDescent="0.25">
      <c r="A42" s="3" t="s">
        <v>80</v>
      </c>
      <c r="B42" s="4" t="s">
        <v>79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3">
        <f t="shared" si="61"/>
        <v>5</v>
      </c>
      <c r="I42" s="4" t="str">
        <f t="shared" si="1"/>
        <v>Yes</v>
      </c>
      <c r="J42" s="4" t="str">
        <f t="shared" si="54"/>
        <v>GDST</v>
      </c>
      <c r="K42" s="4">
        <v>1</v>
      </c>
      <c r="L42" s="4">
        <v>1</v>
      </c>
      <c r="M42" s="14">
        <v>1</v>
      </c>
      <c r="N42" s="3">
        <f t="shared" si="3"/>
        <v>3</v>
      </c>
      <c r="O42" s="4" t="str">
        <f t="shared" si="4"/>
        <v>Yes</v>
      </c>
      <c r="P42" s="14" t="str">
        <f t="shared" si="62"/>
        <v>GDST</v>
      </c>
      <c r="Q42" s="14">
        <v>1</v>
      </c>
      <c r="R42" s="14">
        <v>1</v>
      </c>
      <c r="S42" s="14">
        <v>1</v>
      </c>
      <c r="T42" s="3">
        <f t="shared" si="45"/>
        <v>3</v>
      </c>
      <c r="U42" s="4" t="str">
        <f t="shared" si="46"/>
        <v>Yes</v>
      </c>
      <c r="V42" s="14" t="str">
        <f t="shared" si="63"/>
        <v>GDST</v>
      </c>
      <c r="W42" s="14">
        <v>1</v>
      </c>
      <c r="X42" s="14">
        <v>1</v>
      </c>
      <c r="Y42" s="14">
        <v>1</v>
      </c>
      <c r="Z42" s="3">
        <f t="shared" si="55"/>
        <v>3</v>
      </c>
      <c r="AA42" s="4" t="str">
        <f t="shared" si="56"/>
        <v>Yes</v>
      </c>
      <c r="AB42" s="14" t="str">
        <f>V42</f>
        <v>GDST</v>
      </c>
      <c r="AC42" s="14">
        <v>0</v>
      </c>
      <c r="AD42" s="14"/>
      <c r="AE42" s="14"/>
      <c r="AF42" s="3">
        <f t="shared" si="64"/>
        <v>0</v>
      </c>
      <c r="AG42" s="4" t="str">
        <f t="shared" si="65"/>
        <v>No</v>
      </c>
    </row>
    <row r="43" spans="1:40" x14ac:dyDescent="0.25">
      <c r="A43" s="3" t="s">
        <v>82</v>
      </c>
      <c r="B43" s="4" t="s">
        <v>81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3">
        <f t="shared" si="61"/>
        <v>5</v>
      </c>
      <c r="I43" s="4" t="str">
        <f t="shared" si="1"/>
        <v>Yes</v>
      </c>
      <c r="J43" s="4" t="str">
        <f t="shared" si="54"/>
        <v>GDYR</v>
      </c>
      <c r="K43" s="4">
        <v>1</v>
      </c>
      <c r="L43" s="4">
        <v>1</v>
      </c>
      <c r="M43" s="14">
        <v>1</v>
      </c>
      <c r="N43" s="3">
        <f t="shared" si="3"/>
        <v>3</v>
      </c>
      <c r="O43" s="4" t="str">
        <f t="shared" si="4"/>
        <v>Yes</v>
      </c>
      <c r="P43" s="14" t="str">
        <f t="shared" si="62"/>
        <v>GDYR</v>
      </c>
      <c r="Q43" s="14">
        <v>1</v>
      </c>
      <c r="R43" s="14">
        <v>1</v>
      </c>
      <c r="S43" s="14">
        <v>0</v>
      </c>
      <c r="T43" s="3">
        <f t="shared" si="45"/>
        <v>2</v>
      </c>
      <c r="U43" s="4" t="str">
        <f t="shared" si="46"/>
        <v>No</v>
      </c>
      <c r="V43" s="14"/>
    </row>
    <row r="44" spans="1:40" x14ac:dyDescent="0.25">
      <c r="A44" s="5" t="s">
        <v>84</v>
      </c>
      <c r="B44" s="6" t="s">
        <v>83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1">
        <f t="shared" si="61"/>
        <v>5</v>
      </c>
      <c r="I44" s="2" t="str">
        <f t="shared" si="1"/>
        <v>Yes</v>
      </c>
      <c r="J44" s="8" t="str">
        <f t="shared" si="54"/>
        <v>GGRM</v>
      </c>
      <c r="K44" s="2">
        <v>1</v>
      </c>
      <c r="L44" s="2">
        <v>1</v>
      </c>
      <c r="M44" s="7">
        <v>1</v>
      </c>
      <c r="N44" s="1">
        <f t="shared" si="3"/>
        <v>3</v>
      </c>
      <c r="O44" s="2" t="str">
        <f t="shared" si="4"/>
        <v>Yes</v>
      </c>
      <c r="P44" s="9" t="str">
        <f t="shared" si="62"/>
        <v>GGRM</v>
      </c>
      <c r="Q44" s="7">
        <v>1</v>
      </c>
      <c r="R44" s="7">
        <v>1</v>
      </c>
      <c r="S44" s="7">
        <v>1</v>
      </c>
      <c r="T44" s="1">
        <f t="shared" si="45"/>
        <v>3</v>
      </c>
      <c r="U44" s="2" t="str">
        <f t="shared" si="46"/>
        <v>Yes</v>
      </c>
      <c r="V44" s="10" t="str">
        <f>P44</f>
        <v>GGRM</v>
      </c>
      <c r="W44" s="7">
        <v>1</v>
      </c>
      <c r="X44" s="7">
        <v>1</v>
      </c>
      <c r="Y44" s="7">
        <v>1</v>
      </c>
      <c r="Z44" s="5">
        <f t="shared" si="55"/>
        <v>3</v>
      </c>
      <c r="AA44" s="6" t="str">
        <f t="shared" si="56"/>
        <v>Yes</v>
      </c>
      <c r="AB44" s="11" t="str">
        <f>V44</f>
        <v>GGRM</v>
      </c>
      <c r="AC44" s="7">
        <v>1</v>
      </c>
      <c r="AD44" s="7">
        <v>1</v>
      </c>
      <c r="AE44" s="7">
        <v>1</v>
      </c>
      <c r="AF44" s="5">
        <f t="shared" ref="AF44:AF50" si="68">SUM(AC44:AE44)</f>
        <v>3</v>
      </c>
      <c r="AG44" s="6" t="str">
        <f t="shared" ref="AG44:AG50" si="69">IF(AF44=3,"Yes", "No")</f>
        <v>Yes</v>
      </c>
      <c r="AH44" s="12" t="str">
        <f>AB44</f>
        <v>GGRM</v>
      </c>
      <c r="AI44" s="7">
        <v>1</v>
      </c>
      <c r="AJ44" s="7">
        <v>1</v>
      </c>
      <c r="AK44" s="7">
        <v>1</v>
      </c>
      <c r="AL44" s="5">
        <f t="shared" ref="AL44:AL49" si="70">SUM(AI44:AK44)</f>
        <v>3</v>
      </c>
      <c r="AM44" s="6" t="str">
        <f t="shared" ref="AM44:AM49" si="71">IF(AL44=3,"Yes", "No")</f>
        <v>Yes</v>
      </c>
      <c r="AN44" s="13" t="str">
        <f>AH44</f>
        <v>GGRM</v>
      </c>
    </row>
    <row r="45" spans="1:40" x14ac:dyDescent="0.25">
      <c r="A45" s="3" t="s">
        <v>86</v>
      </c>
      <c r="B45" s="4" t="s">
        <v>85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3">
        <f t="shared" si="61"/>
        <v>5</v>
      </c>
      <c r="I45" s="4" t="str">
        <f t="shared" si="1"/>
        <v>Yes</v>
      </c>
      <c r="J45" s="4" t="str">
        <f t="shared" si="54"/>
        <v>GJTL</v>
      </c>
      <c r="K45" s="4">
        <v>1</v>
      </c>
      <c r="L45" s="4">
        <v>1</v>
      </c>
      <c r="M45" s="14">
        <v>1</v>
      </c>
      <c r="N45" s="3">
        <f t="shared" si="3"/>
        <v>3</v>
      </c>
      <c r="O45" s="4" t="str">
        <f t="shared" si="4"/>
        <v>Yes</v>
      </c>
      <c r="P45" s="14" t="str">
        <f t="shared" si="62"/>
        <v>GJTL</v>
      </c>
      <c r="Q45" s="14">
        <v>1</v>
      </c>
      <c r="R45" s="14">
        <v>1</v>
      </c>
      <c r="S45" s="14">
        <v>1</v>
      </c>
      <c r="T45" s="3">
        <f t="shared" si="45"/>
        <v>3</v>
      </c>
      <c r="U45" s="4" t="str">
        <f t="shared" si="46"/>
        <v>Yes</v>
      </c>
      <c r="V45" s="14" t="str">
        <f t="shared" ref="V45:V50" si="72">P45</f>
        <v>GJTL</v>
      </c>
      <c r="W45" s="14">
        <v>1</v>
      </c>
      <c r="X45" s="14">
        <v>1</v>
      </c>
      <c r="Y45" s="14">
        <v>1</v>
      </c>
      <c r="Z45" s="3">
        <f t="shared" si="55"/>
        <v>3</v>
      </c>
      <c r="AA45" s="4" t="str">
        <f t="shared" si="56"/>
        <v>Yes</v>
      </c>
      <c r="AB45" s="14" t="str">
        <f t="shared" ref="AB45:AB50" si="73">V45</f>
        <v>GJTL</v>
      </c>
      <c r="AC45" s="14">
        <v>1</v>
      </c>
      <c r="AD45" s="14">
        <v>1</v>
      </c>
      <c r="AE45" s="14">
        <v>1</v>
      </c>
      <c r="AF45" s="3">
        <f t="shared" si="68"/>
        <v>3</v>
      </c>
      <c r="AG45" s="4" t="str">
        <f t="shared" si="69"/>
        <v>Yes</v>
      </c>
      <c r="AH45" s="14" t="str">
        <f>AB45</f>
        <v>GJTL</v>
      </c>
      <c r="AI45" s="14">
        <v>1</v>
      </c>
      <c r="AJ45" s="14">
        <v>0</v>
      </c>
      <c r="AK45" s="14"/>
      <c r="AL45" s="3">
        <f t="shared" si="70"/>
        <v>1</v>
      </c>
      <c r="AM45" s="4" t="str">
        <f t="shared" si="71"/>
        <v>No</v>
      </c>
    </row>
    <row r="46" spans="1:40" x14ac:dyDescent="0.25">
      <c r="A46" s="3" t="s">
        <v>88</v>
      </c>
      <c r="B46" s="4" t="s">
        <v>87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3">
        <f t="shared" si="61"/>
        <v>5</v>
      </c>
      <c r="I46" s="4" t="str">
        <f t="shared" si="1"/>
        <v>Yes</v>
      </c>
      <c r="J46" s="4" t="str">
        <f>B46</f>
        <v>HDTX</v>
      </c>
      <c r="K46" s="4">
        <v>1</v>
      </c>
      <c r="L46" s="4">
        <v>1</v>
      </c>
      <c r="M46" s="14">
        <v>1</v>
      </c>
      <c r="N46" s="3">
        <f t="shared" si="3"/>
        <v>3</v>
      </c>
      <c r="O46" s="4" t="str">
        <f t="shared" si="4"/>
        <v>Yes</v>
      </c>
      <c r="P46" s="14" t="str">
        <f t="shared" si="62"/>
        <v>HDTX</v>
      </c>
      <c r="Q46" s="14">
        <v>1</v>
      </c>
      <c r="R46" s="14">
        <v>1</v>
      </c>
      <c r="S46" s="14">
        <v>1</v>
      </c>
      <c r="T46" s="3">
        <f t="shared" si="45"/>
        <v>3</v>
      </c>
      <c r="U46" s="4" t="str">
        <f t="shared" si="46"/>
        <v>Yes</v>
      </c>
      <c r="V46" s="14" t="str">
        <f t="shared" si="72"/>
        <v>HDTX</v>
      </c>
      <c r="W46" s="14">
        <v>1</v>
      </c>
      <c r="X46" s="14">
        <v>1</v>
      </c>
      <c r="Y46" s="14">
        <v>1</v>
      </c>
      <c r="Z46" s="3">
        <f t="shared" si="55"/>
        <v>3</v>
      </c>
      <c r="AA46" s="4" t="str">
        <f t="shared" si="56"/>
        <v>Yes</v>
      </c>
      <c r="AB46" s="14" t="str">
        <f t="shared" si="73"/>
        <v>HDTX</v>
      </c>
      <c r="AC46" s="14">
        <v>0</v>
      </c>
      <c r="AD46" s="14"/>
      <c r="AE46" s="14"/>
      <c r="AF46" s="3">
        <f t="shared" si="68"/>
        <v>0</v>
      </c>
      <c r="AG46" s="4" t="str">
        <f t="shared" si="69"/>
        <v>No</v>
      </c>
    </row>
    <row r="47" spans="1:40" x14ac:dyDescent="0.25">
      <c r="A47" s="5" t="s">
        <v>90</v>
      </c>
      <c r="B47" s="6" t="s">
        <v>89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1">
        <f t="shared" si="61"/>
        <v>5</v>
      </c>
      <c r="I47" s="2" t="str">
        <f t="shared" si="1"/>
        <v>Yes</v>
      </c>
      <c r="J47" s="8" t="str">
        <f t="shared" si="54"/>
        <v>HMSP</v>
      </c>
      <c r="K47" s="2">
        <v>1</v>
      </c>
      <c r="L47" s="2">
        <v>1</v>
      </c>
      <c r="M47" s="7">
        <v>1</v>
      </c>
      <c r="N47" s="1">
        <f t="shared" si="3"/>
        <v>3</v>
      </c>
      <c r="O47" s="2" t="str">
        <f t="shared" si="4"/>
        <v>Yes</v>
      </c>
      <c r="P47" s="9" t="str">
        <f t="shared" si="62"/>
        <v>HMSP</v>
      </c>
      <c r="Q47" s="7">
        <v>1</v>
      </c>
      <c r="R47" s="7">
        <v>1</v>
      </c>
      <c r="S47" s="7">
        <v>1</v>
      </c>
      <c r="T47" s="1">
        <f t="shared" si="45"/>
        <v>3</v>
      </c>
      <c r="U47" s="2" t="str">
        <f t="shared" si="46"/>
        <v>Yes</v>
      </c>
      <c r="V47" s="10" t="str">
        <f t="shared" si="72"/>
        <v>HMSP</v>
      </c>
      <c r="W47" s="7">
        <v>1</v>
      </c>
      <c r="X47" s="7">
        <v>1</v>
      </c>
      <c r="Y47" s="7">
        <v>1</v>
      </c>
      <c r="Z47" s="5">
        <f t="shared" si="55"/>
        <v>3</v>
      </c>
      <c r="AA47" s="6" t="str">
        <f t="shared" si="56"/>
        <v>Yes</v>
      </c>
      <c r="AB47" s="11" t="str">
        <f t="shared" si="73"/>
        <v>HMSP</v>
      </c>
      <c r="AC47" s="7">
        <v>1</v>
      </c>
      <c r="AD47" s="7">
        <v>1</v>
      </c>
      <c r="AE47" s="7">
        <v>1</v>
      </c>
      <c r="AF47" s="5">
        <f t="shared" si="68"/>
        <v>3</v>
      </c>
      <c r="AG47" s="6" t="str">
        <f t="shared" si="69"/>
        <v>Yes</v>
      </c>
      <c r="AH47" s="12" t="str">
        <f>AB47</f>
        <v>HMSP</v>
      </c>
      <c r="AI47" s="7">
        <v>1</v>
      </c>
      <c r="AJ47" s="7">
        <v>1</v>
      </c>
      <c r="AK47" s="7">
        <v>1</v>
      </c>
      <c r="AL47" s="5">
        <f t="shared" si="70"/>
        <v>3</v>
      </c>
      <c r="AM47" s="6" t="str">
        <f t="shared" si="71"/>
        <v>Yes</v>
      </c>
      <c r="AN47" s="13" t="str">
        <f>AH47</f>
        <v>HMSP</v>
      </c>
    </row>
    <row r="48" spans="1:40" x14ac:dyDescent="0.25">
      <c r="A48" s="5" t="s">
        <v>92</v>
      </c>
      <c r="B48" s="6" t="s">
        <v>91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1">
        <f t="shared" si="61"/>
        <v>5</v>
      </c>
      <c r="I48" s="2" t="str">
        <f t="shared" si="1"/>
        <v>Yes</v>
      </c>
      <c r="J48" s="8" t="str">
        <f t="shared" si="54"/>
        <v>ICBP</v>
      </c>
      <c r="K48" s="2">
        <v>1</v>
      </c>
      <c r="L48" s="2">
        <v>1</v>
      </c>
      <c r="M48" s="7">
        <v>1</v>
      </c>
      <c r="N48" s="1">
        <f t="shared" si="3"/>
        <v>3</v>
      </c>
      <c r="O48" s="2" t="str">
        <f t="shared" si="4"/>
        <v>Yes</v>
      </c>
      <c r="P48" s="9" t="str">
        <f t="shared" si="62"/>
        <v>ICBP</v>
      </c>
      <c r="Q48" s="7">
        <v>1</v>
      </c>
      <c r="R48" s="7">
        <v>1</v>
      </c>
      <c r="S48" s="7">
        <v>1</v>
      </c>
      <c r="T48" s="1">
        <f t="shared" si="45"/>
        <v>3</v>
      </c>
      <c r="U48" s="2" t="str">
        <f t="shared" si="46"/>
        <v>Yes</v>
      </c>
      <c r="V48" s="10" t="str">
        <f t="shared" si="72"/>
        <v>ICBP</v>
      </c>
      <c r="W48" s="7">
        <v>1</v>
      </c>
      <c r="X48" s="7">
        <v>1</v>
      </c>
      <c r="Y48" s="7">
        <v>1</v>
      </c>
      <c r="Z48" s="5">
        <f t="shared" si="55"/>
        <v>3</v>
      </c>
      <c r="AA48" s="6" t="str">
        <f t="shared" si="56"/>
        <v>Yes</v>
      </c>
      <c r="AB48" s="11" t="str">
        <f t="shared" si="73"/>
        <v>ICBP</v>
      </c>
      <c r="AC48" s="7">
        <v>1</v>
      </c>
      <c r="AD48" s="7">
        <v>1</v>
      </c>
      <c r="AE48" s="7">
        <v>1</v>
      </c>
      <c r="AF48" s="5">
        <f t="shared" si="68"/>
        <v>3</v>
      </c>
      <c r="AG48" s="6" t="str">
        <f t="shared" si="69"/>
        <v>Yes</v>
      </c>
      <c r="AH48" s="12" t="str">
        <f t="shared" ref="AH48:AH49" si="74">AB48</f>
        <v>ICBP</v>
      </c>
      <c r="AI48" s="7">
        <v>1</v>
      </c>
      <c r="AJ48" s="7">
        <v>1</v>
      </c>
      <c r="AK48" s="7">
        <v>1</v>
      </c>
      <c r="AL48" s="5">
        <f t="shared" si="70"/>
        <v>3</v>
      </c>
      <c r="AM48" s="6" t="str">
        <f t="shared" si="71"/>
        <v>Yes</v>
      </c>
      <c r="AN48" s="13" t="str">
        <f t="shared" ref="AN48:AN49" si="75">AH48</f>
        <v>ICBP</v>
      </c>
    </row>
    <row r="49" spans="1:40" x14ac:dyDescent="0.25">
      <c r="A49" s="5" t="s">
        <v>94</v>
      </c>
      <c r="B49" s="6" t="s">
        <v>93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1">
        <f t="shared" si="61"/>
        <v>5</v>
      </c>
      <c r="I49" s="2" t="str">
        <f t="shared" si="1"/>
        <v>Yes</v>
      </c>
      <c r="J49" s="8" t="str">
        <f t="shared" si="54"/>
        <v>IGAR</v>
      </c>
      <c r="K49" s="2">
        <v>1</v>
      </c>
      <c r="L49" s="2">
        <v>1</v>
      </c>
      <c r="M49" s="7">
        <v>1</v>
      </c>
      <c r="N49" s="1">
        <f t="shared" si="3"/>
        <v>3</v>
      </c>
      <c r="O49" s="2" t="str">
        <f t="shared" si="4"/>
        <v>Yes</v>
      </c>
      <c r="P49" s="9" t="str">
        <f t="shared" si="62"/>
        <v>IGAR</v>
      </c>
      <c r="Q49" s="7">
        <v>1</v>
      </c>
      <c r="R49" s="7">
        <v>1</v>
      </c>
      <c r="S49" s="7">
        <v>1</v>
      </c>
      <c r="T49" s="1">
        <f t="shared" si="45"/>
        <v>3</v>
      </c>
      <c r="U49" s="2" t="str">
        <f t="shared" si="46"/>
        <v>Yes</v>
      </c>
      <c r="V49" s="10" t="str">
        <f t="shared" si="72"/>
        <v>IGAR</v>
      </c>
      <c r="W49" s="7">
        <v>1</v>
      </c>
      <c r="X49" s="7">
        <v>1</v>
      </c>
      <c r="Y49" s="7">
        <v>1</v>
      </c>
      <c r="Z49" s="5">
        <f t="shared" si="55"/>
        <v>3</v>
      </c>
      <c r="AA49" s="6" t="str">
        <f t="shared" si="56"/>
        <v>Yes</v>
      </c>
      <c r="AB49" s="11" t="str">
        <f t="shared" si="73"/>
        <v>IGAR</v>
      </c>
      <c r="AC49" s="7">
        <v>1</v>
      </c>
      <c r="AD49" s="7">
        <v>1</v>
      </c>
      <c r="AE49" s="7">
        <v>1</v>
      </c>
      <c r="AF49" s="5">
        <f t="shared" si="68"/>
        <v>3</v>
      </c>
      <c r="AG49" s="6" t="str">
        <f t="shared" si="69"/>
        <v>Yes</v>
      </c>
      <c r="AH49" s="12" t="str">
        <f t="shared" si="74"/>
        <v>IGAR</v>
      </c>
      <c r="AI49" s="7">
        <v>1</v>
      </c>
      <c r="AJ49" s="7">
        <v>1</v>
      </c>
      <c r="AK49" s="7">
        <v>1</v>
      </c>
      <c r="AL49" s="5">
        <f t="shared" si="70"/>
        <v>3</v>
      </c>
      <c r="AM49" s="6" t="str">
        <f t="shared" si="71"/>
        <v>Yes</v>
      </c>
      <c r="AN49" s="13" t="str">
        <f t="shared" si="75"/>
        <v>IGAR</v>
      </c>
    </row>
    <row r="50" spans="1:40" x14ac:dyDescent="0.25">
      <c r="A50" s="3" t="s">
        <v>96</v>
      </c>
      <c r="B50" s="4" t="s">
        <v>95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3">
        <f t="shared" si="61"/>
        <v>5</v>
      </c>
      <c r="I50" s="4" t="str">
        <f t="shared" si="1"/>
        <v>Yes</v>
      </c>
      <c r="J50" s="4" t="str">
        <f t="shared" si="54"/>
        <v>IKAI</v>
      </c>
      <c r="K50" s="4">
        <v>1</v>
      </c>
      <c r="L50" s="4">
        <v>1</v>
      </c>
      <c r="M50" s="14">
        <v>1</v>
      </c>
      <c r="N50" s="3">
        <f t="shared" si="3"/>
        <v>3</v>
      </c>
      <c r="O50" s="4" t="str">
        <f t="shared" si="4"/>
        <v>Yes</v>
      </c>
      <c r="P50" s="14" t="str">
        <f t="shared" si="62"/>
        <v>IKAI</v>
      </c>
      <c r="Q50" s="14">
        <v>1</v>
      </c>
      <c r="R50" s="14">
        <v>1</v>
      </c>
      <c r="S50" s="14">
        <v>1</v>
      </c>
      <c r="T50" s="3">
        <f t="shared" si="45"/>
        <v>3</v>
      </c>
      <c r="U50" s="4" t="str">
        <f t="shared" si="46"/>
        <v>Yes</v>
      </c>
      <c r="V50" s="14" t="str">
        <f t="shared" si="72"/>
        <v>IKAI</v>
      </c>
      <c r="W50" s="14">
        <v>1</v>
      </c>
      <c r="X50" s="14">
        <v>1</v>
      </c>
      <c r="Y50" s="14">
        <v>1</v>
      </c>
      <c r="Z50" s="3">
        <f t="shared" si="55"/>
        <v>3</v>
      </c>
      <c r="AA50" s="4" t="str">
        <f t="shared" si="56"/>
        <v>Yes</v>
      </c>
      <c r="AB50" s="14" t="str">
        <f t="shared" si="73"/>
        <v>IKAI</v>
      </c>
      <c r="AC50" s="14">
        <v>0</v>
      </c>
      <c r="AD50" s="14"/>
      <c r="AE50" s="14"/>
      <c r="AF50" s="3">
        <f t="shared" si="68"/>
        <v>0</v>
      </c>
      <c r="AG50" s="4" t="str">
        <f t="shared" si="69"/>
        <v>No</v>
      </c>
    </row>
    <row r="51" spans="1:40" x14ac:dyDescent="0.25">
      <c r="A51" s="3" t="s">
        <v>100</v>
      </c>
      <c r="B51" s="4" t="s">
        <v>97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3">
        <f t="shared" si="61"/>
        <v>5</v>
      </c>
      <c r="I51" s="4" t="str">
        <f t="shared" si="1"/>
        <v>Yes</v>
      </c>
      <c r="J51" s="4" t="str">
        <f t="shared" si="54"/>
        <v>IKBI</v>
      </c>
      <c r="K51" s="4">
        <v>1</v>
      </c>
      <c r="L51" s="4">
        <v>1</v>
      </c>
      <c r="M51" s="14">
        <v>0</v>
      </c>
      <c r="N51" s="3">
        <f t="shared" si="3"/>
        <v>2</v>
      </c>
      <c r="O51" s="4" t="str">
        <f t="shared" si="4"/>
        <v>No</v>
      </c>
    </row>
    <row r="52" spans="1:40" x14ac:dyDescent="0.25">
      <c r="A52" s="3" t="s">
        <v>99</v>
      </c>
      <c r="B52" s="4" t="s">
        <v>98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3">
        <f t="shared" si="61"/>
        <v>5</v>
      </c>
      <c r="I52" s="4" t="str">
        <f t="shared" si="1"/>
        <v>Yes</v>
      </c>
      <c r="J52" s="4" t="str">
        <f t="shared" si="54"/>
        <v>IMAS</v>
      </c>
      <c r="K52" s="4">
        <v>1</v>
      </c>
      <c r="L52" s="4">
        <v>1</v>
      </c>
      <c r="M52" s="14">
        <v>1</v>
      </c>
      <c r="N52" s="3">
        <f t="shared" si="3"/>
        <v>3</v>
      </c>
      <c r="O52" s="4" t="str">
        <f t="shared" si="4"/>
        <v>Yes</v>
      </c>
      <c r="P52" s="14" t="str">
        <f>J52</f>
        <v>IMAS</v>
      </c>
      <c r="Q52" s="14">
        <v>1</v>
      </c>
      <c r="R52" s="14">
        <v>1</v>
      </c>
      <c r="S52" s="14">
        <v>1</v>
      </c>
      <c r="T52" s="3">
        <f t="shared" si="45"/>
        <v>3</v>
      </c>
      <c r="U52" s="4" t="str">
        <f t="shared" si="46"/>
        <v>Yes</v>
      </c>
      <c r="V52" s="14" t="str">
        <f>P52</f>
        <v>IMAS</v>
      </c>
      <c r="W52" s="14">
        <v>1</v>
      </c>
      <c r="X52" s="14">
        <v>1</v>
      </c>
      <c r="Y52" s="14">
        <v>1</v>
      </c>
      <c r="Z52" s="3">
        <f t="shared" ref="Z52" si="76">SUM(W52:Y52)</f>
        <v>3</v>
      </c>
      <c r="AA52" s="4" t="str">
        <f t="shared" ref="AA52" si="77">IF(Z52=3,"Yes", "No")</f>
        <v>Yes</v>
      </c>
      <c r="AB52" s="14" t="str">
        <f>V52</f>
        <v>IMAS</v>
      </c>
      <c r="AC52" s="14">
        <v>1</v>
      </c>
      <c r="AD52" s="14">
        <v>0</v>
      </c>
      <c r="AE52" s="14"/>
      <c r="AF52" s="3">
        <f t="shared" ref="AF52" si="78">SUM(AC52:AE52)</f>
        <v>1</v>
      </c>
      <c r="AG52" s="4" t="str">
        <f t="shared" ref="AG52" si="79">IF(AF52=3,"Yes", "No")</f>
        <v>No</v>
      </c>
    </row>
    <row r="53" spans="1:40" x14ac:dyDescent="0.25">
      <c r="A53" s="3" t="s">
        <v>102</v>
      </c>
      <c r="B53" s="4" t="s">
        <v>101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3">
        <f t="shared" si="61"/>
        <v>5</v>
      </c>
      <c r="I53" s="4" t="str">
        <f t="shared" si="1"/>
        <v>Yes</v>
      </c>
      <c r="J53" s="4" t="str">
        <f t="shared" si="54"/>
        <v>IMPC</v>
      </c>
      <c r="K53" s="4">
        <v>0</v>
      </c>
      <c r="L53" s="4"/>
      <c r="M53" s="14"/>
      <c r="N53" s="3">
        <f t="shared" si="3"/>
        <v>0</v>
      </c>
      <c r="O53" s="4" t="str">
        <f t="shared" si="4"/>
        <v>No</v>
      </c>
    </row>
    <row r="54" spans="1:40" x14ac:dyDescent="0.25">
      <c r="A54" s="3" t="s">
        <v>104</v>
      </c>
      <c r="B54" s="4" t="s">
        <v>103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3">
        <f t="shared" si="61"/>
        <v>5</v>
      </c>
      <c r="I54" s="4" t="str">
        <f t="shared" si="1"/>
        <v>Yes</v>
      </c>
      <c r="J54" s="4" t="str">
        <f>B54</f>
        <v>INAF</v>
      </c>
      <c r="K54" s="4">
        <v>1</v>
      </c>
      <c r="L54" s="4">
        <v>0</v>
      </c>
      <c r="M54" s="14"/>
      <c r="N54" s="3">
        <f t="shared" si="3"/>
        <v>1</v>
      </c>
      <c r="O54" s="4" t="str">
        <f t="shared" si="4"/>
        <v>No</v>
      </c>
    </row>
    <row r="55" spans="1:40" x14ac:dyDescent="0.25">
      <c r="A55" s="5" t="s">
        <v>106</v>
      </c>
      <c r="B55" s="6" t="s">
        <v>105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1">
        <f t="shared" si="61"/>
        <v>5</v>
      </c>
      <c r="I55" s="2" t="str">
        <f t="shared" si="1"/>
        <v>Yes</v>
      </c>
      <c r="J55" s="8" t="str">
        <f t="shared" si="54"/>
        <v>INAI</v>
      </c>
      <c r="K55" s="2">
        <v>1</v>
      </c>
      <c r="L55" s="2">
        <v>1</v>
      </c>
      <c r="M55" s="7">
        <v>1</v>
      </c>
      <c r="N55" s="1">
        <f t="shared" si="3"/>
        <v>3</v>
      </c>
      <c r="O55" s="2" t="str">
        <f t="shared" si="4"/>
        <v>Yes</v>
      </c>
      <c r="P55" s="9" t="str">
        <f>J55</f>
        <v>INAI</v>
      </c>
      <c r="Q55" s="7">
        <v>1</v>
      </c>
      <c r="R55" s="7">
        <v>1</v>
      </c>
      <c r="S55" s="7">
        <v>1</v>
      </c>
      <c r="T55" s="1">
        <f t="shared" si="45"/>
        <v>3</v>
      </c>
      <c r="U55" s="2" t="str">
        <f t="shared" si="46"/>
        <v>Yes</v>
      </c>
      <c r="V55" s="10" t="str">
        <f>P55</f>
        <v>INAI</v>
      </c>
      <c r="W55" s="7">
        <v>1</v>
      </c>
      <c r="X55" s="7">
        <v>1</v>
      </c>
      <c r="Y55" s="7">
        <v>1</v>
      </c>
      <c r="Z55" s="5">
        <f t="shared" ref="Z55:Z62" si="80">SUM(W55:Y55)</f>
        <v>3</v>
      </c>
      <c r="AA55" s="6" t="str">
        <f t="shared" ref="AA55:AA62" si="81">IF(Z55=3,"Yes", "No")</f>
        <v>Yes</v>
      </c>
      <c r="AB55" s="11" t="str">
        <f>V55</f>
        <v>INAI</v>
      </c>
      <c r="AC55" s="7">
        <v>1</v>
      </c>
      <c r="AD55" s="7">
        <v>1</v>
      </c>
      <c r="AE55" s="7">
        <v>1</v>
      </c>
      <c r="AF55" s="5">
        <f t="shared" ref="AF55:AF56" si="82">SUM(AC55:AE55)</f>
        <v>3</v>
      </c>
      <c r="AG55" s="6" t="str">
        <f t="shared" ref="AG55:AG56" si="83">IF(AF55=3,"Yes", "No")</f>
        <v>Yes</v>
      </c>
      <c r="AH55" s="12" t="str">
        <f>AB55</f>
        <v>INAI</v>
      </c>
      <c r="AI55" s="7">
        <v>1</v>
      </c>
      <c r="AJ55" s="7">
        <v>1</v>
      </c>
      <c r="AK55" s="7">
        <v>1</v>
      </c>
      <c r="AL55" s="5">
        <f t="shared" ref="AL55" si="84">SUM(AI55:AK55)</f>
        <v>3</v>
      </c>
      <c r="AM55" s="6" t="str">
        <f t="shared" ref="AM55" si="85">IF(AL55=3,"Yes", "No")</f>
        <v>Yes</v>
      </c>
      <c r="AN55" s="13" t="str">
        <f>AH55</f>
        <v>INAI</v>
      </c>
    </row>
    <row r="56" spans="1:40" x14ac:dyDescent="0.25">
      <c r="A56" s="3" t="s">
        <v>108</v>
      </c>
      <c r="B56" s="4" t="s">
        <v>107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3">
        <f t="shared" si="61"/>
        <v>5</v>
      </c>
      <c r="I56" s="4" t="str">
        <f t="shared" si="1"/>
        <v>Yes</v>
      </c>
      <c r="J56" s="4" t="str">
        <f t="shared" si="54"/>
        <v>INCI</v>
      </c>
      <c r="K56" s="4">
        <v>1</v>
      </c>
      <c r="L56" s="4">
        <v>1</v>
      </c>
      <c r="M56" s="14">
        <v>1</v>
      </c>
      <c r="N56" s="3">
        <f t="shared" si="3"/>
        <v>3</v>
      </c>
      <c r="O56" s="4" t="str">
        <f t="shared" si="4"/>
        <v>Yes</v>
      </c>
      <c r="P56" s="14" t="str">
        <f t="shared" ref="P56:P63" si="86">J56</f>
        <v>INCI</v>
      </c>
      <c r="Q56" s="14">
        <v>1</v>
      </c>
      <c r="R56" s="14">
        <v>1</v>
      </c>
      <c r="S56" s="14">
        <v>1</v>
      </c>
      <c r="T56" s="3">
        <f t="shared" si="45"/>
        <v>3</v>
      </c>
      <c r="U56" s="4" t="str">
        <f t="shared" si="46"/>
        <v>Yes</v>
      </c>
      <c r="V56" s="14" t="str">
        <f>P56</f>
        <v>INCI</v>
      </c>
      <c r="W56" s="14">
        <v>1</v>
      </c>
      <c r="X56" s="14">
        <v>1</v>
      </c>
      <c r="Y56" s="14">
        <v>1</v>
      </c>
      <c r="Z56" s="3">
        <f t="shared" si="80"/>
        <v>3</v>
      </c>
      <c r="AA56" s="4" t="str">
        <f t="shared" si="81"/>
        <v>Yes</v>
      </c>
      <c r="AB56" s="14" t="str">
        <f>V56</f>
        <v>INCI</v>
      </c>
      <c r="AC56" s="14">
        <v>1</v>
      </c>
      <c r="AD56" s="14">
        <v>0</v>
      </c>
      <c r="AE56" s="14"/>
      <c r="AF56" s="3">
        <f t="shared" si="82"/>
        <v>1</v>
      </c>
      <c r="AG56" s="4" t="str">
        <f t="shared" si="83"/>
        <v>No</v>
      </c>
    </row>
    <row r="57" spans="1:40" x14ac:dyDescent="0.25">
      <c r="A57" s="3" t="s">
        <v>110</v>
      </c>
      <c r="B57" s="4" t="s">
        <v>109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3">
        <f t="shared" si="61"/>
        <v>5</v>
      </c>
      <c r="I57" s="4" t="str">
        <f t="shared" si="1"/>
        <v>Yes</v>
      </c>
      <c r="J57" s="4" t="str">
        <f t="shared" si="54"/>
        <v>INDF</v>
      </c>
      <c r="K57" s="4">
        <v>1</v>
      </c>
      <c r="L57" s="4">
        <v>1</v>
      </c>
      <c r="M57" s="14">
        <v>1</v>
      </c>
      <c r="N57" s="3">
        <f t="shared" si="3"/>
        <v>3</v>
      </c>
      <c r="O57" s="4" t="str">
        <f t="shared" si="4"/>
        <v>Yes</v>
      </c>
      <c r="P57" s="14" t="str">
        <f t="shared" si="86"/>
        <v>INDF</v>
      </c>
      <c r="Q57" s="14">
        <v>1</v>
      </c>
      <c r="R57" s="14">
        <v>1</v>
      </c>
      <c r="S57" s="14">
        <v>0</v>
      </c>
      <c r="T57" s="3">
        <f t="shared" si="45"/>
        <v>2</v>
      </c>
      <c r="U57" s="4" t="str">
        <f t="shared" si="46"/>
        <v>No</v>
      </c>
      <c r="V57" s="14"/>
    </row>
    <row r="58" spans="1:40" x14ac:dyDescent="0.25">
      <c r="A58" s="3" t="s">
        <v>112</v>
      </c>
      <c r="B58" s="4" t="s">
        <v>111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3">
        <f t="shared" si="61"/>
        <v>5</v>
      </c>
      <c r="I58" s="4" t="str">
        <f t="shared" si="1"/>
        <v>Yes</v>
      </c>
      <c r="J58" s="4" t="str">
        <f t="shared" si="54"/>
        <v>INDR</v>
      </c>
      <c r="K58" s="4">
        <v>1</v>
      </c>
      <c r="L58" s="4">
        <v>1</v>
      </c>
      <c r="M58" s="14">
        <v>1</v>
      </c>
      <c r="N58" s="3">
        <f t="shared" si="3"/>
        <v>3</v>
      </c>
      <c r="O58" s="4" t="str">
        <f t="shared" si="4"/>
        <v>Yes</v>
      </c>
      <c r="P58" s="14" t="str">
        <f t="shared" si="86"/>
        <v>INDR</v>
      </c>
      <c r="Q58" s="14">
        <v>1</v>
      </c>
      <c r="R58" s="14">
        <v>1</v>
      </c>
      <c r="S58" s="14">
        <v>1</v>
      </c>
      <c r="T58" s="3">
        <f t="shared" si="45"/>
        <v>3</v>
      </c>
      <c r="U58" s="4" t="str">
        <f t="shared" si="46"/>
        <v>Yes</v>
      </c>
      <c r="V58" s="14" t="str">
        <f>P58</f>
        <v>INDR</v>
      </c>
      <c r="W58" s="14">
        <v>0</v>
      </c>
      <c r="X58" s="14">
        <v>0</v>
      </c>
      <c r="Y58" s="14">
        <v>0</v>
      </c>
      <c r="Z58" s="3">
        <f t="shared" si="80"/>
        <v>0</v>
      </c>
      <c r="AA58" s="4" t="str">
        <f t="shared" si="81"/>
        <v>No</v>
      </c>
      <c r="AB58" s="14"/>
    </row>
    <row r="59" spans="1:40" x14ac:dyDescent="0.25">
      <c r="A59" s="3" t="s">
        <v>114</v>
      </c>
      <c r="B59" s="4" t="s">
        <v>113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3">
        <f t="shared" si="61"/>
        <v>5</v>
      </c>
      <c r="I59" s="4" t="str">
        <f t="shared" si="1"/>
        <v>Yes</v>
      </c>
      <c r="J59" s="4" t="str">
        <f t="shared" si="54"/>
        <v>INDS</v>
      </c>
      <c r="K59" s="4">
        <v>1</v>
      </c>
      <c r="L59" s="4">
        <v>1</v>
      </c>
      <c r="M59" s="14">
        <v>1</v>
      </c>
      <c r="N59" s="3">
        <f t="shared" si="3"/>
        <v>3</v>
      </c>
      <c r="O59" s="4" t="str">
        <f t="shared" si="4"/>
        <v>Yes</v>
      </c>
      <c r="P59" s="14" t="str">
        <f t="shared" si="86"/>
        <v>INDS</v>
      </c>
      <c r="Q59" s="14">
        <v>1</v>
      </c>
      <c r="R59" s="14">
        <v>1</v>
      </c>
      <c r="S59" s="14">
        <v>1</v>
      </c>
      <c r="T59" s="3">
        <f t="shared" si="45"/>
        <v>3</v>
      </c>
      <c r="U59" s="4" t="str">
        <f t="shared" si="46"/>
        <v>Yes</v>
      </c>
      <c r="V59" s="14" t="str">
        <f t="shared" ref="V59:V62" si="87">P59</f>
        <v>INDS</v>
      </c>
      <c r="W59" s="14">
        <v>1</v>
      </c>
      <c r="X59" s="14">
        <v>1</v>
      </c>
      <c r="Y59" s="14">
        <v>1</v>
      </c>
      <c r="Z59" s="3">
        <f t="shared" si="80"/>
        <v>3</v>
      </c>
      <c r="AA59" s="4" t="str">
        <f t="shared" si="81"/>
        <v>Yes</v>
      </c>
      <c r="AB59" s="14" t="str">
        <f>V59</f>
        <v>INDS</v>
      </c>
      <c r="AC59" s="14">
        <v>0</v>
      </c>
      <c r="AD59" s="14"/>
      <c r="AE59" s="14"/>
      <c r="AF59" s="3">
        <f t="shared" ref="AF59:AF62" si="88">SUM(AC59:AE59)</f>
        <v>0</v>
      </c>
      <c r="AG59" s="4" t="str">
        <f t="shared" ref="AG59:AG62" si="89">IF(AF59=3,"Yes", "No")</f>
        <v>No</v>
      </c>
    </row>
    <row r="60" spans="1:40" x14ac:dyDescent="0.25">
      <c r="A60" s="3" t="s">
        <v>116</v>
      </c>
      <c r="B60" s="4" t="s">
        <v>115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3">
        <f t="shared" si="61"/>
        <v>5</v>
      </c>
      <c r="I60" s="4" t="str">
        <f t="shared" si="1"/>
        <v>Yes</v>
      </c>
      <c r="J60" s="4" t="str">
        <f t="shared" si="54"/>
        <v xml:space="preserve">INKP </v>
      </c>
      <c r="K60" s="4">
        <v>1</v>
      </c>
      <c r="L60" s="4">
        <v>1</v>
      </c>
      <c r="M60" s="14">
        <v>1</v>
      </c>
      <c r="N60" s="3">
        <f t="shared" si="3"/>
        <v>3</v>
      </c>
      <c r="O60" s="4" t="str">
        <f t="shared" si="4"/>
        <v>Yes</v>
      </c>
      <c r="P60" s="14" t="str">
        <f t="shared" si="86"/>
        <v xml:space="preserve">INKP </v>
      </c>
      <c r="Q60" s="14">
        <v>1</v>
      </c>
      <c r="R60" s="14">
        <v>1</v>
      </c>
      <c r="S60" s="14">
        <v>1</v>
      </c>
      <c r="T60" s="3">
        <f t="shared" si="45"/>
        <v>3</v>
      </c>
      <c r="U60" s="4" t="str">
        <f t="shared" si="46"/>
        <v>Yes</v>
      </c>
      <c r="V60" s="14" t="str">
        <f t="shared" si="87"/>
        <v xml:space="preserve">INKP </v>
      </c>
      <c r="W60" s="14">
        <v>0</v>
      </c>
      <c r="X60" s="14">
        <v>0</v>
      </c>
      <c r="Y60" s="14">
        <v>0</v>
      </c>
      <c r="Z60" s="3">
        <f t="shared" si="80"/>
        <v>0</v>
      </c>
      <c r="AA60" s="4" t="str">
        <f t="shared" si="81"/>
        <v>No</v>
      </c>
      <c r="AB60" s="14"/>
    </row>
    <row r="61" spans="1:40" x14ac:dyDescent="0.25">
      <c r="A61" s="3" t="s">
        <v>118</v>
      </c>
      <c r="B61" s="4" t="s">
        <v>117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3">
        <f t="shared" si="61"/>
        <v>5</v>
      </c>
      <c r="I61" s="4" t="str">
        <f t="shared" si="1"/>
        <v>Yes</v>
      </c>
      <c r="J61" s="4" t="str">
        <f t="shared" si="54"/>
        <v>INRU</v>
      </c>
      <c r="K61" s="4">
        <v>1</v>
      </c>
      <c r="L61" s="4">
        <v>1</v>
      </c>
      <c r="M61" s="14">
        <v>1</v>
      </c>
      <c r="N61" s="3">
        <f t="shared" si="3"/>
        <v>3</v>
      </c>
      <c r="O61" s="4" t="str">
        <f t="shared" si="4"/>
        <v>Yes</v>
      </c>
      <c r="P61" s="14" t="str">
        <f t="shared" si="86"/>
        <v>INRU</v>
      </c>
      <c r="Q61" s="14">
        <v>1</v>
      </c>
      <c r="R61" s="14">
        <v>1</v>
      </c>
      <c r="S61" s="14">
        <v>1</v>
      </c>
      <c r="T61" s="3">
        <f t="shared" si="45"/>
        <v>3</v>
      </c>
      <c r="U61" s="4" t="str">
        <f t="shared" si="46"/>
        <v>Yes</v>
      </c>
      <c r="V61" s="14" t="str">
        <f t="shared" si="87"/>
        <v>INRU</v>
      </c>
      <c r="W61" s="14">
        <v>0</v>
      </c>
      <c r="X61" s="14">
        <v>0</v>
      </c>
      <c r="Y61" s="14">
        <v>0</v>
      </c>
      <c r="Z61" s="3">
        <f t="shared" si="80"/>
        <v>0</v>
      </c>
      <c r="AA61" s="4" t="str">
        <f t="shared" si="81"/>
        <v>No</v>
      </c>
      <c r="AB61" s="14"/>
    </row>
    <row r="62" spans="1:40" x14ac:dyDescent="0.25">
      <c r="A62" s="5" t="s">
        <v>120</v>
      </c>
      <c r="B62" s="6" t="s">
        <v>119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1">
        <f t="shared" si="61"/>
        <v>5</v>
      </c>
      <c r="I62" s="2" t="str">
        <f t="shared" si="1"/>
        <v>Yes</v>
      </c>
      <c r="J62" s="8" t="str">
        <f t="shared" si="54"/>
        <v>INTP</v>
      </c>
      <c r="K62" s="2">
        <v>1</v>
      </c>
      <c r="L62" s="2">
        <v>1</v>
      </c>
      <c r="M62" s="7">
        <v>1</v>
      </c>
      <c r="N62" s="1">
        <f t="shared" si="3"/>
        <v>3</v>
      </c>
      <c r="O62" s="2" t="str">
        <f t="shared" si="4"/>
        <v>Yes</v>
      </c>
      <c r="P62" s="9" t="str">
        <f t="shared" si="86"/>
        <v>INTP</v>
      </c>
      <c r="Q62" s="7">
        <v>1</v>
      </c>
      <c r="R62" s="7">
        <v>1</v>
      </c>
      <c r="S62" s="7">
        <v>1</v>
      </c>
      <c r="T62" s="1">
        <f t="shared" si="45"/>
        <v>3</v>
      </c>
      <c r="U62" s="2" t="str">
        <f t="shared" si="46"/>
        <v>Yes</v>
      </c>
      <c r="V62" s="10" t="str">
        <f t="shared" si="87"/>
        <v>INTP</v>
      </c>
      <c r="W62" s="7">
        <v>1</v>
      </c>
      <c r="X62" s="7">
        <v>1</v>
      </c>
      <c r="Y62" s="7">
        <v>1</v>
      </c>
      <c r="Z62" s="5">
        <f t="shared" si="80"/>
        <v>3</v>
      </c>
      <c r="AA62" s="6" t="str">
        <f t="shared" si="81"/>
        <v>Yes</v>
      </c>
      <c r="AB62" s="11" t="str">
        <f>V62</f>
        <v>INTP</v>
      </c>
      <c r="AC62" s="7">
        <v>1</v>
      </c>
      <c r="AD62" s="7">
        <v>1</v>
      </c>
      <c r="AE62" s="7">
        <v>1</v>
      </c>
      <c r="AF62" s="5">
        <f t="shared" si="88"/>
        <v>3</v>
      </c>
      <c r="AG62" s="6" t="str">
        <f t="shared" si="89"/>
        <v>Yes</v>
      </c>
      <c r="AH62" s="12" t="str">
        <f>AB62</f>
        <v>INTP</v>
      </c>
      <c r="AI62" s="7">
        <v>1</v>
      </c>
      <c r="AJ62" s="7">
        <v>1</v>
      </c>
      <c r="AK62" s="7">
        <v>1</v>
      </c>
      <c r="AL62" s="5">
        <f t="shared" ref="AL62" si="90">SUM(AI62:AK62)</f>
        <v>3</v>
      </c>
      <c r="AM62" s="6" t="str">
        <f t="shared" ref="AM62" si="91">IF(AL62=3,"Yes", "No")</f>
        <v>Yes</v>
      </c>
      <c r="AN62" s="13" t="str">
        <f>AH62</f>
        <v>INTP</v>
      </c>
    </row>
    <row r="63" spans="1:40" x14ac:dyDescent="0.25">
      <c r="A63" s="3" t="s">
        <v>122</v>
      </c>
      <c r="B63" s="4" t="s">
        <v>121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3">
        <f t="shared" si="61"/>
        <v>5</v>
      </c>
      <c r="I63" s="4" t="str">
        <f t="shared" si="1"/>
        <v>Yes</v>
      </c>
      <c r="J63" s="4" t="str">
        <f t="shared" si="54"/>
        <v>IPOL</v>
      </c>
      <c r="K63" s="4">
        <v>1</v>
      </c>
      <c r="L63" s="4">
        <v>1</v>
      </c>
      <c r="M63" s="14">
        <v>1</v>
      </c>
      <c r="N63" s="3">
        <f t="shared" si="3"/>
        <v>3</v>
      </c>
      <c r="O63" s="4" t="str">
        <f t="shared" si="4"/>
        <v>Yes</v>
      </c>
      <c r="P63" s="14" t="str">
        <f t="shared" si="86"/>
        <v>IPOL</v>
      </c>
      <c r="Q63" s="14">
        <v>1</v>
      </c>
      <c r="R63" s="14">
        <v>1</v>
      </c>
      <c r="S63" s="14">
        <v>0</v>
      </c>
      <c r="T63" s="3">
        <f t="shared" si="45"/>
        <v>2</v>
      </c>
      <c r="U63" s="4" t="str">
        <f t="shared" si="46"/>
        <v>No</v>
      </c>
      <c r="V63" s="14"/>
    </row>
    <row r="64" spans="1:40" x14ac:dyDescent="0.25">
      <c r="A64" s="3" t="s">
        <v>124</v>
      </c>
      <c r="B64" s="4" t="s">
        <v>123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3">
        <f t="shared" si="61"/>
        <v>5</v>
      </c>
      <c r="I64" s="4" t="str">
        <f t="shared" si="1"/>
        <v>Yes</v>
      </c>
      <c r="J64" s="4" t="str">
        <f>B64</f>
        <v>ISSP</v>
      </c>
      <c r="K64" s="4">
        <v>0</v>
      </c>
      <c r="L64" s="4"/>
      <c r="M64" s="14"/>
      <c r="N64" s="3">
        <f t="shared" si="3"/>
        <v>0</v>
      </c>
      <c r="O64" s="4" t="str">
        <f t="shared" si="4"/>
        <v>No</v>
      </c>
    </row>
    <row r="65" spans="1:40" x14ac:dyDescent="0.25">
      <c r="A65" s="5" t="s">
        <v>126</v>
      </c>
      <c r="B65" s="6" t="s">
        <v>125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1">
        <f t="shared" si="61"/>
        <v>5</v>
      </c>
      <c r="I65" s="2" t="str">
        <f t="shared" si="1"/>
        <v>Yes</v>
      </c>
      <c r="J65" s="8" t="str">
        <f t="shared" si="54"/>
        <v>JECC</v>
      </c>
      <c r="K65" s="2">
        <v>1</v>
      </c>
      <c r="L65" s="2">
        <v>1</v>
      </c>
      <c r="M65" s="7">
        <v>1</v>
      </c>
      <c r="N65" s="1">
        <f t="shared" si="3"/>
        <v>3</v>
      </c>
      <c r="O65" s="2" t="str">
        <f t="shared" si="4"/>
        <v>Yes</v>
      </c>
      <c r="P65" s="9" t="str">
        <f>J65</f>
        <v>JECC</v>
      </c>
      <c r="Q65" s="7">
        <v>1</v>
      </c>
      <c r="R65" s="7">
        <v>1</v>
      </c>
      <c r="S65" s="7">
        <v>1</v>
      </c>
      <c r="T65" s="1">
        <f t="shared" si="45"/>
        <v>3</v>
      </c>
      <c r="U65" s="2" t="str">
        <f t="shared" si="46"/>
        <v>Yes</v>
      </c>
      <c r="V65" s="10" t="str">
        <f>P65</f>
        <v>JECC</v>
      </c>
      <c r="W65" s="7">
        <v>1</v>
      </c>
      <c r="X65" s="7">
        <v>1</v>
      </c>
      <c r="Y65" s="7">
        <v>1</v>
      </c>
      <c r="Z65" s="5">
        <f t="shared" ref="Z65:Z66" si="92">SUM(W65:Y65)</f>
        <v>3</v>
      </c>
      <c r="AA65" s="6" t="str">
        <f t="shared" ref="AA65:AA66" si="93">IF(Z65=3,"Yes", "No")</f>
        <v>Yes</v>
      </c>
      <c r="AB65" s="11" t="str">
        <f>V65</f>
        <v>JECC</v>
      </c>
      <c r="AC65" s="7">
        <v>1</v>
      </c>
      <c r="AD65" s="7">
        <v>1</v>
      </c>
      <c r="AE65" s="7">
        <v>1</v>
      </c>
      <c r="AF65" s="5">
        <f t="shared" ref="AF65:AF66" si="94">SUM(AC65:AE65)</f>
        <v>3</v>
      </c>
      <c r="AG65" s="6" t="str">
        <f t="shared" ref="AG65:AG66" si="95">IF(AF65=3,"Yes", "No")</f>
        <v>Yes</v>
      </c>
      <c r="AH65" s="12" t="str">
        <f>AB65</f>
        <v>JECC</v>
      </c>
      <c r="AI65" s="7">
        <v>1</v>
      </c>
      <c r="AJ65" s="7">
        <v>1</v>
      </c>
      <c r="AK65" s="7">
        <v>1</v>
      </c>
      <c r="AL65" s="5">
        <f t="shared" ref="AL65" si="96">SUM(AI65:AK65)</f>
        <v>3</v>
      </c>
      <c r="AM65" s="6" t="str">
        <f t="shared" ref="AM65" si="97">IF(AL65=3,"Yes", "No")</f>
        <v>Yes</v>
      </c>
      <c r="AN65" s="13" t="str">
        <f>AH65</f>
        <v>JECC</v>
      </c>
    </row>
    <row r="66" spans="1:40" x14ac:dyDescent="0.25">
      <c r="A66" s="3" t="s">
        <v>128</v>
      </c>
      <c r="B66" s="4" t="s">
        <v>127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3">
        <f t="shared" si="61"/>
        <v>5</v>
      </c>
      <c r="I66" s="4" t="str">
        <f t="shared" si="1"/>
        <v>Yes</v>
      </c>
      <c r="J66" s="4" t="str">
        <f t="shared" si="54"/>
        <v>JKSW</v>
      </c>
      <c r="K66" s="4">
        <v>1</v>
      </c>
      <c r="L66" s="4">
        <v>1</v>
      </c>
      <c r="M66" s="14">
        <v>1</v>
      </c>
      <c r="N66" s="3">
        <f t="shared" si="3"/>
        <v>3</v>
      </c>
      <c r="O66" s="4" t="str">
        <f t="shared" si="4"/>
        <v>Yes</v>
      </c>
      <c r="P66" s="14" t="str">
        <f>J66</f>
        <v>JKSW</v>
      </c>
      <c r="Q66" s="14">
        <v>1</v>
      </c>
      <c r="R66" s="14">
        <v>1</v>
      </c>
      <c r="S66" s="14">
        <v>1</v>
      </c>
      <c r="T66" s="3">
        <f t="shared" si="45"/>
        <v>3</v>
      </c>
      <c r="U66" s="4" t="str">
        <f t="shared" si="46"/>
        <v>Yes</v>
      </c>
      <c r="V66" s="14" t="str">
        <f>P66</f>
        <v>JKSW</v>
      </c>
      <c r="W66" s="14">
        <v>1</v>
      </c>
      <c r="X66" s="14">
        <v>1</v>
      </c>
      <c r="Y66" s="14">
        <v>1</v>
      </c>
      <c r="Z66" s="3">
        <f t="shared" si="92"/>
        <v>3</v>
      </c>
      <c r="AA66" s="4" t="str">
        <f t="shared" si="93"/>
        <v>Yes</v>
      </c>
      <c r="AB66" s="14" t="str">
        <f>V66</f>
        <v>JKSW</v>
      </c>
      <c r="AC66" s="14">
        <v>0</v>
      </c>
      <c r="AD66" s="14"/>
      <c r="AE66" s="14"/>
      <c r="AF66" s="3">
        <f t="shared" si="94"/>
        <v>0</v>
      </c>
      <c r="AG66" s="4" t="str">
        <f t="shared" si="95"/>
        <v>No</v>
      </c>
    </row>
    <row r="67" spans="1:40" x14ac:dyDescent="0.25">
      <c r="A67" s="3" t="s">
        <v>130</v>
      </c>
      <c r="B67" s="4" t="s">
        <v>129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3">
        <f t="shared" si="61"/>
        <v>5</v>
      </c>
      <c r="I67" s="4" t="str">
        <f t="shared" si="1"/>
        <v>Yes</v>
      </c>
      <c r="J67" s="4" t="str">
        <f t="shared" si="54"/>
        <v>JPFA</v>
      </c>
      <c r="K67" s="4">
        <v>1</v>
      </c>
      <c r="L67" s="4">
        <v>1</v>
      </c>
      <c r="M67" s="14">
        <v>0</v>
      </c>
      <c r="N67" s="3">
        <f t="shared" si="3"/>
        <v>2</v>
      </c>
      <c r="O67" s="4" t="str">
        <f t="shared" si="4"/>
        <v>No</v>
      </c>
    </row>
    <row r="68" spans="1:40" x14ac:dyDescent="0.25">
      <c r="A68" s="3" t="s">
        <v>132</v>
      </c>
      <c r="B68" s="4" t="s">
        <v>131</v>
      </c>
      <c r="C68" s="4">
        <v>1</v>
      </c>
      <c r="D68" s="4">
        <v>1</v>
      </c>
      <c r="E68" s="4">
        <v>1</v>
      </c>
      <c r="F68" s="4">
        <v>1</v>
      </c>
      <c r="G68" s="4">
        <v>0</v>
      </c>
      <c r="H68" s="3">
        <f t="shared" ref="H68:H99" si="98">SUM(C68:G68)</f>
        <v>4</v>
      </c>
      <c r="I68" s="4" t="str">
        <f t="shared" si="1"/>
        <v>No</v>
      </c>
    </row>
    <row r="69" spans="1:40" x14ac:dyDescent="0.25">
      <c r="A69" s="5" t="s">
        <v>134</v>
      </c>
      <c r="B69" s="6" t="s">
        <v>133</v>
      </c>
      <c r="C69" s="6">
        <v>1</v>
      </c>
      <c r="D69" s="6">
        <v>1</v>
      </c>
      <c r="E69" s="6">
        <v>1</v>
      </c>
      <c r="F69" s="6">
        <v>1</v>
      </c>
      <c r="G69" s="6">
        <v>1</v>
      </c>
      <c r="H69" s="1">
        <f t="shared" si="98"/>
        <v>5</v>
      </c>
      <c r="I69" s="2" t="str">
        <f t="shared" ref="I69:I132" si="99">IF(H69=5,"Yes","No")</f>
        <v>Yes</v>
      </c>
      <c r="J69" s="8" t="str">
        <f>B69</f>
        <v>KAEF</v>
      </c>
      <c r="K69" s="2">
        <v>1</v>
      </c>
      <c r="L69" s="2">
        <v>1</v>
      </c>
      <c r="M69" s="7">
        <v>1</v>
      </c>
      <c r="N69" s="1">
        <f t="shared" ref="N69:N132" si="100">SUM(K69:M69)</f>
        <v>3</v>
      </c>
      <c r="O69" s="2" t="str">
        <f t="shared" ref="O69:O132" si="101">IF(N69=3,"Yes", "No")</f>
        <v>Yes</v>
      </c>
      <c r="P69" s="9" t="str">
        <f>J69</f>
        <v>KAEF</v>
      </c>
      <c r="Q69" s="7">
        <v>1</v>
      </c>
      <c r="R69" s="7">
        <v>1</v>
      </c>
      <c r="S69" s="7">
        <v>1</v>
      </c>
      <c r="T69" s="1">
        <f t="shared" ref="T69:T103" si="102">SUM(Q69:S69)</f>
        <v>3</v>
      </c>
      <c r="U69" s="2" t="str">
        <f t="shared" ref="U69:U103" si="103">IF(T69=3,"Yes", "No")</f>
        <v>Yes</v>
      </c>
      <c r="V69" s="10" t="str">
        <f>P69</f>
        <v>KAEF</v>
      </c>
      <c r="W69" s="7">
        <v>1</v>
      </c>
      <c r="X69" s="7">
        <v>1</v>
      </c>
      <c r="Y69" s="7">
        <v>1</v>
      </c>
      <c r="Z69" s="5">
        <f t="shared" ref="Z69:Z81" si="104">SUM(W69:Y69)</f>
        <v>3</v>
      </c>
      <c r="AA69" s="6" t="str">
        <f t="shared" ref="AA69:AA81" si="105">IF(Z69=3,"Yes", "No")</f>
        <v>Yes</v>
      </c>
      <c r="AB69" s="11" t="str">
        <f>V69</f>
        <v>KAEF</v>
      </c>
      <c r="AC69" s="7">
        <v>1</v>
      </c>
      <c r="AD69" s="7">
        <v>1</v>
      </c>
      <c r="AE69" s="7">
        <v>1</v>
      </c>
      <c r="AF69" s="5">
        <f t="shared" ref="AF69:AF76" si="106">SUM(AC69:AE69)</f>
        <v>3</v>
      </c>
      <c r="AG69" s="6" t="str">
        <f t="shared" ref="AG69:AG76" si="107">IF(AF69=3,"Yes", "No")</f>
        <v>Yes</v>
      </c>
      <c r="AH69" s="12" t="str">
        <f>AB69</f>
        <v>KAEF</v>
      </c>
      <c r="AI69" s="7">
        <v>1</v>
      </c>
      <c r="AJ69" s="7">
        <v>1</v>
      </c>
      <c r="AK69" s="7">
        <v>1</v>
      </c>
      <c r="AL69" s="5">
        <f t="shared" ref="AL69:AL76" si="108">SUM(AI69:AK69)</f>
        <v>3</v>
      </c>
      <c r="AM69" s="6" t="str">
        <f t="shared" ref="AM69:AM76" si="109">IF(AL69=3,"Yes", "No")</f>
        <v>Yes</v>
      </c>
      <c r="AN69" s="13" t="str">
        <f>AH69</f>
        <v>KAEF</v>
      </c>
    </row>
    <row r="70" spans="1:40" x14ac:dyDescent="0.25">
      <c r="A70" s="5" t="s">
        <v>136</v>
      </c>
      <c r="B70" s="6" t="s">
        <v>135</v>
      </c>
      <c r="C70" s="6">
        <v>1</v>
      </c>
      <c r="D70" s="6">
        <v>1</v>
      </c>
      <c r="E70" s="6">
        <v>1</v>
      </c>
      <c r="F70" s="6">
        <v>1</v>
      </c>
      <c r="G70" s="6">
        <v>1</v>
      </c>
      <c r="H70" s="1">
        <f t="shared" si="98"/>
        <v>5</v>
      </c>
      <c r="I70" s="2" t="str">
        <f t="shared" si="99"/>
        <v>Yes</v>
      </c>
      <c r="J70" s="8" t="str">
        <f t="shared" ref="J70:J104" si="110">B70</f>
        <v>KBLI</v>
      </c>
      <c r="K70" s="2">
        <v>1</v>
      </c>
      <c r="L70" s="2">
        <v>1</v>
      </c>
      <c r="M70" s="7">
        <v>1</v>
      </c>
      <c r="N70" s="1">
        <f t="shared" si="100"/>
        <v>3</v>
      </c>
      <c r="O70" s="2" t="str">
        <f t="shared" si="101"/>
        <v>Yes</v>
      </c>
      <c r="P70" s="9" t="str">
        <f t="shared" ref="P70:P81" si="111">J70</f>
        <v>KBLI</v>
      </c>
      <c r="Q70" s="7">
        <v>1</v>
      </c>
      <c r="R70" s="7">
        <v>1</v>
      </c>
      <c r="S70" s="7">
        <v>1</v>
      </c>
      <c r="T70" s="1">
        <f t="shared" si="102"/>
        <v>3</v>
      </c>
      <c r="U70" s="2" t="str">
        <f t="shared" si="103"/>
        <v>Yes</v>
      </c>
      <c r="V70" s="10" t="str">
        <f t="shared" ref="V70:V76" si="112">P70</f>
        <v>KBLI</v>
      </c>
      <c r="W70" s="7">
        <v>1</v>
      </c>
      <c r="X70" s="7">
        <v>1</v>
      </c>
      <c r="Y70" s="7">
        <v>1</v>
      </c>
      <c r="Z70" s="5">
        <f t="shared" si="104"/>
        <v>3</v>
      </c>
      <c r="AA70" s="6" t="str">
        <f t="shared" si="105"/>
        <v>Yes</v>
      </c>
      <c r="AB70" s="11" t="str">
        <f t="shared" ref="AB70:AB76" si="113">V70</f>
        <v>KBLI</v>
      </c>
      <c r="AC70" s="7">
        <v>1</v>
      </c>
      <c r="AD70" s="7">
        <v>1</v>
      </c>
      <c r="AE70" s="7">
        <v>1</v>
      </c>
      <c r="AF70" s="5">
        <f t="shared" si="106"/>
        <v>3</v>
      </c>
      <c r="AG70" s="6" t="str">
        <f t="shared" si="107"/>
        <v>Yes</v>
      </c>
      <c r="AH70" s="12" t="str">
        <f t="shared" ref="AH70:AH71" si="114">AB70</f>
        <v>KBLI</v>
      </c>
      <c r="AI70" s="7">
        <v>1</v>
      </c>
      <c r="AJ70" s="7">
        <v>1</v>
      </c>
      <c r="AK70" s="7">
        <v>1</v>
      </c>
      <c r="AL70" s="5">
        <f t="shared" si="108"/>
        <v>3</v>
      </c>
      <c r="AM70" s="6" t="str">
        <f t="shared" si="109"/>
        <v>Yes</v>
      </c>
      <c r="AN70" s="13" t="str">
        <f t="shared" ref="AN70:AN71" si="115">AH70</f>
        <v>KBLI</v>
      </c>
    </row>
    <row r="71" spans="1:40" x14ac:dyDescent="0.25">
      <c r="A71" s="5" t="s">
        <v>138</v>
      </c>
      <c r="B71" s="6" t="s">
        <v>137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1">
        <f t="shared" si="98"/>
        <v>5</v>
      </c>
      <c r="I71" s="2" t="str">
        <f t="shared" si="99"/>
        <v>Yes</v>
      </c>
      <c r="J71" s="8" t="str">
        <f t="shared" si="110"/>
        <v>KBLM</v>
      </c>
      <c r="K71" s="2">
        <v>1</v>
      </c>
      <c r="L71" s="2">
        <v>1</v>
      </c>
      <c r="M71" s="7">
        <v>1</v>
      </c>
      <c r="N71" s="1">
        <f t="shared" si="100"/>
        <v>3</v>
      </c>
      <c r="O71" s="2" t="str">
        <f t="shared" si="101"/>
        <v>Yes</v>
      </c>
      <c r="P71" s="9" t="str">
        <f t="shared" si="111"/>
        <v>KBLM</v>
      </c>
      <c r="Q71" s="7">
        <v>1</v>
      </c>
      <c r="R71" s="7">
        <v>1</v>
      </c>
      <c r="S71" s="7">
        <v>1</v>
      </c>
      <c r="T71" s="1">
        <f t="shared" si="102"/>
        <v>3</v>
      </c>
      <c r="U71" s="2" t="str">
        <f t="shared" si="103"/>
        <v>Yes</v>
      </c>
      <c r="V71" s="10" t="str">
        <f t="shared" si="112"/>
        <v>KBLM</v>
      </c>
      <c r="W71" s="7">
        <v>1</v>
      </c>
      <c r="X71" s="7">
        <v>1</v>
      </c>
      <c r="Y71" s="7">
        <v>1</v>
      </c>
      <c r="Z71" s="5">
        <f t="shared" si="104"/>
        <v>3</v>
      </c>
      <c r="AA71" s="6" t="str">
        <f t="shared" si="105"/>
        <v>Yes</v>
      </c>
      <c r="AB71" s="11" t="str">
        <f t="shared" si="113"/>
        <v>KBLM</v>
      </c>
      <c r="AC71" s="7">
        <v>1</v>
      </c>
      <c r="AD71" s="7">
        <v>1</v>
      </c>
      <c r="AE71" s="7">
        <v>1</v>
      </c>
      <c r="AF71" s="5">
        <f t="shared" si="106"/>
        <v>3</v>
      </c>
      <c r="AG71" s="6" t="str">
        <f t="shared" si="107"/>
        <v>Yes</v>
      </c>
      <c r="AH71" s="12" t="str">
        <f t="shared" si="114"/>
        <v>KBLM</v>
      </c>
      <c r="AI71" s="7">
        <v>1</v>
      </c>
      <c r="AJ71" s="7">
        <v>1</v>
      </c>
      <c r="AK71" s="7">
        <v>1</v>
      </c>
      <c r="AL71" s="5">
        <f t="shared" si="108"/>
        <v>3</v>
      </c>
      <c r="AM71" s="6" t="str">
        <f t="shared" si="109"/>
        <v>Yes</v>
      </c>
      <c r="AN71" s="13" t="str">
        <f t="shared" si="115"/>
        <v>KBLM</v>
      </c>
    </row>
    <row r="72" spans="1:40" x14ac:dyDescent="0.25">
      <c r="A72" s="3" t="s">
        <v>140</v>
      </c>
      <c r="B72" s="4" t="s">
        <v>139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3">
        <f t="shared" si="98"/>
        <v>5</v>
      </c>
      <c r="I72" s="4" t="str">
        <f t="shared" si="99"/>
        <v>Yes</v>
      </c>
      <c r="J72" s="4" t="str">
        <f t="shared" si="110"/>
        <v>KBRI</v>
      </c>
      <c r="K72" s="4">
        <v>1</v>
      </c>
      <c r="L72" s="4">
        <v>1</v>
      </c>
      <c r="M72" s="14">
        <v>1</v>
      </c>
      <c r="N72" s="3">
        <f t="shared" si="100"/>
        <v>3</v>
      </c>
      <c r="O72" s="4" t="str">
        <f t="shared" si="101"/>
        <v>Yes</v>
      </c>
      <c r="P72" s="14" t="str">
        <f t="shared" si="111"/>
        <v>KBRI</v>
      </c>
      <c r="Q72" s="14">
        <v>1</v>
      </c>
      <c r="R72" s="14">
        <v>1</v>
      </c>
      <c r="S72" s="14">
        <v>1</v>
      </c>
      <c r="T72" s="3">
        <f t="shared" si="102"/>
        <v>3</v>
      </c>
      <c r="U72" s="4" t="str">
        <f t="shared" si="103"/>
        <v>Yes</v>
      </c>
      <c r="V72" s="14" t="str">
        <f t="shared" si="112"/>
        <v>KBRI</v>
      </c>
      <c r="W72" s="14">
        <v>1</v>
      </c>
      <c r="X72" s="14">
        <v>1</v>
      </c>
      <c r="Y72" s="14">
        <v>1</v>
      </c>
      <c r="Z72" s="3">
        <f t="shared" si="104"/>
        <v>3</v>
      </c>
      <c r="AA72" s="4" t="str">
        <f t="shared" si="105"/>
        <v>Yes</v>
      </c>
      <c r="AB72" s="14" t="str">
        <f t="shared" si="113"/>
        <v>KBRI</v>
      </c>
      <c r="AC72" s="14">
        <v>0</v>
      </c>
      <c r="AD72" s="14"/>
      <c r="AE72" s="14"/>
      <c r="AF72" s="3">
        <f t="shared" si="106"/>
        <v>0</v>
      </c>
      <c r="AG72" s="4" t="str">
        <f t="shared" si="107"/>
        <v>No</v>
      </c>
    </row>
    <row r="73" spans="1:40" x14ac:dyDescent="0.25">
      <c r="A73" s="3" t="s">
        <v>142</v>
      </c>
      <c r="B73" s="4" t="s">
        <v>141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3">
        <f t="shared" si="98"/>
        <v>5</v>
      </c>
      <c r="I73" s="4" t="str">
        <f t="shared" si="99"/>
        <v>Yes</v>
      </c>
      <c r="J73" s="4" t="str">
        <f t="shared" si="110"/>
        <v>KDSI</v>
      </c>
      <c r="K73" s="4">
        <v>1</v>
      </c>
      <c r="L73" s="4">
        <v>1</v>
      </c>
      <c r="M73" s="14">
        <v>1</v>
      </c>
      <c r="N73" s="3">
        <f t="shared" si="100"/>
        <v>3</v>
      </c>
      <c r="O73" s="4" t="str">
        <f t="shared" si="101"/>
        <v>Yes</v>
      </c>
      <c r="P73" s="14" t="str">
        <f t="shared" si="111"/>
        <v>KDSI</v>
      </c>
      <c r="Q73" s="14">
        <v>1</v>
      </c>
      <c r="R73" s="14">
        <v>1</v>
      </c>
      <c r="S73" s="14">
        <v>1</v>
      </c>
      <c r="T73" s="3">
        <f t="shared" si="102"/>
        <v>3</v>
      </c>
      <c r="U73" s="4" t="str">
        <f t="shared" si="103"/>
        <v>Yes</v>
      </c>
      <c r="V73" s="14" t="str">
        <f t="shared" si="112"/>
        <v>KDSI</v>
      </c>
      <c r="W73" s="14">
        <v>1</v>
      </c>
      <c r="X73" s="14">
        <v>1</v>
      </c>
      <c r="Y73" s="14">
        <v>1</v>
      </c>
      <c r="Z73" s="3">
        <f t="shared" si="104"/>
        <v>3</v>
      </c>
      <c r="AA73" s="4" t="str">
        <f t="shared" si="105"/>
        <v>Yes</v>
      </c>
      <c r="AB73" s="14" t="str">
        <f t="shared" si="113"/>
        <v>KDSI</v>
      </c>
      <c r="AC73" s="14">
        <v>0</v>
      </c>
      <c r="AD73" s="14"/>
      <c r="AE73" s="14"/>
      <c r="AF73" s="3">
        <f t="shared" si="106"/>
        <v>0</v>
      </c>
      <c r="AG73" s="4" t="str">
        <f t="shared" si="107"/>
        <v>No</v>
      </c>
    </row>
    <row r="74" spans="1:40" x14ac:dyDescent="0.25">
      <c r="A74" s="3" t="s">
        <v>144</v>
      </c>
      <c r="B74" s="4" t="s">
        <v>143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3">
        <f t="shared" si="98"/>
        <v>5</v>
      </c>
      <c r="I74" s="4" t="str">
        <f t="shared" si="99"/>
        <v>Yes</v>
      </c>
      <c r="J74" s="4" t="str">
        <f t="shared" si="110"/>
        <v>KIAS</v>
      </c>
      <c r="K74" s="4">
        <v>1</v>
      </c>
      <c r="L74" s="4">
        <v>1</v>
      </c>
      <c r="M74" s="14">
        <v>1</v>
      </c>
      <c r="N74" s="3">
        <f t="shared" si="100"/>
        <v>3</v>
      </c>
      <c r="O74" s="4" t="str">
        <f t="shared" si="101"/>
        <v>Yes</v>
      </c>
      <c r="P74" s="14" t="str">
        <f t="shared" si="111"/>
        <v>KIAS</v>
      </c>
      <c r="Q74" s="14">
        <v>1</v>
      </c>
      <c r="R74" s="14">
        <v>1</v>
      </c>
      <c r="S74" s="14">
        <v>1</v>
      </c>
      <c r="T74" s="3">
        <f t="shared" si="102"/>
        <v>3</v>
      </c>
      <c r="U74" s="4" t="str">
        <f t="shared" si="103"/>
        <v>Yes</v>
      </c>
      <c r="V74" s="14" t="str">
        <f t="shared" si="112"/>
        <v>KIAS</v>
      </c>
      <c r="W74" s="14">
        <v>1</v>
      </c>
      <c r="X74" s="14">
        <v>1</v>
      </c>
      <c r="Y74" s="14">
        <v>1</v>
      </c>
      <c r="Z74" s="3">
        <f t="shared" si="104"/>
        <v>3</v>
      </c>
      <c r="AA74" s="4" t="str">
        <f t="shared" si="105"/>
        <v>Yes</v>
      </c>
      <c r="AB74" s="14" t="str">
        <f t="shared" si="113"/>
        <v>KIAS</v>
      </c>
      <c r="AC74" s="14">
        <v>1</v>
      </c>
      <c r="AD74" s="14">
        <v>0</v>
      </c>
      <c r="AE74" s="14"/>
      <c r="AF74" s="3">
        <f t="shared" si="106"/>
        <v>1</v>
      </c>
      <c r="AG74" s="4" t="str">
        <f t="shared" si="107"/>
        <v>No</v>
      </c>
    </row>
    <row r="75" spans="1:40" x14ac:dyDescent="0.25">
      <c r="A75" s="3" t="s">
        <v>146</v>
      </c>
      <c r="B75" s="4" t="s">
        <v>145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3">
        <f t="shared" si="98"/>
        <v>5</v>
      </c>
      <c r="I75" s="4" t="str">
        <f t="shared" si="99"/>
        <v>Yes</v>
      </c>
      <c r="J75" s="4" t="str">
        <f t="shared" si="110"/>
        <v>KICI</v>
      </c>
      <c r="K75" s="4">
        <v>1</v>
      </c>
      <c r="L75" s="4">
        <v>1</v>
      </c>
      <c r="M75" s="14">
        <v>1</v>
      </c>
      <c r="N75" s="3">
        <f t="shared" si="100"/>
        <v>3</v>
      </c>
      <c r="O75" s="4" t="str">
        <f t="shared" si="101"/>
        <v>Yes</v>
      </c>
      <c r="P75" s="14" t="str">
        <f t="shared" si="111"/>
        <v>KICI</v>
      </c>
      <c r="Q75" s="14">
        <v>1</v>
      </c>
      <c r="R75" s="14">
        <v>1</v>
      </c>
      <c r="S75" s="14">
        <v>1</v>
      </c>
      <c r="T75" s="3">
        <f t="shared" si="102"/>
        <v>3</v>
      </c>
      <c r="U75" s="4" t="str">
        <f t="shared" si="103"/>
        <v>Yes</v>
      </c>
      <c r="V75" s="14" t="str">
        <f t="shared" si="112"/>
        <v>KICI</v>
      </c>
      <c r="W75" s="14">
        <v>1</v>
      </c>
      <c r="X75" s="14">
        <v>1</v>
      </c>
      <c r="Y75" s="14">
        <v>1</v>
      </c>
      <c r="Z75" s="3">
        <f t="shared" si="104"/>
        <v>3</v>
      </c>
      <c r="AA75" s="4" t="str">
        <f t="shared" si="105"/>
        <v>Yes</v>
      </c>
      <c r="AB75" s="14" t="str">
        <f t="shared" si="113"/>
        <v>KICI</v>
      </c>
      <c r="AC75" s="14">
        <v>0</v>
      </c>
      <c r="AD75" s="14"/>
      <c r="AE75" s="14"/>
      <c r="AF75" s="3">
        <f t="shared" si="106"/>
        <v>0</v>
      </c>
      <c r="AG75" s="4" t="str">
        <f t="shared" si="107"/>
        <v>No</v>
      </c>
    </row>
    <row r="76" spans="1:40" x14ac:dyDescent="0.25">
      <c r="A76" s="5" t="s">
        <v>148</v>
      </c>
      <c r="B76" s="6" t="s">
        <v>147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1">
        <f t="shared" si="98"/>
        <v>5</v>
      </c>
      <c r="I76" s="2" t="str">
        <f t="shared" si="99"/>
        <v>Yes</v>
      </c>
      <c r="J76" s="8" t="str">
        <f t="shared" si="110"/>
        <v>KLBF</v>
      </c>
      <c r="K76" s="2">
        <v>1</v>
      </c>
      <c r="L76" s="2">
        <v>1</v>
      </c>
      <c r="M76" s="7">
        <v>1</v>
      </c>
      <c r="N76" s="1">
        <f t="shared" si="100"/>
        <v>3</v>
      </c>
      <c r="O76" s="2" t="str">
        <f t="shared" si="101"/>
        <v>Yes</v>
      </c>
      <c r="P76" s="9" t="str">
        <f t="shared" si="111"/>
        <v>KLBF</v>
      </c>
      <c r="Q76" s="7">
        <v>1</v>
      </c>
      <c r="R76" s="7">
        <v>1</v>
      </c>
      <c r="S76" s="7">
        <v>1</v>
      </c>
      <c r="T76" s="1">
        <f t="shared" si="102"/>
        <v>3</v>
      </c>
      <c r="U76" s="2" t="str">
        <f t="shared" si="103"/>
        <v>Yes</v>
      </c>
      <c r="V76" s="10" t="str">
        <f t="shared" si="112"/>
        <v>KLBF</v>
      </c>
      <c r="W76" s="7">
        <v>1</v>
      </c>
      <c r="X76" s="7">
        <v>1</v>
      </c>
      <c r="Y76" s="7">
        <v>1</v>
      </c>
      <c r="Z76" s="5">
        <f t="shared" si="104"/>
        <v>3</v>
      </c>
      <c r="AA76" s="6" t="str">
        <f t="shared" si="105"/>
        <v>Yes</v>
      </c>
      <c r="AB76" s="11" t="str">
        <f t="shared" si="113"/>
        <v>KLBF</v>
      </c>
      <c r="AC76" s="7">
        <v>1</v>
      </c>
      <c r="AD76" s="7">
        <v>1</v>
      </c>
      <c r="AE76" s="7">
        <v>1</v>
      </c>
      <c r="AF76" s="5">
        <f t="shared" si="106"/>
        <v>3</v>
      </c>
      <c r="AG76" s="6" t="str">
        <f t="shared" si="107"/>
        <v>Yes</v>
      </c>
      <c r="AH76" s="12" t="str">
        <f>AB76</f>
        <v>KLBF</v>
      </c>
      <c r="AI76" s="7">
        <v>1</v>
      </c>
      <c r="AJ76" s="7">
        <v>1</v>
      </c>
      <c r="AK76" s="7">
        <v>1</v>
      </c>
      <c r="AL76" s="5">
        <f t="shared" si="108"/>
        <v>3</v>
      </c>
      <c r="AM76" s="6" t="str">
        <f t="shared" si="109"/>
        <v>Yes</v>
      </c>
      <c r="AN76" s="13" t="str">
        <f>AH76</f>
        <v>KLBF</v>
      </c>
    </row>
    <row r="77" spans="1:40" x14ac:dyDescent="0.25">
      <c r="A77" s="3" t="s">
        <v>150</v>
      </c>
      <c r="B77" s="4" t="s">
        <v>149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3">
        <f t="shared" si="98"/>
        <v>5</v>
      </c>
      <c r="I77" s="4" t="str">
        <f t="shared" si="99"/>
        <v>Yes</v>
      </c>
      <c r="J77" s="4" t="str">
        <f t="shared" si="110"/>
        <v>KRAH</v>
      </c>
      <c r="K77" s="4">
        <v>1</v>
      </c>
      <c r="L77" s="4">
        <v>1</v>
      </c>
      <c r="M77" s="14">
        <v>1</v>
      </c>
      <c r="N77" s="3">
        <f t="shared" si="100"/>
        <v>3</v>
      </c>
      <c r="O77" s="4" t="str">
        <f t="shared" si="101"/>
        <v>Yes</v>
      </c>
      <c r="P77" s="14" t="str">
        <f t="shared" si="111"/>
        <v>KRAH</v>
      </c>
      <c r="Q77" s="14">
        <v>1</v>
      </c>
      <c r="R77" s="14">
        <v>0</v>
      </c>
      <c r="S77" s="14"/>
      <c r="T77" s="3">
        <f t="shared" si="102"/>
        <v>1</v>
      </c>
      <c r="U77" s="4" t="str">
        <f t="shared" si="103"/>
        <v>No</v>
      </c>
      <c r="V77" s="14"/>
    </row>
    <row r="78" spans="1:40" x14ac:dyDescent="0.25">
      <c r="A78" s="3" t="s">
        <v>152</v>
      </c>
      <c r="B78" s="4" t="s">
        <v>151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3">
        <f t="shared" si="98"/>
        <v>5</v>
      </c>
      <c r="I78" s="4" t="str">
        <f t="shared" si="99"/>
        <v>Yes</v>
      </c>
      <c r="J78" s="4" t="str">
        <f t="shared" si="110"/>
        <v>KRAS</v>
      </c>
      <c r="K78" s="4">
        <v>1</v>
      </c>
      <c r="L78" s="4">
        <v>1</v>
      </c>
      <c r="M78" s="14">
        <v>1</v>
      </c>
      <c r="N78" s="3">
        <f t="shared" si="100"/>
        <v>3</v>
      </c>
      <c r="O78" s="4" t="str">
        <f t="shared" si="101"/>
        <v>Yes</v>
      </c>
      <c r="P78" s="14" t="str">
        <f t="shared" si="111"/>
        <v>KRAS</v>
      </c>
      <c r="Q78" s="14">
        <v>1</v>
      </c>
      <c r="R78" s="14">
        <v>1</v>
      </c>
      <c r="S78" s="14">
        <v>1</v>
      </c>
      <c r="T78" s="3">
        <f t="shared" si="102"/>
        <v>3</v>
      </c>
      <c r="U78" s="4" t="str">
        <f t="shared" si="103"/>
        <v>Yes</v>
      </c>
      <c r="V78" s="14" t="str">
        <f>P78</f>
        <v>KRAS</v>
      </c>
      <c r="W78" s="14">
        <v>0</v>
      </c>
      <c r="X78" s="14">
        <v>0</v>
      </c>
      <c r="Y78" s="14">
        <v>0</v>
      </c>
      <c r="Z78" s="3">
        <f t="shared" si="104"/>
        <v>0</v>
      </c>
      <c r="AA78" s="4" t="str">
        <f t="shared" si="105"/>
        <v>No</v>
      </c>
      <c r="AB78" s="14"/>
    </row>
    <row r="79" spans="1:40" x14ac:dyDescent="0.25">
      <c r="A79" s="5" t="s">
        <v>154</v>
      </c>
      <c r="B79" s="6" t="s">
        <v>153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1">
        <f t="shared" si="98"/>
        <v>5</v>
      </c>
      <c r="I79" s="2" t="str">
        <f t="shared" si="99"/>
        <v>Yes</v>
      </c>
      <c r="J79" s="8" t="str">
        <f t="shared" si="110"/>
        <v>LION</v>
      </c>
      <c r="K79" s="2">
        <v>1</v>
      </c>
      <c r="L79" s="2">
        <v>1</v>
      </c>
      <c r="M79" s="7">
        <v>1</v>
      </c>
      <c r="N79" s="1">
        <f t="shared" si="100"/>
        <v>3</v>
      </c>
      <c r="O79" s="2" t="str">
        <f t="shared" si="101"/>
        <v>Yes</v>
      </c>
      <c r="P79" s="9" t="str">
        <f t="shared" si="111"/>
        <v>LION</v>
      </c>
      <c r="Q79" s="7">
        <v>1</v>
      </c>
      <c r="R79" s="7">
        <v>1</v>
      </c>
      <c r="S79" s="7">
        <v>1</v>
      </c>
      <c r="T79" s="1">
        <f t="shared" si="102"/>
        <v>3</v>
      </c>
      <c r="U79" s="2" t="str">
        <f t="shared" si="103"/>
        <v>Yes</v>
      </c>
      <c r="V79" s="10" t="str">
        <f t="shared" ref="V79:V81" si="116">P79</f>
        <v>LION</v>
      </c>
      <c r="W79" s="7">
        <v>1</v>
      </c>
      <c r="X79" s="7">
        <v>1</v>
      </c>
      <c r="Y79" s="7">
        <v>1</v>
      </c>
      <c r="Z79" s="5">
        <f t="shared" si="104"/>
        <v>3</v>
      </c>
      <c r="AA79" s="6" t="str">
        <f t="shared" si="105"/>
        <v>Yes</v>
      </c>
      <c r="AB79" s="11" t="str">
        <f>V79</f>
        <v>LION</v>
      </c>
      <c r="AC79" s="7">
        <v>1</v>
      </c>
      <c r="AD79" s="7">
        <v>1</v>
      </c>
      <c r="AE79" s="7">
        <v>1</v>
      </c>
      <c r="AF79" s="5">
        <f t="shared" ref="AF79:AF81" si="117">SUM(AC79:AE79)</f>
        <v>3</v>
      </c>
      <c r="AG79" s="6" t="str">
        <f t="shared" ref="AG79:AG81" si="118">IF(AF79=3,"Yes", "No")</f>
        <v>Yes</v>
      </c>
      <c r="AH79" s="12" t="str">
        <f>AB79</f>
        <v>LION</v>
      </c>
      <c r="AI79" s="7">
        <v>1</v>
      </c>
      <c r="AJ79" s="7">
        <v>1</v>
      </c>
      <c r="AK79" s="7">
        <v>1</v>
      </c>
      <c r="AL79" s="5">
        <f t="shared" ref="AL79:AL81" si="119">SUM(AI79:AK79)</f>
        <v>3</v>
      </c>
      <c r="AM79" s="6" t="str">
        <f t="shared" ref="AM79:AM81" si="120">IF(AL79=3,"Yes", "No")</f>
        <v>Yes</v>
      </c>
      <c r="AN79" s="13" t="str">
        <f>AH79</f>
        <v>LION</v>
      </c>
    </row>
    <row r="80" spans="1:40" x14ac:dyDescent="0.25">
      <c r="A80" s="3" t="s">
        <v>156</v>
      </c>
      <c r="B80" s="4" t="s">
        <v>155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3">
        <f t="shared" si="98"/>
        <v>5</v>
      </c>
      <c r="I80" s="4" t="str">
        <f t="shared" si="99"/>
        <v>Yes</v>
      </c>
      <c r="J80" s="4" t="str">
        <f>B80</f>
        <v>LMPI</v>
      </c>
      <c r="K80" s="4">
        <v>1</v>
      </c>
      <c r="L80" s="4">
        <v>1</v>
      </c>
      <c r="M80" s="14">
        <v>1</v>
      </c>
      <c r="N80" s="3">
        <f t="shared" si="100"/>
        <v>3</v>
      </c>
      <c r="O80" s="4" t="str">
        <f t="shared" si="101"/>
        <v>Yes</v>
      </c>
      <c r="P80" s="14" t="str">
        <f t="shared" si="111"/>
        <v>LMPI</v>
      </c>
      <c r="Q80" s="14">
        <v>1</v>
      </c>
      <c r="R80" s="14">
        <v>1</v>
      </c>
      <c r="S80" s="14">
        <v>1</v>
      </c>
      <c r="T80" s="3">
        <f t="shared" si="102"/>
        <v>3</v>
      </c>
      <c r="U80" s="4" t="str">
        <f t="shared" si="103"/>
        <v>Yes</v>
      </c>
      <c r="V80" s="14" t="str">
        <f t="shared" si="116"/>
        <v>LMPI</v>
      </c>
      <c r="W80" s="14">
        <v>1</v>
      </c>
      <c r="X80" s="14">
        <v>1</v>
      </c>
      <c r="Y80" s="14">
        <v>1</v>
      </c>
      <c r="Z80" s="3">
        <f t="shared" si="104"/>
        <v>3</v>
      </c>
      <c r="AA80" s="4" t="str">
        <f t="shared" si="105"/>
        <v>Yes</v>
      </c>
      <c r="AB80" s="14" t="str">
        <f>V80</f>
        <v>LMPI</v>
      </c>
      <c r="AC80" s="14">
        <v>0</v>
      </c>
      <c r="AD80" s="14"/>
      <c r="AE80" s="14"/>
      <c r="AF80" s="3">
        <f t="shared" si="117"/>
        <v>0</v>
      </c>
      <c r="AG80" s="4" t="str">
        <f t="shared" si="118"/>
        <v>No</v>
      </c>
    </row>
    <row r="81" spans="1:40" x14ac:dyDescent="0.25">
      <c r="A81" s="5" t="s">
        <v>158</v>
      </c>
      <c r="B81" s="6" t="s">
        <v>157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1">
        <f t="shared" si="98"/>
        <v>5</v>
      </c>
      <c r="I81" s="2" t="str">
        <f t="shared" si="99"/>
        <v>Yes</v>
      </c>
      <c r="J81" s="8" t="str">
        <f t="shared" si="110"/>
        <v>LMSH</v>
      </c>
      <c r="K81" s="2">
        <v>1</v>
      </c>
      <c r="L81" s="2">
        <v>1</v>
      </c>
      <c r="M81" s="7">
        <v>1</v>
      </c>
      <c r="N81" s="1">
        <f t="shared" si="100"/>
        <v>3</v>
      </c>
      <c r="O81" s="2" t="str">
        <f t="shared" si="101"/>
        <v>Yes</v>
      </c>
      <c r="P81" s="9" t="str">
        <f t="shared" si="111"/>
        <v>LMSH</v>
      </c>
      <c r="Q81" s="7">
        <v>1</v>
      </c>
      <c r="R81" s="7">
        <v>1</v>
      </c>
      <c r="S81" s="7">
        <v>1</v>
      </c>
      <c r="T81" s="1">
        <f t="shared" si="102"/>
        <v>3</v>
      </c>
      <c r="U81" s="2" t="str">
        <f t="shared" si="103"/>
        <v>Yes</v>
      </c>
      <c r="V81" s="10" t="str">
        <f t="shared" si="116"/>
        <v>LMSH</v>
      </c>
      <c r="W81" s="7">
        <v>1</v>
      </c>
      <c r="X81" s="7">
        <v>1</v>
      </c>
      <c r="Y81" s="7">
        <v>1</v>
      </c>
      <c r="Z81" s="5">
        <f t="shared" si="104"/>
        <v>3</v>
      </c>
      <c r="AA81" s="6" t="str">
        <f t="shared" si="105"/>
        <v>Yes</v>
      </c>
      <c r="AB81" s="11" t="str">
        <f>V81</f>
        <v>LMSH</v>
      </c>
      <c r="AC81" s="7">
        <v>1</v>
      </c>
      <c r="AD81" s="7">
        <v>1</v>
      </c>
      <c r="AE81" s="7">
        <v>1</v>
      </c>
      <c r="AF81" s="5">
        <f t="shared" si="117"/>
        <v>3</v>
      </c>
      <c r="AG81" s="6" t="str">
        <f t="shared" si="118"/>
        <v>Yes</v>
      </c>
      <c r="AH81" s="12" t="str">
        <f>AB81</f>
        <v>LMSH</v>
      </c>
      <c r="AI81" s="7">
        <v>1</v>
      </c>
      <c r="AJ81" s="7">
        <v>1</v>
      </c>
      <c r="AK81" s="7">
        <v>1</v>
      </c>
      <c r="AL81" s="5">
        <f t="shared" si="119"/>
        <v>3</v>
      </c>
      <c r="AM81" s="6" t="str">
        <f t="shared" si="120"/>
        <v>Yes</v>
      </c>
      <c r="AN81" s="13" t="str">
        <f>AH81</f>
        <v>LMSH</v>
      </c>
    </row>
    <row r="82" spans="1:40" x14ac:dyDescent="0.25">
      <c r="A82" s="3" t="s">
        <v>160</v>
      </c>
      <c r="B82" s="4" t="s">
        <v>159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3">
        <f t="shared" si="98"/>
        <v>5</v>
      </c>
      <c r="I82" s="4" t="str">
        <f t="shared" si="99"/>
        <v>Yes</v>
      </c>
      <c r="J82" s="4" t="str">
        <f t="shared" si="110"/>
        <v>LPIN</v>
      </c>
      <c r="K82" s="4">
        <v>1</v>
      </c>
      <c r="L82" s="4">
        <v>0</v>
      </c>
      <c r="M82" s="14"/>
      <c r="N82" s="3">
        <f t="shared" si="100"/>
        <v>1</v>
      </c>
      <c r="O82" s="4" t="str">
        <f t="shared" si="101"/>
        <v>No</v>
      </c>
    </row>
    <row r="83" spans="1:40" x14ac:dyDescent="0.25">
      <c r="A83" s="3" t="s">
        <v>162</v>
      </c>
      <c r="B83" s="4" t="s">
        <v>161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3">
        <f t="shared" si="98"/>
        <v>5</v>
      </c>
      <c r="I83" s="4" t="str">
        <f t="shared" si="99"/>
        <v>Yes</v>
      </c>
      <c r="J83" s="4" t="str">
        <f t="shared" si="110"/>
        <v>MAIN</v>
      </c>
      <c r="K83" s="4">
        <v>1</v>
      </c>
      <c r="L83" s="4">
        <v>1</v>
      </c>
      <c r="M83" s="14">
        <v>1</v>
      </c>
      <c r="N83" s="3">
        <f t="shared" si="100"/>
        <v>3</v>
      </c>
      <c r="O83" s="4" t="str">
        <f t="shared" si="101"/>
        <v>Yes</v>
      </c>
      <c r="P83" s="14" t="str">
        <f>J83</f>
        <v>MAIN</v>
      </c>
      <c r="Q83" s="14">
        <v>1</v>
      </c>
      <c r="R83" s="14">
        <v>1</v>
      </c>
      <c r="S83" s="14">
        <v>1</v>
      </c>
      <c r="T83" s="3">
        <f t="shared" si="102"/>
        <v>3</v>
      </c>
      <c r="U83" s="4" t="str">
        <f t="shared" si="103"/>
        <v>Yes</v>
      </c>
      <c r="V83" s="14" t="str">
        <f>P83</f>
        <v>MAIN</v>
      </c>
      <c r="W83" s="14">
        <v>1</v>
      </c>
      <c r="X83" s="14">
        <v>1</v>
      </c>
      <c r="Y83" s="14">
        <v>1</v>
      </c>
      <c r="Z83" s="3">
        <f t="shared" ref="Z83:Z87" si="121">SUM(W83:Y83)</f>
        <v>3</v>
      </c>
      <c r="AA83" s="4" t="str">
        <f t="shared" ref="AA83:AA87" si="122">IF(Z83=3,"Yes", "No")</f>
        <v>Yes</v>
      </c>
      <c r="AB83" s="14" t="str">
        <f>V83</f>
        <v>MAIN</v>
      </c>
      <c r="AC83" s="14">
        <v>0</v>
      </c>
      <c r="AD83" s="14"/>
      <c r="AE83" s="14"/>
      <c r="AF83" s="3">
        <f t="shared" ref="AF83:AF87" si="123">SUM(AC83:AE83)</f>
        <v>0</v>
      </c>
      <c r="AG83" s="4" t="str">
        <f t="shared" ref="AG83:AG87" si="124">IF(AF83=3,"Yes", "No")</f>
        <v>No</v>
      </c>
    </row>
    <row r="84" spans="1:40" x14ac:dyDescent="0.25">
      <c r="A84" s="3" t="s">
        <v>164</v>
      </c>
      <c r="B84" s="4" t="s">
        <v>163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3">
        <f t="shared" si="98"/>
        <v>5</v>
      </c>
      <c r="I84" s="4" t="str">
        <f t="shared" si="99"/>
        <v>Yes</v>
      </c>
      <c r="J84" s="4" t="str">
        <f t="shared" si="110"/>
        <v>MASA</v>
      </c>
      <c r="K84" s="4">
        <v>1</v>
      </c>
      <c r="L84" s="4">
        <v>1</v>
      </c>
      <c r="M84" s="14">
        <v>1</v>
      </c>
      <c r="N84" s="3">
        <f t="shared" si="100"/>
        <v>3</v>
      </c>
      <c r="O84" s="4" t="str">
        <f t="shared" si="101"/>
        <v>Yes</v>
      </c>
      <c r="P84" s="14" t="str">
        <f t="shared" ref="P84:P87" si="125">J84</f>
        <v>MASA</v>
      </c>
      <c r="Q84" s="14">
        <v>1</v>
      </c>
      <c r="R84" s="14">
        <v>1</v>
      </c>
      <c r="S84" s="14">
        <v>1</v>
      </c>
      <c r="T84" s="3">
        <f t="shared" si="102"/>
        <v>3</v>
      </c>
      <c r="U84" s="4" t="str">
        <f t="shared" si="103"/>
        <v>Yes</v>
      </c>
      <c r="V84" s="14" t="str">
        <f t="shared" ref="V84:V87" si="126">P84</f>
        <v>MASA</v>
      </c>
      <c r="W84" s="14">
        <v>0</v>
      </c>
      <c r="X84" s="14">
        <v>0</v>
      </c>
      <c r="Y84" s="14">
        <v>0</v>
      </c>
      <c r="Z84" s="3">
        <f t="shared" si="121"/>
        <v>0</v>
      </c>
      <c r="AA84" s="4" t="str">
        <f t="shared" si="122"/>
        <v>No</v>
      </c>
      <c r="AB84" s="14"/>
    </row>
    <row r="85" spans="1:40" x14ac:dyDescent="0.25">
      <c r="A85" s="3" t="s">
        <v>166</v>
      </c>
      <c r="B85" s="4" t="s">
        <v>165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3">
        <f t="shared" si="98"/>
        <v>5</v>
      </c>
      <c r="I85" s="4" t="str">
        <f t="shared" si="99"/>
        <v>Yes</v>
      </c>
      <c r="J85" s="4" t="str">
        <f t="shared" si="110"/>
        <v>MBTO</v>
      </c>
      <c r="K85" s="4">
        <v>1</v>
      </c>
      <c r="L85" s="4">
        <v>1</v>
      </c>
      <c r="M85" s="14">
        <v>1</v>
      </c>
      <c r="N85" s="3">
        <f t="shared" si="100"/>
        <v>3</v>
      </c>
      <c r="O85" s="4" t="str">
        <f t="shared" si="101"/>
        <v>Yes</v>
      </c>
      <c r="P85" s="14" t="str">
        <f t="shared" si="125"/>
        <v>MBTO</v>
      </c>
      <c r="Q85" s="14">
        <v>1</v>
      </c>
      <c r="R85" s="14">
        <v>1</v>
      </c>
      <c r="S85" s="14">
        <v>1</v>
      </c>
      <c r="T85" s="3">
        <f t="shared" si="102"/>
        <v>3</v>
      </c>
      <c r="U85" s="4" t="str">
        <f t="shared" si="103"/>
        <v>Yes</v>
      </c>
      <c r="V85" s="14" t="str">
        <f t="shared" si="126"/>
        <v>MBTO</v>
      </c>
      <c r="W85" s="14">
        <v>1</v>
      </c>
      <c r="X85" s="14">
        <v>1</v>
      </c>
      <c r="Y85" s="14">
        <v>1</v>
      </c>
      <c r="Z85" s="3">
        <f t="shared" si="121"/>
        <v>3</v>
      </c>
      <c r="AA85" s="4" t="str">
        <f t="shared" si="122"/>
        <v>Yes</v>
      </c>
      <c r="AB85" s="14" t="str">
        <f>V85</f>
        <v>MBTO</v>
      </c>
      <c r="AC85" s="14">
        <v>0</v>
      </c>
      <c r="AD85" s="14"/>
      <c r="AE85" s="14"/>
      <c r="AF85" s="3">
        <f t="shared" si="123"/>
        <v>0</v>
      </c>
      <c r="AG85" s="4" t="str">
        <f t="shared" si="124"/>
        <v>No</v>
      </c>
    </row>
    <row r="86" spans="1:40" x14ac:dyDescent="0.25">
      <c r="A86" s="5" t="s">
        <v>168</v>
      </c>
      <c r="B86" s="6" t="s">
        <v>167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1">
        <f t="shared" si="98"/>
        <v>5</v>
      </c>
      <c r="I86" s="2" t="str">
        <f t="shared" si="99"/>
        <v>Yes</v>
      </c>
      <c r="J86" s="8" t="str">
        <f t="shared" si="110"/>
        <v>MERK</v>
      </c>
      <c r="K86" s="2">
        <v>1</v>
      </c>
      <c r="L86" s="2">
        <v>1</v>
      </c>
      <c r="M86" s="7">
        <v>1</v>
      </c>
      <c r="N86" s="1">
        <f t="shared" si="100"/>
        <v>3</v>
      </c>
      <c r="O86" s="2" t="str">
        <f t="shared" si="101"/>
        <v>Yes</v>
      </c>
      <c r="P86" s="9" t="str">
        <f t="shared" si="125"/>
        <v>MERK</v>
      </c>
      <c r="Q86" s="7">
        <v>1</v>
      </c>
      <c r="R86" s="7">
        <v>1</v>
      </c>
      <c r="S86" s="7">
        <v>1</v>
      </c>
      <c r="T86" s="1">
        <f t="shared" si="102"/>
        <v>3</v>
      </c>
      <c r="U86" s="2" t="str">
        <f t="shared" si="103"/>
        <v>Yes</v>
      </c>
      <c r="V86" s="10" t="str">
        <f t="shared" si="126"/>
        <v>MERK</v>
      </c>
      <c r="W86" s="7">
        <v>1</v>
      </c>
      <c r="X86" s="7">
        <v>1</v>
      </c>
      <c r="Y86" s="7">
        <v>1</v>
      </c>
      <c r="Z86" s="5">
        <f t="shared" si="121"/>
        <v>3</v>
      </c>
      <c r="AA86" s="6" t="str">
        <f t="shared" si="122"/>
        <v>Yes</v>
      </c>
      <c r="AB86" s="11" t="str">
        <f>V86</f>
        <v>MERK</v>
      </c>
      <c r="AC86" s="7">
        <v>1</v>
      </c>
      <c r="AD86" s="7">
        <v>1</v>
      </c>
      <c r="AE86" s="7">
        <v>1</v>
      </c>
      <c r="AF86" s="5">
        <f t="shared" si="123"/>
        <v>3</v>
      </c>
      <c r="AG86" s="6" t="str">
        <f t="shared" si="124"/>
        <v>Yes</v>
      </c>
      <c r="AH86" s="12" t="str">
        <f>AB86</f>
        <v>MERK</v>
      </c>
      <c r="AI86" s="7">
        <v>1</v>
      </c>
      <c r="AJ86" s="7">
        <v>1</v>
      </c>
      <c r="AK86" s="7">
        <v>1</v>
      </c>
      <c r="AL86" s="5">
        <f t="shared" ref="AL86:AL87" si="127">SUM(AI86:AK86)</f>
        <v>3</v>
      </c>
      <c r="AM86" s="6" t="str">
        <f t="shared" ref="AM86:AM87" si="128">IF(AL86=3,"Yes", "No")</f>
        <v>Yes</v>
      </c>
      <c r="AN86" s="13" t="str">
        <f>AH86</f>
        <v>MERK</v>
      </c>
    </row>
    <row r="87" spans="1:40" x14ac:dyDescent="0.25">
      <c r="A87" s="5" t="s">
        <v>170</v>
      </c>
      <c r="B87" s="6" t="s">
        <v>169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1">
        <f t="shared" si="98"/>
        <v>5</v>
      </c>
      <c r="I87" s="2" t="str">
        <f t="shared" si="99"/>
        <v>Yes</v>
      </c>
      <c r="J87" s="8" t="str">
        <f>B87</f>
        <v>MLBI</v>
      </c>
      <c r="K87" s="2">
        <v>1</v>
      </c>
      <c r="L87" s="2">
        <v>1</v>
      </c>
      <c r="M87" s="7">
        <v>1</v>
      </c>
      <c r="N87" s="1">
        <f t="shared" si="100"/>
        <v>3</v>
      </c>
      <c r="O87" s="2" t="str">
        <f t="shared" si="101"/>
        <v>Yes</v>
      </c>
      <c r="P87" s="9" t="str">
        <f t="shared" si="125"/>
        <v>MLBI</v>
      </c>
      <c r="Q87" s="7">
        <v>1</v>
      </c>
      <c r="R87" s="7">
        <v>1</v>
      </c>
      <c r="S87" s="7">
        <v>1</v>
      </c>
      <c r="T87" s="1">
        <f t="shared" si="102"/>
        <v>3</v>
      </c>
      <c r="U87" s="2" t="str">
        <f t="shared" si="103"/>
        <v>Yes</v>
      </c>
      <c r="V87" s="10" t="str">
        <f t="shared" si="126"/>
        <v>MLBI</v>
      </c>
      <c r="W87" s="7">
        <v>1</v>
      </c>
      <c r="X87" s="7">
        <v>1</v>
      </c>
      <c r="Y87" s="7">
        <v>1</v>
      </c>
      <c r="Z87" s="5">
        <f t="shared" si="121"/>
        <v>3</v>
      </c>
      <c r="AA87" s="6" t="str">
        <f t="shared" si="122"/>
        <v>Yes</v>
      </c>
      <c r="AB87" s="11" t="str">
        <f>V87</f>
        <v>MLBI</v>
      </c>
      <c r="AC87" s="7">
        <v>1</v>
      </c>
      <c r="AD87" s="7">
        <v>1</v>
      </c>
      <c r="AE87" s="7">
        <v>1</v>
      </c>
      <c r="AF87" s="5">
        <f t="shared" si="123"/>
        <v>3</v>
      </c>
      <c r="AG87" s="6" t="str">
        <f t="shared" si="124"/>
        <v>Yes</v>
      </c>
      <c r="AH87" s="12" t="str">
        <f>AB87</f>
        <v>MLBI</v>
      </c>
      <c r="AI87" s="7">
        <v>1</v>
      </c>
      <c r="AJ87" s="7">
        <v>1</v>
      </c>
      <c r="AK87" s="7">
        <v>1</v>
      </c>
      <c r="AL87" s="5">
        <f t="shared" si="127"/>
        <v>3</v>
      </c>
      <c r="AM87" s="6" t="str">
        <f t="shared" si="128"/>
        <v>Yes</v>
      </c>
      <c r="AN87" s="13" t="str">
        <f>AH87</f>
        <v>MLBI</v>
      </c>
    </row>
    <row r="88" spans="1:40" x14ac:dyDescent="0.25">
      <c r="A88" s="3" t="s">
        <v>172</v>
      </c>
      <c r="B88" s="4" t="s">
        <v>171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3">
        <f t="shared" si="98"/>
        <v>5</v>
      </c>
      <c r="I88" s="4" t="str">
        <f t="shared" si="99"/>
        <v>Yes</v>
      </c>
      <c r="J88" s="4" t="str">
        <f t="shared" si="110"/>
        <v>MLIA</v>
      </c>
      <c r="K88" s="4">
        <v>1</v>
      </c>
      <c r="L88" s="4">
        <v>0</v>
      </c>
      <c r="M88" s="14"/>
      <c r="N88" s="3">
        <f t="shared" si="100"/>
        <v>1</v>
      </c>
      <c r="O88" s="4" t="str">
        <f t="shared" si="101"/>
        <v>No</v>
      </c>
    </row>
    <row r="89" spans="1:40" x14ac:dyDescent="0.25">
      <c r="A89" s="3" t="s">
        <v>174</v>
      </c>
      <c r="B89" s="4" t="s">
        <v>173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3">
        <f t="shared" si="98"/>
        <v>5</v>
      </c>
      <c r="I89" s="4" t="str">
        <f t="shared" si="99"/>
        <v>Yes</v>
      </c>
      <c r="J89" s="4" t="str">
        <f t="shared" si="110"/>
        <v>MRAT</v>
      </c>
      <c r="K89" s="4">
        <v>1</v>
      </c>
      <c r="L89" s="4">
        <v>1</v>
      </c>
      <c r="M89" s="14">
        <v>1</v>
      </c>
      <c r="N89" s="3">
        <f t="shared" si="100"/>
        <v>3</v>
      </c>
      <c r="O89" s="4" t="str">
        <f t="shared" si="101"/>
        <v>Yes</v>
      </c>
      <c r="P89" s="14" t="str">
        <f>J89</f>
        <v>MRAT</v>
      </c>
      <c r="Q89" s="14">
        <v>1</v>
      </c>
      <c r="R89" s="14">
        <v>1</v>
      </c>
      <c r="S89" s="14">
        <v>1</v>
      </c>
      <c r="T89" s="3">
        <f t="shared" si="102"/>
        <v>3</v>
      </c>
      <c r="U89" s="4" t="str">
        <f t="shared" si="103"/>
        <v>Yes</v>
      </c>
      <c r="V89" s="14" t="str">
        <f>P89</f>
        <v>MRAT</v>
      </c>
      <c r="W89" s="14">
        <v>1</v>
      </c>
      <c r="X89" s="14">
        <v>1</v>
      </c>
      <c r="Y89" s="14">
        <v>1</v>
      </c>
      <c r="Z89" s="3">
        <f t="shared" ref="Z89:Z90" si="129">SUM(W89:Y89)</f>
        <v>3</v>
      </c>
      <c r="AA89" s="4" t="str">
        <f t="shared" ref="AA89:AA90" si="130">IF(Z89=3,"Yes", "No")</f>
        <v>Yes</v>
      </c>
      <c r="AB89" s="14" t="str">
        <f>V89</f>
        <v>MRAT</v>
      </c>
      <c r="AC89" s="14">
        <v>0</v>
      </c>
      <c r="AD89" s="14"/>
      <c r="AE89" s="14"/>
      <c r="AF89" s="3">
        <f t="shared" ref="AF89:AF90" si="131">SUM(AC89:AE89)</f>
        <v>0</v>
      </c>
      <c r="AG89" s="4" t="str">
        <f t="shared" ref="AG89:AG90" si="132">IF(AF89=3,"Yes", "No")</f>
        <v>No</v>
      </c>
    </row>
    <row r="90" spans="1:40" x14ac:dyDescent="0.25">
      <c r="A90" s="5" t="s">
        <v>176</v>
      </c>
      <c r="B90" s="6" t="s">
        <v>175</v>
      </c>
      <c r="C90" s="6">
        <v>1</v>
      </c>
      <c r="D90" s="6">
        <v>1</v>
      </c>
      <c r="E90" s="6">
        <v>1</v>
      </c>
      <c r="F90" s="6">
        <v>1</v>
      </c>
      <c r="G90" s="6">
        <v>1</v>
      </c>
      <c r="H90" s="1">
        <f t="shared" si="98"/>
        <v>5</v>
      </c>
      <c r="I90" s="2" t="str">
        <f t="shared" si="99"/>
        <v>Yes</v>
      </c>
      <c r="J90" s="8" t="str">
        <f t="shared" si="110"/>
        <v>MYOR</v>
      </c>
      <c r="K90" s="2">
        <v>1</v>
      </c>
      <c r="L90" s="2">
        <v>1</v>
      </c>
      <c r="M90" s="7">
        <v>1</v>
      </c>
      <c r="N90" s="1">
        <f t="shared" si="100"/>
        <v>3</v>
      </c>
      <c r="O90" s="2" t="str">
        <f t="shared" si="101"/>
        <v>Yes</v>
      </c>
      <c r="P90" s="9" t="str">
        <f t="shared" ref="P90:P91" si="133">J90</f>
        <v>MYOR</v>
      </c>
      <c r="Q90" s="7">
        <v>1</v>
      </c>
      <c r="R90" s="7">
        <v>1</v>
      </c>
      <c r="S90" s="7">
        <v>1</v>
      </c>
      <c r="T90" s="1">
        <f t="shared" si="102"/>
        <v>3</v>
      </c>
      <c r="U90" s="2" t="str">
        <f t="shared" si="103"/>
        <v>Yes</v>
      </c>
      <c r="V90" s="10" t="str">
        <f>P90</f>
        <v>MYOR</v>
      </c>
      <c r="W90" s="7">
        <v>1</v>
      </c>
      <c r="X90" s="7">
        <v>1</v>
      </c>
      <c r="Y90" s="7">
        <v>1</v>
      </c>
      <c r="Z90" s="5">
        <f t="shared" si="129"/>
        <v>3</v>
      </c>
      <c r="AA90" s="6" t="str">
        <f t="shared" si="130"/>
        <v>Yes</v>
      </c>
      <c r="AB90" s="11" t="str">
        <f>V90</f>
        <v>MYOR</v>
      </c>
      <c r="AC90" s="7">
        <v>1</v>
      </c>
      <c r="AD90" s="7">
        <v>1</v>
      </c>
      <c r="AE90" s="7">
        <v>1</v>
      </c>
      <c r="AF90" s="5">
        <f t="shared" si="131"/>
        <v>3</v>
      </c>
      <c r="AG90" s="6" t="str">
        <f t="shared" si="132"/>
        <v>Yes</v>
      </c>
      <c r="AH90" s="12" t="str">
        <f>AB90</f>
        <v>MYOR</v>
      </c>
      <c r="AI90" s="7">
        <v>1</v>
      </c>
      <c r="AJ90" s="7">
        <v>1</v>
      </c>
      <c r="AK90" s="7">
        <v>1</v>
      </c>
      <c r="AL90" s="5">
        <f t="shared" ref="AL90" si="134">SUM(AI90:AK90)</f>
        <v>3</v>
      </c>
      <c r="AM90" s="6" t="str">
        <f t="shared" ref="AM90" si="135">IF(AL90=3,"Yes", "No")</f>
        <v>Yes</v>
      </c>
      <c r="AN90" s="13" t="str">
        <f>AH90</f>
        <v>MYOR</v>
      </c>
    </row>
    <row r="91" spans="1:40" x14ac:dyDescent="0.25">
      <c r="A91" s="3" t="s">
        <v>178</v>
      </c>
      <c r="B91" s="4" t="s">
        <v>177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3">
        <f t="shared" si="98"/>
        <v>5</v>
      </c>
      <c r="I91" s="4" t="str">
        <f t="shared" si="99"/>
        <v>Yes</v>
      </c>
      <c r="J91" s="4" t="str">
        <f t="shared" si="110"/>
        <v>MYTX</v>
      </c>
      <c r="K91" s="4">
        <v>1</v>
      </c>
      <c r="L91" s="4">
        <v>1</v>
      </c>
      <c r="M91" s="14">
        <v>1</v>
      </c>
      <c r="N91" s="3">
        <f t="shared" si="100"/>
        <v>3</v>
      </c>
      <c r="O91" s="4" t="str">
        <f t="shared" si="101"/>
        <v>Yes</v>
      </c>
      <c r="P91" s="14" t="str">
        <f t="shared" si="133"/>
        <v>MYTX</v>
      </c>
      <c r="Q91" s="14">
        <v>1</v>
      </c>
      <c r="R91" s="14">
        <v>0</v>
      </c>
      <c r="S91" s="14"/>
      <c r="T91" s="3">
        <f t="shared" si="102"/>
        <v>1</v>
      </c>
      <c r="U91" s="4" t="str">
        <f t="shared" si="103"/>
        <v>No</v>
      </c>
      <c r="V91" s="14"/>
    </row>
    <row r="92" spans="1:40" x14ac:dyDescent="0.25">
      <c r="A92" s="3" t="s">
        <v>180</v>
      </c>
      <c r="B92" s="4" t="s">
        <v>179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3">
        <f t="shared" si="98"/>
        <v>5</v>
      </c>
      <c r="I92" s="4" t="str">
        <f t="shared" si="99"/>
        <v>Yes</v>
      </c>
      <c r="J92" s="4" t="str">
        <f t="shared" si="110"/>
        <v>NIKL</v>
      </c>
      <c r="K92" s="4">
        <v>1</v>
      </c>
      <c r="L92" s="4">
        <v>1</v>
      </c>
      <c r="M92" s="14">
        <v>0</v>
      </c>
      <c r="N92" s="3">
        <f t="shared" si="100"/>
        <v>2</v>
      </c>
      <c r="O92" s="4" t="str">
        <f t="shared" si="101"/>
        <v>No</v>
      </c>
    </row>
    <row r="93" spans="1:40" x14ac:dyDescent="0.25">
      <c r="A93" s="3" t="s">
        <v>182</v>
      </c>
      <c r="B93" s="4" t="s">
        <v>181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3">
        <f t="shared" si="98"/>
        <v>5</v>
      </c>
      <c r="I93" s="4" t="str">
        <f t="shared" si="99"/>
        <v>Yes</v>
      </c>
      <c r="J93" s="4" t="str">
        <f t="shared" si="110"/>
        <v>NIPS</v>
      </c>
      <c r="K93" s="4">
        <v>1</v>
      </c>
      <c r="L93" s="4">
        <v>1</v>
      </c>
      <c r="M93" s="14">
        <v>0</v>
      </c>
      <c r="N93" s="3">
        <f t="shared" si="100"/>
        <v>2</v>
      </c>
      <c r="O93" s="4" t="str">
        <f t="shared" si="101"/>
        <v>No</v>
      </c>
    </row>
    <row r="94" spans="1:40" x14ac:dyDescent="0.25">
      <c r="A94" s="3" t="s">
        <v>184</v>
      </c>
      <c r="B94" s="4" t="s">
        <v>183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3">
        <f t="shared" si="98"/>
        <v>5</v>
      </c>
      <c r="I94" s="4" t="str">
        <f t="shared" si="99"/>
        <v>Yes</v>
      </c>
      <c r="J94" s="4" t="str">
        <f>B94</f>
        <v>PBRX</v>
      </c>
      <c r="K94" s="4">
        <v>1</v>
      </c>
      <c r="L94" s="4">
        <v>0</v>
      </c>
      <c r="M94" s="14"/>
      <c r="N94" s="3">
        <f t="shared" si="100"/>
        <v>1</v>
      </c>
      <c r="O94" s="4" t="str">
        <f t="shared" si="101"/>
        <v>No</v>
      </c>
    </row>
    <row r="95" spans="1:40" x14ac:dyDescent="0.25">
      <c r="A95" s="3" t="s">
        <v>186</v>
      </c>
      <c r="B95" s="4" t="s">
        <v>185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3">
        <f t="shared" si="98"/>
        <v>5</v>
      </c>
      <c r="I95" s="4" t="str">
        <f t="shared" si="99"/>
        <v>Yes</v>
      </c>
      <c r="J95" s="4" t="str">
        <f t="shared" si="110"/>
        <v>PICO</v>
      </c>
      <c r="K95" s="4">
        <v>1</v>
      </c>
      <c r="L95" s="4">
        <v>1</v>
      </c>
      <c r="M95" s="14">
        <v>1</v>
      </c>
      <c r="N95" s="3">
        <f t="shared" si="100"/>
        <v>3</v>
      </c>
      <c r="O95" s="4" t="str">
        <f t="shared" si="101"/>
        <v>Yes</v>
      </c>
      <c r="P95" s="14" t="str">
        <f>J95</f>
        <v>PICO</v>
      </c>
      <c r="Q95" s="14">
        <v>1</v>
      </c>
      <c r="R95" s="14">
        <v>1</v>
      </c>
      <c r="S95" s="14">
        <v>1</v>
      </c>
      <c r="T95" s="3">
        <f t="shared" si="102"/>
        <v>3</v>
      </c>
      <c r="U95" s="4" t="str">
        <f t="shared" si="103"/>
        <v>Yes</v>
      </c>
      <c r="V95" s="14" t="str">
        <f>P95</f>
        <v>PICO</v>
      </c>
      <c r="W95" s="14">
        <v>0</v>
      </c>
      <c r="X95" s="14">
        <v>0</v>
      </c>
      <c r="Y95" s="14">
        <v>0</v>
      </c>
      <c r="Z95" s="3">
        <f t="shared" ref="Z95:Z96" si="136">SUM(W95:Y95)</f>
        <v>0</v>
      </c>
      <c r="AA95" s="4" t="str">
        <f t="shared" ref="AA95:AA96" si="137">IF(Z95=3,"Yes", "No")</f>
        <v>No</v>
      </c>
      <c r="AB95" s="14"/>
    </row>
    <row r="96" spans="1:40" x14ac:dyDescent="0.25">
      <c r="A96" s="3" t="s">
        <v>188</v>
      </c>
      <c r="B96" s="4" t="s">
        <v>187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3">
        <f t="shared" si="98"/>
        <v>5</v>
      </c>
      <c r="I96" s="4" t="str">
        <f t="shared" si="99"/>
        <v>Yes</v>
      </c>
      <c r="J96" s="4" t="str">
        <f t="shared" si="110"/>
        <v>POLY</v>
      </c>
      <c r="K96" s="4">
        <v>1</v>
      </c>
      <c r="L96" s="4">
        <v>1</v>
      </c>
      <c r="M96" s="14">
        <v>1</v>
      </c>
      <c r="N96" s="3">
        <f t="shared" si="100"/>
        <v>3</v>
      </c>
      <c r="O96" s="4" t="str">
        <f t="shared" si="101"/>
        <v>Yes</v>
      </c>
      <c r="P96" s="14" t="str">
        <f>J96</f>
        <v>POLY</v>
      </c>
      <c r="Q96" s="14">
        <v>1</v>
      </c>
      <c r="R96" s="14">
        <v>1</v>
      </c>
      <c r="S96" s="14">
        <v>1</v>
      </c>
      <c r="T96" s="3">
        <f t="shared" si="102"/>
        <v>3</v>
      </c>
      <c r="U96" s="4" t="str">
        <f t="shared" si="103"/>
        <v>Yes</v>
      </c>
      <c r="V96" s="14" t="str">
        <f>P96</f>
        <v>POLY</v>
      </c>
      <c r="W96" s="14">
        <v>0</v>
      </c>
      <c r="X96" s="14">
        <v>0</v>
      </c>
      <c r="Y96" s="14">
        <v>0</v>
      </c>
      <c r="Z96" s="3">
        <f t="shared" si="136"/>
        <v>0</v>
      </c>
      <c r="AA96" s="4" t="str">
        <f t="shared" si="137"/>
        <v>No</v>
      </c>
      <c r="AB96" s="14"/>
    </row>
    <row r="97" spans="1:40" x14ac:dyDescent="0.25">
      <c r="A97" s="3" t="s">
        <v>190</v>
      </c>
      <c r="B97" s="4" t="s">
        <v>189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3">
        <f t="shared" si="98"/>
        <v>5</v>
      </c>
      <c r="I97" s="4" t="str">
        <f t="shared" si="99"/>
        <v>Yes</v>
      </c>
      <c r="J97" s="4" t="str">
        <f t="shared" si="110"/>
        <v>PRAS</v>
      </c>
      <c r="K97" s="4">
        <v>0</v>
      </c>
      <c r="L97" s="4"/>
      <c r="M97" s="14"/>
      <c r="N97" s="3">
        <f t="shared" si="100"/>
        <v>0</v>
      </c>
      <c r="O97" s="4" t="str">
        <f t="shared" si="101"/>
        <v>No</v>
      </c>
    </row>
    <row r="98" spans="1:40" x14ac:dyDescent="0.25">
      <c r="A98" s="3" t="s">
        <v>192</v>
      </c>
      <c r="B98" s="4" t="s">
        <v>191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3">
        <f t="shared" si="98"/>
        <v>5</v>
      </c>
      <c r="I98" s="4" t="str">
        <f t="shared" si="99"/>
        <v>Yes</v>
      </c>
      <c r="J98" s="4" t="str">
        <f t="shared" si="110"/>
        <v>PSDN</v>
      </c>
      <c r="K98" s="4">
        <v>0</v>
      </c>
      <c r="L98" s="4"/>
      <c r="M98" s="14"/>
      <c r="N98" s="3">
        <f t="shared" si="100"/>
        <v>0</v>
      </c>
      <c r="O98" s="4" t="str">
        <f t="shared" si="101"/>
        <v>No</v>
      </c>
    </row>
    <row r="99" spans="1:40" x14ac:dyDescent="0.25">
      <c r="A99" s="3" t="s">
        <v>194</v>
      </c>
      <c r="B99" s="4" t="s">
        <v>193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3">
        <f t="shared" si="98"/>
        <v>5</v>
      </c>
      <c r="I99" s="4" t="str">
        <f t="shared" si="99"/>
        <v>Yes</v>
      </c>
      <c r="J99" s="4" t="str">
        <f t="shared" si="110"/>
        <v>PTSN</v>
      </c>
      <c r="K99" s="4">
        <v>1</v>
      </c>
      <c r="L99" s="4">
        <v>1</v>
      </c>
      <c r="M99" s="14">
        <v>1</v>
      </c>
      <c r="N99" s="3">
        <f t="shared" si="100"/>
        <v>3</v>
      </c>
      <c r="O99" s="4" t="str">
        <f t="shared" si="101"/>
        <v>Yes</v>
      </c>
      <c r="P99" s="14" t="str">
        <f>J99</f>
        <v>PTSN</v>
      </c>
      <c r="Q99" s="14">
        <v>1</v>
      </c>
      <c r="R99" s="14">
        <v>1</v>
      </c>
      <c r="S99" s="14">
        <v>1</v>
      </c>
      <c r="T99" s="3">
        <f t="shared" si="102"/>
        <v>3</v>
      </c>
      <c r="U99" s="4" t="str">
        <f t="shared" si="103"/>
        <v>Yes</v>
      </c>
      <c r="V99" s="14" t="str">
        <f>P99</f>
        <v>PTSN</v>
      </c>
      <c r="W99" s="14">
        <v>0</v>
      </c>
      <c r="X99" s="14">
        <v>0</v>
      </c>
      <c r="Y99" s="14">
        <v>0</v>
      </c>
      <c r="Z99" s="3">
        <f t="shared" ref="Z99:Z101" si="138">SUM(W99:Y99)</f>
        <v>0</v>
      </c>
      <c r="AA99" s="4" t="str">
        <f t="shared" ref="AA99:AA101" si="139">IF(Z99=3,"Yes", "No")</f>
        <v>No</v>
      </c>
      <c r="AB99" s="14"/>
    </row>
    <row r="100" spans="1:40" x14ac:dyDescent="0.25">
      <c r="A100" s="3" t="s">
        <v>196</v>
      </c>
      <c r="B100" s="4" t="s">
        <v>195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3">
        <f t="shared" ref="H100:H131" si="140">SUM(C100:G100)</f>
        <v>5</v>
      </c>
      <c r="I100" s="4" t="str">
        <f t="shared" si="99"/>
        <v>Yes</v>
      </c>
      <c r="J100" s="4" t="str">
        <f t="shared" si="110"/>
        <v>PYFA</v>
      </c>
      <c r="K100" s="4">
        <v>1</v>
      </c>
      <c r="L100" s="4">
        <v>1</v>
      </c>
      <c r="M100" s="14">
        <v>1</v>
      </c>
      <c r="N100" s="3">
        <f t="shared" si="100"/>
        <v>3</v>
      </c>
      <c r="O100" s="4" t="str">
        <f t="shared" si="101"/>
        <v>Yes</v>
      </c>
      <c r="P100" s="14" t="str">
        <f t="shared" ref="P100:P101" si="141">J100</f>
        <v>PYFA</v>
      </c>
      <c r="Q100" s="14">
        <v>1</v>
      </c>
      <c r="R100" s="14">
        <v>1</v>
      </c>
      <c r="S100" s="14">
        <v>1</v>
      </c>
      <c r="T100" s="3">
        <f t="shared" si="102"/>
        <v>3</v>
      </c>
      <c r="U100" s="4" t="str">
        <f t="shared" si="103"/>
        <v>Yes</v>
      </c>
      <c r="V100" s="14" t="str">
        <f t="shared" ref="V100:V101" si="142">P100</f>
        <v>PYFA</v>
      </c>
      <c r="W100" s="14">
        <v>1</v>
      </c>
      <c r="X100" s="14">
        <v>1</v>
      </c>
      <c r="Y100" s="14">
        <v>1</v>
      </c>
      <c r="Z100" s="3">
        <f t="shared" si="138"/>
        <v>3</v>
      </c>
      <c r="AA100" s="4" t="str">
        <f t="shared" si="139"/>
        <v>Yes</v>
      </c>
      <c r="AB100" s="14" t="str">
        <f>V100</f>
        <v>PYFA</v>
      </c>
      <c r="AC100" s="14">
        <v>0</v>
      </c>
      <c r="AD100" s="14"/>
      <c r="AE100" s="14"/>
      <c r="AF100" s="3">
        <f t="shared" ref="AF100:AF101" si="143">SUM(AC100:AE100)</f>
        <v>0</v>
      </c>
      <c r="AG100" s="4" t="str">
        <f t="shared" ref="AG100:AG101" si="144">IF(AF100=3,"Yes", "No")</f>
        <v>No</v>
      </c>
    </row>
    <row r="101" spans="1:40" x14ac:dyDescent="0.25">
      <c r="A101" s="5" t="s">
        <v>198</v>
      </c>
      <c r="B101" s="6" t="s">
        <v>197</v>
      </c>
      <c r="C101" s="6">
        <v>1</v>
      </c>
      <c r="D101" s="6">
        <v>1</v>
      </c>
      <c r="E101" s="6">
        <v>1</v>
      </c>
      <c r="F101" s="6">
        <v>1</v>
      </c>
      <c r="G101" s="6">
        <v>1</v>
      </c>
      <c r="H101" s="1">
        <f t="shared" si="140"/>
        <v>5</v>
      </c>
      <c r="I101" s="2" t="str">
        <f t="shared" si="99"/>
        <v>Yes</v>
      </c>
      <c r="J101" s="8" t="str">
        <f t="shared" si="110"/>
        <v>RICY</v>
      </c>
      <c r="K101" s="2">
        <v>1</v>
      </c>
      <c r="L101" s="2">
        <v>1</v>
      </c>
      <c r="M101" s="7">
        <v>1</v>
      </c>
      <c r="N101" s="1">
        <f t="shared" si="100"/>
        <v>3</v>
      </c>
      <c r="O101" s="2" t="str">
        <f t="shared" si="101"/>
        <v>Yes</v>
      </c>
      <c r="P101" s="9" t="str">
        <f t="shared" si="141"/>
        <v>RICY</v>
      </c>
      <c r="Q101" s="7">
        <v>1</v>
      </c>
      <c r="R101" s="7">
        <v>1</v>
      </c>
      <c r="S101" s="7">
        <v>1</v>
      </c>
      <c r="T101" s="1">
        <f t="shared" si="102"/>
        <v>3</v>
      </c>
      <c r="U101" s="2" t="str">
        <f t="shared" si="103"/>
        <v>Yes</v>
      </c>
      <c r="V101" s="10" t="str">
        <f t="shared" si="142"/>
        <v>RICY</v>
      </c>
      <c r="W101" s="7">
        <v>1</v>
      </c>
      <c r="X101" s="7">
        <v>1</v>
      </c>
      <c r="Y101" s="7">
        <v>1</v>
      </c>
      <c r="Z101" s="5">
        <f t="shared" si="138"/>
        <v>3</v>
      </c>
      <c r="AA101" s="6" t="str">
        <f t="shared" si="139"/>
        <v>Yes</v>
      </c>
      <c r="AB101" s="11" t="str">
        <f>V101</f>
        <v>RICY</v>
      </c>
      <c r="AC101" s="7">
        <v>1</v>
      </c>
      <c r="AD101" s="7">
        <v>1</v>
      </c>
      <c r="AE101" s="7">
        <v>1</v>
      </c>
      <c r="AF101" s="5">
        <f t="shared" si="143"/>
        <v>3</v>
      </c>
      <c r="AG101" s="6" t="str">
        <f t="shared" si="144"/>
        <v>Yes</v>
      </c>
      <c r="AH101" s="12" t="str">
        <f>AB101</f>
        <v>RICY</v>
      </c>
      <c r="AI101" s="7">
        <v>1</v>
      </c>
      <c r="AJ101" s="7">
        <v>1</v>
      </c>
      <c r="AK101" s="7">
        <v>1</v>
      </c>
      <c r="AL101" s="5">
        <f t="shared" ref="AL101" si="145">SUM(AI101:AK101)</f>
        <v>3</v>
      </c>
      <c r="AM101" s="6" t="str">
        <f t="shared" ref="AM101" si="146">IF(AL101=3,"Yes", "No")</f>
        <v>Yes</v>
      </c>
      <c r="AN101" s="13" t="str">
        <f>AH101</f>
        <v>RICY</v>
      </c>
    </row>
    <row r="102" spans="1:40" x14ac:dyDescent="0.25">
      <c r="A102" s="3" t="s">
        <v>200</v>
      </c>
      <c r="B102" s="4" t="s">
        <v>199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3">
        <f t="shared" si="140"/>
        <v>5</v>
      </c>
      <c r="I102" s="4" t="str">
        <f t="shared" si="99"/>
        <v>Yes</v>
      </c>
      <c r="J102" s="4" t="str">
        <f t="shared" si="110"/>
        <v>RMBA</v>
      </c>
      <c r="K102" s="4">
        <v>0</v>
      </c>
      <c r="L102" s="4"/>
      <c r="M102" s="14"/>
      <c r="N102" s="3">
        <f t="shared" si="100"/>
        <v>0</v>
      </c>
      <c r="O102" s="4" t="str">
        <f t="shared" si="101"/>
        <v>No</v>
      </c>
    </row>
    <row r="103" spans="1:40" x14ac:dyDescent="0.25">
      <c r="A103" s="5" t="s">
        <v>202</v>
      </c>
      <c r="B103" s="6" t="s">
        <v>201</v>
      </c>
      <c r="C103" s="6">
        <v>1</v>
      </c>
      <c r="D103" s="6">
        <v>1</v>
      </c>
      <c r="E103" s="6">
        <v>1</v>
      </c>
      <c r="F103" s="6">
        <v>1</v>
      </c>
      <c r="G103" s="6">
        <v>1</v>
      </c>
      <c r="H103" s="1">
        <f t="shared" si="140"/>
        <v>5</v>
      </c>
      <c r="I103" s="2" t="str">
        <f t="shared" si="99"/>
        <v>Yes</v>
      </c>
      <c r="J103" s="8" t="str">
        <f t="shared" si="110"/>
        <v>ROTI</v>
      </c>
      <c r="K103" s="2">
        <v>1</v>
      </c>
      <c r="L103" s="2">
        <v>1</v>
      </c>
      <c r="M103" s="7">
        <v>1</v>
      </c>
      <c r="N103" s="1">
        <f t="shared" si="100"/>
        <v>3</v>
      </c>
      <c r="O103" s="2" t="str">
        <f t="shared" si="101"/>
        <v>Yes</v>
      </c>
      <c r="P103" s="9" t="str">
        <f>J103</f>
        <v>ROTI</v>
      </c>
      <c r="Q103" s="7">
        <v>1</v>
      </c>
      <c r="R103" s="7">
        <v>1</v>
      </c>
      <c r="S103" s="7">
        <v>1</v>
      </c>
      <c r="T103" s="1">
        <f t="shared" si="102"/>
        <v>3</v>
      </c>
      <c r="U103" s="2" t="str">
        <f t="shared" si="103"/>
        <v>Yes</v>
      </c>
      <c r="V103" s="10" t="str">
        <f>P103</f>
        <v>ROTI</v>
      </c>
      <c r="W103" s="7">
        <v>1</v>
      </c>
      <c r="X103" s="7">
        <v>1</v>
      </c>
      <c r="Y103" s="7">
        <v>1</v>
      </c>
      <c r="Z103" s="5">
        <f t="shared" ref="Z103" si="147">SUM(W103:Y103)</f>
        <v>3</v>
      </c>
      <c r="AA103" s="6" t="str">
        <f t="shared" ref="AA103" si="148">IF(Z103=3,"Yes", "No")</f>
        <v>Yes</v>
      </c>
      <c r="AB103" s="11" t="str">
        <f>V103</f>
        <v>ROTI</v>
      </c>
      <c r="AC103" s="7">
        <v>1</v>
      </c>
      <c r="AD103" s="7">
        <v>1</v>
      </c>
      <c r="AE103" s="7">
        <v>1</v>
      </c>
      <c r="AF103" s="5">
        <f t="shared" ref="AF103" si="149">SUM(AC103:AE103)</f>
        <v>3</v>
      </c>
      <c r="AG103" s="6" t="str">
        <f t="shared" ref="AG103" si="150">IF(AF103=3,"Yes", "No")</f>
        <v>Yes</v>
      </c>
      <c r="AH103" s="12" t="str">
        <f>AB103</f>
        <v>ROTI</v>
      </c>
      <c r="AI103" s="7">
        <v>1</v>
      </c>
      <c r="AJ103" s="7">
        <v>1</v>
      </c>
      <c r="AK103" s="7">
        <v>1</v>
      </c>
      <c r="AL103" s="5">
        <f t="shared" ref="AL103" si="151">SUM(AI103:AK103)</f>
        <v>3</v>
      </c>
      <c r="AM103" s="6" t="str">
        <f t="shared" ref="AM103" si="152">IF(AL103=3,"Yes", "No")</f>
        <v>Yes</v>
      </c>
      <c r="AN103" s="13" t="str">
        <f>AH103</f>
        <v>ROTI</v>
      </c>
    </row>
    <row r="104" spans="1:40" x14ac:dyDescent="0.25">
      <c r="A104" s="3" t="s">
        <v>204</v>
      </c>
      <c r="B104" s="4" t="s">
        <v>203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3">
        <f t="shared" si="140"/>
        <v>5</v>
      </c>
      <c r="I104" s="4" t="str">
        <f t="shared" si="99"/>
        <v>Yes</v>
      </c>
      <c r="J104" s="4" t="str">
        <f t="shared" si="110"/>
        <v>SCCO</v>
      </c>
      <c r="K104" s="4">
        <v>1</v>
      </c>
      <c r="L104" s="4">
        <v>1</v>
      </c>
      <c r="M104" s="14">
        <v>0</v>
      </c>
      <c r="N104" s="3">
        <f t="shared" si="100"/>
        <v>2</v>
      </c>
      <c r="O104" s="4" t="str">
        <f t="shared" si="101"/>
        <v>No</v>
      </c>
    </row>
    <row r="105" spans="1:40" x14ac:dyDescent="0.25">
      <c r="A105" s="3" t="s">
        <v>206</v>
      </c>
      <c r="B105" s="4" t="s">
        <v>205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3">
        <f t="shared" si="140"/>
        <v>5</v>
      </c>
      <c r="I105" s="4" t="str">
        <f t="shared" si="99"/>
        <v>Yes</v>
      </c>
      <c r="J105" s="4" t="str">
        <f>B105</f>
        <v>SCPI</v>
      </c>
      <c r="K105" s="4">
        <v>0</v>
      </c>
      <c r="L105" s="4"/>
      <c r="M105" s="14"/>
      <c r="N105" s="3">
        <f t="shared" si="100"/>
        <v>0</v>
      </c>
      <c r="O105" s="4" t="str">
        <f t="shared" si="101"/>
        <v>No</v>
      </c>
    </row>
    <row r="106" spans="1:40" x14ac:dyDescent="0.25">
      <c r="A106" s="3" t="s">
        <v>208</v>
      </c>
      <c r="B106" s="4" t="s">
        <v>207</v>
      </c>
      <c r="C106" s="4">
        <v>1</v>
      </c>
      <c r="D106" s="4">
        <v>1</v>
      </c>
      <c r="E106" s="4">
        <v>1</v>
      </c>
      <c r="F106" s="4">
        <v>1</v>
      </c>
      <c r="G106" s="4">
        <v>0</v>
      </c>
      <c r="H106" s="3">
        <f t="shared" si="140"/>
        <v>4</v>
      </c>
      <c r="I106" s="4" t="str">
        <f t="shared" si="99"/>
        <v>No</v>
      </c>
    </row>
    <row r="107" spans="1:40" x14ac:dyDescent="0.25">
      <c r="A107" s="3" t="s">
        <v>210</v>
      </c>
      <c r="B107" s="4" t="s">
        <v>209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3">
        <f t="shared" si="140"/>
        <v>5</v>
      </c>
      <c r="I107" s="4" t="str">
        <f t="shared" si="99"/>
        <v>Yes</v>
      </c>
      <c r="J107" s="4" t="str">
        <f>B107</f>
        <v>SIDO</v>
      </c>
      <c r="K107" s="4">
        <v>0</v>
      </c>
      <c r="L107" s="4"/>
      <c r="M107" s="14"/>
      <c r="N107" s="3">
        <f t="shared" si="100"/>
        <v>0</v>
      </c>
      <c r="O107" s="4" t="str">
        <f t="shared" si="101"/>
        <v>No</v>
      </c>
    </row>
    <row r="108" spans="1:40" x14ac:dyDescent="0.25">
      <c r="A108" s="3" t="s">
        <v>212</v>
      </c>
      <c r="B108" s="4" t="s">
        <v>211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3">
        <f t="shared" si="140"/>
        <v>5</v>
      </c>
      <c r="I108" s="4" t="str">
        <f t="shared" si="99"/>
        <v>Yes</v>
      </c>
      <c r="J108" s="4" t="str">
        <f t="shared" ref="J108:J115" si="153">B108</f>
        <v>SIMA</v>
      </c>
      <c r="K108" s="4">
        <v>1</v>
      </c>
      <c r="L108" s="4">
        <v>1</v>
      </c>
      <c r="M108" s="14">
        <v>1</v>
      </c>
      <c r="N108" s="3">
        <f t="shared" si="100"/>
        <v>3</v>
      </c>
      <c r="O108" s="4" t="str">
        <f t="shared" si="101"/>
        <v>Yes</v>
      </c>
      <c r="P108" s="14" t="str">
        <f>J108</f>
        <v>SIMA</v>
      </c>
      <c r="Q108" s="14">
        <v>1</v>
      </c>
      <c r="R108" s="14">
        <v>1</v>
      </c>
      <c r="S108" s="14">
        <v>1</v>
      </c>
      <c r="T108" s="3">
        <f t="shared" ref="T108:T115" si="154">SUM(Q108:S108)</f>
        <v>3</v>
      </c>
      <c r="U108" s="4" t="str">
        <f t="shared" ref="U108:U115" si="155">IF(T108=3,"Yes", "No")</f>
        <v>Yes</v>
      </c>
      <c r="V108" s="14" t="str">
        <f>P108</f>
        <v>SIMA</v>
      </c>
      <c r="W108" s="14">
        <v>1</v>
      </c>
      <c r="X108" s="14">
        <v>1</v>
      </c>
      <c r="Y108" s="14">
        <v>1</v>
      </c>
      <c r="Z108" s="3">
        <f t="shared" ref="Z108:Z109" si="156">SUM(W108:Y108)</f>
        <v>3</v>
      </c>
      <c r="AA108" s="4" t="str">
        <f t="shared" ref="AA108:AA109" si="157">IF(Z108=3,"Yes", "No")</f>
        <v>Yes</v>
      </c>
      <c r="AB108" s="14" t="str">
        <f>V108</f>
        <v>SIMA</v>
      </c>
      <c r="AC108" s="14">
        <v>0</v>
      </c>
      <c r="AD108" s="14"/>
      <c r="AE108" s="14"/>
      <c r="AF108" s="3">
        <f t="shared" ref="AF108:AF109" si="158">SUM(AC108:AE108)</f>
        <v>0</v>
      </c>
      <c r="AG108" s="4" t="str">
        <f t="shared" ref="AG108:AG109" si="159">IF(AF108=3,"Yes", "No")</f>
        <v>No</v>
      </c>
    </row>
    <row r="109" spans="1:40" x14ac:dyDescent="0.25">
      <c r="A109" s="3" t="s">
        <v>214</v>
      </c>
      <c r="B109" s="4" t="s">
        <v>213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3">
        <f t="shared" si="140"/>
        <v>5</v>
      </c>
      <c r="I109" s="4" t="str">
        <f t="shared" si="99"/>
        <v>Yes</v>
      </c>
      <c r="J109" s="4" t="str">
        <f t="shared" si="153"/>
        <v>SIPD</v>
      </c>
      <c r="K109" s="4">
        <v>1</v>
      </c>
      <c r="L109" s="4">
        <v>1</v>
      </c>
      <c r="M109" s="14">
        <v>1</v>
      </c>
      <c r="N109" s="3">
        <f t="shared" si="100"/>
        <v>3</v>
      </c>
      <c r="O109" s="4" t="str">
        <f t="shared" si="101"/>
        <v>Yes</v>
      </c>
      <c r="P109" s="14" t="str">
        <f>J109</f>
        <v>SIPD</v>
      </c>
      <c r="Q109" s="14">
        <v>1</v>
      </c>
      <c r="R109" s="14">
        <v>1</v>
      </c>
      <c r="S109" s="14">
        <v>1</v>
      </c>
      <c r="T109" s="3">
        <f t="shared" si="154"/>
        <v>3</v>
      </c>
      <c r="U109" s="4" t="str">
        <f t="shared" si="155"/>
        <v>Yes</v>
      </c>
      <c r="V109" s="14" t="str">
        <f>P109</f>
        <v>SIPD</v>
      </c>
      <c r="W109" s="14">
        <v>1</v>
      </c>
      <c r="X109" s="14">
        <v>1</v>
      </c>
      <c r="Y109" s="14">
        <v>1</v>
      </c>
      <c r="Z109" s="3">
        <f t="shared" si="156"/>
        <v>3</v>
      </c>
      <c r="AA109" s="4" t="str">
        <f t="shared" si="157"/>
        <v>Yes</v>
      </c>
      <c r="AB109" s="14" t="str">
        <f>V109</f>
        <v>SIPD</v>
      </c>
      <c r="AC109" s="14">
        <v>0</v>
      </c>
      <c r="AD109" s="14"/>
      <c r="AE109" s="14"/>
      <c r="AF109" s="3">
        <f t="shared" si="158"/>
        <v>0</v>
      </c>
      <c r="AG109" s="4" t="str">
        <f t="shared" si="159"/>
        <v>No</v>
      </c>
    </row>
    <row r="110" spans="1:40" x14ac:dyDescent="0.25">
      <c r="A110" s="3" t="s">
        <v>216</v>
      </c>
      <c r="B110" s="4" t="s">
        <v>215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3">
        <f t="shared" si="140"/>
        <v>5</v>
      </c>
      <c r="I110" s="4" t="str">
        <f t="shared" si="99"/>
        <v>Yes</v>
      </c>
      <c r="J110" s="4" t="str">
        <f t="shared" si="153"/>
        <v>SKBM</v>
      </c>
      <c r="K110" s="4">
        <v>1</v>
      </c>
      <c r="L110" s="4">
        <v>0</v>
      </c>
      <c r="M110" s="14"/>
      <c r="N110" s="3">
        <f t="shared" si="100"/>
        <v>1</v>
      </c>
      <c r="O110" s="4" t="str">
        <f t="shared" si="101"/>
        <v>No</v>
      </c>
    </row>
    <row r="111" spans="1:40" x14ac:dyDescent="0.25">
      <c r="A111" s="5" t="s">
        <v>218</v>
      </c>
      <c r="B111" s="6" t="s">
        <v>217</v>
      </c>
      <c r="C111" s="6">
        <v>1</v>
      </c>
      <c r="D111" s="6">
        <v>1</v>
      </c>
      <c r="E111" s="6">
        <v>1</v>
      </c>
      <c r="F111" s="6">
        <v>1</v>
      </c>
      <c r="G111" s="6">
        <v>1</v>
      </c>
      <c r="H111" s="1">
        <f t="shared" si="140"/>
        <v>5</v>
      </c>
      <c r="I111" s="2" t="str">
        <f t="shared" si="99"/>
        <v>Yes</v>
      </c>
      <c r="J111" s="8" t="str">
        <f t="shared" si="153"/>
        <v>SKLT</v>
      </c>
      <c r="K111" s="2">
        <v>1</v>
      </c>
      <c r="L111" s="2">
        <v>1</v>
      </c>
      <c r="M111" s="7">
        <v>1</v>
      </c>
      <c r="N111" s="1">
        <f t="shared" si="100"/>
        <v>3</v>
      </c>
      <c r="O111" s="2" t="str">
        <f t="shared" si="101"/>
        <v>Yes</v>
      </c>
      <c r="P111" s="9" t="str">
        <f>J111</f>
        <v>SKLT</v>
      </c>
      <c r="Q111" s="7">
        <v>1</v>
      </c>
      <c r="R111" s="7">
        <v>1</v>
      </c>
      <c r="S111" s="7">
        <v>1</v>
      </c>
      <c r="T111" s="1">
        <f t="shared" si="154"/>
        <v>3</v>
      </c>
      <c r="U111" s="2" t="str">
        <f t="shared" si="155"/>
        <v>Yes</v>
      </c>
      <c r="V111" s="10" t="str">
        <f>P111</f>
        <v>SKLT</v>
      </c>
      <c r="W111" s="7">
        <v>1</v>
      </c>
      <c r="X111" s="7">
        <v>1</v>
      </c>
      <c r="Y111" s="7">
        <v>1</v>
      </c>
      <c r="Z111" s="5">
        <f t="shared" ref="Z111:Z112" si="160">SUM(W111:Y111)</f>
        <v>3</v>
      </c>
      <c r="AA111" s="6" t="str">
        <f t="shared" ref="AA111:AA112" si="161">IF(Z111=3,"Yes", "No")</f>
        <v>Yes</v>
      </c>
      <c r="AB111" s="11" t="str">
        <f>V111</f>
        <v>SKLT</v>
      </c>
      <c r="AC111" s="7">
        <v>1</v>
      </c>
      <c r="AD111" s="7">
        <v>1</v>
      </c>
      <c r="AE111" s="7">
        <v>1</v>
      </c>
      <c r="AF111" s="5">
        <f t="shared" ref="AF111:AF112" si="162">SUM(AC111:AE111)</f>
        <v>3</v>
      </c>
      <c r="AG111" s="6" t="str">
        <f t="shared" ref="AG111:AG112" si="163">IF(AF111=3,"Yes", "No")</f>
        <v>Yes</v>
      </c>
      <c r="AH111" s="12" t="str">
        <f>AB111</f>
        <v>SKLT</v>
      </c>
      <c r="AI111" s="7">
        <v>1</v>
      </c>
      <c r="AJ111" s="7">
        <v>1</v>
      </c>
      <c r="AK111" s="7">
        <v>1</v>
      </c>
      <c r="AL111" s="5">
        <f t="shared" ref="AL111:AL112" si="164">SUM(AI111:AK111)</f>
        <v>3</v>
      </c>
      <c r="AM111" s="6" t="str">
        <f t="shared" ref="AM111:AM112" si="165">IF(AL111=3,"Yes", "No")</f>
        <v>Yes</v>
      </c>
      <c r="AN111" s="13" t="str">
        <f>AH111</f>
        <v>SKLT</v>
      </c>
    </row>
    <row r="112" spans="1:40" x14ac:dyDescent="0.25">
      <c r="A112" s="5" t="s">
        <v>220</v>
      </c>
      <c r="B112" s="6" t="s">
        <v>219</v>
      </c>
      <c r="C112" s="6">
        <v>1</v>
      </c>
      <c r="D112" s="6">
        <v>1</v>
      </c>
      <c r="E112" s="6">
        <v>1</v>
      </c>
      <c r="F112" s="6">
        <v>1</v>
      </c>
      <c r="G112" s="6">
        <v>1</v>
      </c>
      <c r="H112" s="1">
        <f t="shared" si="140"/>
        <v>5</v>
      </c>
      <c r="I112" s="2" t="str">
        <f t="shared" si="99"/>
        <v>Yes</v>
      </c>
      <c r="J112" s="8" t="str">
        <f t="shared" si="153"/>
        <v>SMBR</v>
      </c>
      <c r="K112" s="2">
        <v>1</v>
      </c>
      <c r="L112" s="2">
        <v>1</v>
      </c>
      <c r="M112" s="7">
        <v>1</v>
      </c>
      <c r="N112" s="1">
        <f t="shared" si="100"/>
        <v>3</v>
      </c>
      <c r="O112" s="2" t="str">
        <f t="shared" si="101"/>
        <v>Yes</v>
      </c>
      <c r="P112" s="9" t="str">
        <f t="shared" ref="P112:P113" si="166">J112</f>
        <v>SMBR</v>
      </c>
      <c r="Q112" s="7">
        <v>1</v>
      </c>
      <c r="R112" s="7">
        <v>1</v>
      </c>
      <c r="S112" s="7">
        <v>1</v>
      </c>
      <c r="T112" s="1">
        <f t="shared" si="154"/>
        <v>3</v>
      </c>
      <c r="U112" s="2" t="str">
        <f t="shared" si="155"/>
        <v>Yes</v>
      </c>
      <c r="V112" s="10" t="str">
        <f>P112</f>
        <v>SMBR</v>
      </c>
      <c r="W112" s="7">
        <v>1</v>
      </c>
      <c r="X112" s="7">
        <v>1</v>
      </c>
      <c r="Y112" s="7">
        <v>1</v>
      </c>
      <c r="Z112" s="5">
        <f t="shared" si="160"/>
        <v>3</v>
      </c>
      <c r="AA112" s="6" t="str">
        <f t="shared" si="161"/>
        <v>Yes</v>
      </c>
      <c r="AB112" s="11" t="str">
        <f>V112</f>
        <v>SMBR</v>
      </c>
      <c r="AC112" s="7">
        <v>1</v>
      </c>
      <c r="AD112" s="7">
        <v>1</v>
      </c>
      <c r="AE112" s="7">
        <v>1</v>
      </c>
      <c r="AF112" s="5">
        <f t="shared" si="162"/>
        <v>3</v>
      </c>
      <c r="AG112" s="6" t="str">
        <f t="shared" si="163"/>
        <v>Yes</v>
      </c>
      <c r="AH112" s="12" t="str">
        <f>AB112</f>
        <v>SMBR</v>
      </c>
      <c r="AI112" s="7">
        <v>1</v>
      </c>
      <c r="AJ112" s="7">
        <v>1</v>
      </c>
      <c r="AK112" s="7">
        <v>1</v>
      </c>
      <c r="AL112" s="5">
        <f t="shared" si="164"/>
        <v>3</v>
      </c>
      <c r="AM112" s="6" t="str">
        <f t="shared" si="165"/>
        <v>Yes</v>
      </c>
      <c r="AN112" s="13" t="str">
        <f>AH112</f>
        <v>SMBR</v>
      </c>
    </row>
    <row r="113" spans="1:40" x14ac:dyDescent="0.25">
      <c r="A113" s="3" t="s">
        <v>222</v>
      </c>
      <c r="B113" s="4" t="s">
        <v>221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3">
        <f t="shared" si="140"/>
        <v>5</v>
      </c>
      <c r="I113" s="4" t="str">
        <f t="shared" si="99"/>
        <v>Yes</v>
      </c>
      <c r="J113" s="4" t="str">
        <f t="shared" si="153"/>
        <v>SMCB</v>
      </c>
      <c r="K113" s="4">
        <v>1</v>
      </c>
      <c r="L113" s="4">
        <v>1</v>
      </c>
      <c r="M113" s="14">
        <v>1</v>
      </c>
      <c r="N113" s="3">
        <f t="shared" si="100"/>
        <v>3</v>
      </c>
      <c r="O113" s="4" t="str">
        <f t="shared" si="101"/>
        <v>Yes</v>
      </c>
      <c r="P113" s="14" t="str">
        <f t="shared" si="166"/>
        <v>SMCB</v>
      </c>
      <c r="Q113" s="14">
        <v>1</v>
      </c>
      <c r="R113" s="14">
        <v>0</v>
      </c>
      <c r="S113" s="14"/>
      <c r="T113" s="3">
        <f t="shared" si="154"/>
        <v>1</v>
      </c>
      <c r="U113" s="4" t="str">
        <f t="shared" si="155"/>
        <v>No</v>
      </c>
      <c r="V113" s="14"/>
    </row>
    <row r="114" spans="1:40" x14ac:dyDescent="0.25">
      <c r="A114" s="3" t="s">
        <v>224</v>
      </c>
      <c r="B114" s="4" t="s">
        <v>223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3">
        <f t="shared" si="140"/>
        <v>5</v>
      </c>
      <c r="I114" s="4" t="str">
        <f t="shared" si="99"/>
        <v>Yes</v>
      </c>
      <c r="J114" s="4" t="str">
        <f t="shared" si="153"/>
        <v>SMGR</v>
      </c>
      <c r="K114" s="4">
        <v>1</v>
      </c>
      <c r="L114" s="4">
        <v>1</v>
      </c>
      <c r="M114" s="14">
        <v>0</v>
      </c>
      <c r="N114" s="3">
        <f t="shared" si="100"/>
        <v>2</v>
      </c>
      <c r="O114" s="4" t="str">
        <f t="shared" si="101"/>
        <v>No</v>
      </c>
    </row>
    <row r="115" spans="1:40" x14ac:dyDescent="0.25">
      <c r="A115" s="5" t="s">
        <v>226</v>
      </c>
      <c r="B115" s="6" t="s">
        <v>225</v>
      </c>
      <c r="C115" s="6">
        <v>1</v>
      </c>
      <c r="D115" s="6">
        <v>1</v>
      </c>
      <c r="E115" s="6">
        <v>1</v>
      </c>
      <c r="F115" s="6">
        <v>1</v>
      </c>
      <c r="G115" s="6">
        <v>1</v>
      </c>
      <c r="H115" s="1">
        <f t="shared" si="140"/>
        <v>5</v>
      </c>
      <c r="I115" s="2" t="str">
        <f t="shared" si="99"/>
        <v>Yes</v>
      </c>
      <c r="J115" s="8" t="str">
        <f t="shared" si="153"/>
        <v>SMSM</v>
      </c>
      <c r="K115" s="2">
        <v>1</v>
      </c>
      <c r="L115" s="2">
        <v>1</v>
      </c>
      <c r="M115" s="7">
        <v>1</v>
      </c>
      <c r="N115" s="1">
        <f t="shared" si="100"/>
        <v>3</v>
      </c>
      <c r="O115" s="2" t="str">
        <f t="shared" si="101"/>
        <v>Yes</v>
      </c>
      <c r="P115" s="9" t="str">
        <f>J115</f>
        <v>SMSM</v>
      </c>
      <c r="Q115" s="7">
        <v>1</v>
      </c>
      <c r="R115" s="7">
        <v>1</v>
      </c>
      <c r="S115" s="7">
        <v>1</v>
      </c>
      <c r="T115" s="1">
        <f t="shared" si="154"/>
        <v>3</v>
      </c>
      <c r="U115" s="2" t="str">
        <f t="shared" si="155"/>
        <v>Yes</v>
      </c>
      <c r="V115" s="10" t="str">
        <f>P115</f>
        <v>SMSM</v>
      </c>
      <c r="W115" s="7">
        <v>1</v>
      </c>
      <c r="X115" s="7">
        <v>1</v>
      </c>
      <c r="Y115" s="7">
        <v>1</v>
      </c>
      <c r="Z115" s="5">
        <f t="shared" ref="Z115" si="167">SUM(W115:Y115)</f>
        <v>3</v>
      </c>
      <c r="AA115" s="6" t="str">
        <f t="shared" ref="AA115" si="168">IF(Z115=3,"Yes", "No")</f>
        <v>Yes</v>
      </c>
      <c r="AB115" s="11" t="str">
        <f>V115</f>
        <v>SMSM</v>
      </c>
      <c r="AC115" s="7">
        <v>1</v>
      </c>
      <c r="AD115" s="7">
        <v>1</v>
      </c>
      <c r="AE115" s="7">
        <v>1</v>
      </c>
      <c r="AF115" s="5">
        <f t="shared" ref="AF115" si="169">SUM(AC115:AE115)</f>
        <v>3</v>
      </c>
      <c r="AG115" s="6" t="str">
        <f t="shared" ref="AG115" si="170">IF(AF115=3,"Yes", "No")</f>
        <v>Yes</v>
      </c>
      <c r="AH115" s="12" t="str">
        <f>AB115</f>
        <v>SMSM</v>
      </c>
      <c r="AI115" s="7">
        <v>1</v>
      </c>
      <c r="AJ115" s="7">
        <v>1</v>
      </c>
      <c r="AK115" s="7">
        <v>1</v>
      </c>
      <c r="AL115" s="5">
        <f t="shared" ref="AL115" si="171">SUM(AI115:AK115)</f>
        <v>3</v>
      </c>
      <c r="AM115" s="6" t="str">
        <f t="shared" ref="AM115" si="172">IF(AL115=3,"Yes", "No")</f>
        <v>Yes</v>
      </c>
      <c r="AN115" s="13" t="str">
        <f>AH115</f>
        <v>SMSM</v>
      </c>
    </row>
    <row r="116" spans="1:40" x14ac:dyDescent="0.25">
      <c r="A116" s="3" t="s">
        <v>228</v>
      </c>
      <c r="B116" s="4" t="s">
        <v>227</v>
      </c>
      <c r="C116" s="4">
        <v>1</v>
      </c>
      <c r="D116" s="4">
        <v>1</v>
      </c>
      <c r="E116" s="4">
        <v>1</v>
      </c>
      <c r="F116" s="4">
        <v>0</v>
      </c>
      <c r="G116" s="4">
        <v>0</v>
      </c>
      <c r="H116" s="3">
        <f t="shared" si="140"/>
        <v>3</v>
      </c>
      <c r="I116" s="4" t="str">
        <f t="shared" si="99"/>
        <v>No</v>
      </c>
    </row>
    <row r="117" spans="1:40" x14ac:dyDescent="0.25">
      <c r="A117" s="3" t="s">
        <v>230</v>
      </c>
      <c r="B117" s="4" t="s">
        <v>229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3">
        <f t="shared" si="140"/>
        <v>5</v>
      </c>
      <c r="I117" s="4" t="str">
        <f t="shared" si="99"/>
        <v>Yes</v>
      </c>
      <c r="J117" s="4" t="str">
        <f>B117</f>
        <v>SPMA</v>
      </c>
      <c r="K117" s="4">
        <v>1</v>
      </c>
      <c r="L117" s="4">
        <v>1</v>
      </c>
      <c r="M117" s="14">
        <v>1</v>
      </c>
      <c r="N117" s="3">
        <f t="shared" si="100"/>
        <v>3</v>
      </c>
      <c r="O117" s="4" t="str">
        <f t="shared" si="101"/>
        <v>Yes</v>
      </c>
      <c r="P117" s="14" t="str">
        <f>J117</f>
        <v>SPMA</v>
      </c>
      <c r="Q117" s="14">
        <v>1</v>
      </c>
      <c r="R117" s="14">
        <v>1</v>
      </c>
      <c r="S117" s="14">
        <v>1</v>
      </c>
      <c r="T117" s="3">
        <f t="shared" ref="T117" si="173">SUM(Q117:S117)</f>
        <v>3</v>
      </c>
      <c r="U117" s="4" t="str">
        <f t="shared" ref="U117" si="174">IF(T117=3,"Yes", "No")</f>
        <v>Yes</v>
      </c>
      <c r="V117" s="14" t="str">
        <f>P117</f>
        <v>SPMA</v>
      </c>
      <c r="W117" s="14">
        <v>1</v>
      </c>
      <c r="X117" s="14">
        <v>1</v>
      </c>
      <c r="Y117" s="14">
        <v>1</v>
      </c>
      <c r="Z117" s="3">
        <f t="shared" ref="Z117" si="175">SUM(W117:Y117)</f>
        <v>3</v>
      </c>
      <c r="AA117" s="4" t="str">
        <f t="shared" ref="AA117" si="176">IF(Z117=3,"Yes", "No")</f>
        <v>Yes</v>
      </c>
      <c r="AB117" s="14" t="str">
        <f>V117</f>
        <v>SPMA</v>
      </c>
      <c r="AC117" s="14">
        <v>0</v>
      </c>
      <c r="AD117" s="14"/>
      <c r="AE117" s="14"/>
      <c r="AF117" s="3">
        <f t="shared" ref="AF117" si="177">SUM(AC117:AE117)</f>
        <v>0</v>
      </c>
      <c r="AG117" s="4" t="str">
        <f t="shared" ref="AG117" si="178">IF(AF117=3,"Yes", "No")</f>
        <v>No</v>
      </c>
    </row>
    <row r="118" spans="1:40" x14ac:dyDescent="0.25">
      <c r="A118" s="3" t="s">
        <v>232</v>
      </c>
      <c r="B118" s="4" t="s">
        <v>231</v>
      </c>
      <c r="C118" s="4">
        <v>1</v>
      </c>
      <c r="D118" s="4">
        <v>1</v>
      </c>
      <c r="E118" s="4">
        <v>1</v>
      </c>
      <c r="F118" s="4">
        <v>0</v>
      </c>
      <c r="G118" s="4">
        <v>0</v>
      </c>
      <c r="H118" s="3">
        <f t="shared" si="140"/>
        <v>3</v>
      </c>
      <c r="I118" s="4" t="str">
        <f t="shared" si="99"/>
        <v>No</v>
      </c>
    </row>
    <row r="119" spans="1:40" x14ac:dyDescent="0.25">
      <c r="A119" s="3" t="s">
        <v>234</v>
      </c>
      <c r="B119" s="4" t="s">
        <v>233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3">
        <f t="shared" si="140"/>
        <v>5</v>
      </c>
      <c r="I119" s="4" t="str">
        <f t="shared" si="99"/>
        <v>Yes</v>
      </c>
      <c r="J119" s="4" t="str">
        <f>B119</f>
        <v>SRIL</v>
      </c>
      <c r="K119" s="4">
        <v>1</v>
      </c>
      <c r="L119" s="4">
        <v>1</v>
      </c>
      <c r="M119" s="14">
        <v>1</v>
      </c>
      <c r="N119" s="3">
        <f t="shared" si="100"/>
        <v>3</v>
      </c>
      <c r="O119" s="4" t="str">
        <f t="shared" si="101"/>
        <v>Yes</v>
      </c>
      <c r="P119" s="14" t="str">
        <f>J119</f>
        <v>SRIL</v>
      </c>
      <c r="Q119" s="14">
        <v>1</v>
      </c>
      <c r="R119" s="14">
        <v>1</v>
      </c>
      <c r="S119" s="14">
        <v>1</v>
      </c>
      <c r="T119" s="3">
        <f t="shared" ref="T119:T138" si="179">SUM(Q119:S119)</f>
        <v>3</v>
      </c>
      <c r="U119" s="4" t="str">
        <f t="shared" ref="U119:U138" si="180">IF(T119=3,"Yes", "No")</f>
        <v>Yes</v>
      </c>
      <c r="V119" s="14" t="str">
        <f>P119</f>
        <v>SRIL</v>
      </c>
      <c r="W119" s="14">
        <v>0</v>
      </c>
      <c r="X119" s="14">
        <v>0</v>
      </c>
      <c r="Y119" s="14">
        <v>0</v>
      </c>
      <c r="Z119" s="3">
        <f t="shared" ref="Z119:Z122" si="181">SUM(W119:Y119)</f>
        <v>0</v>
      </c>
      <c r="AA119" s="4" t="str">
        <f t="shared" ref="AA119:AA122" si="182">IF(Z119=3,"Yes", "No")</f>
        <v>No</v>
      </c>
      <c r="AB119" s="14"/>
    </row>
    <row r="120" spans="1:40" x14ac:dyDescent="0.25">
      <c r="A120" s="3" t="s">
        <v>236</v>
      </c>
      <c r="B120" s="4" t="s">
        <v>235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3">
        <f t="shared" si="140"/>
        <v>5</v>
      </c>
      <c r="I120" s="4" t="str">
        <f t="shared" si="99"/>
        <v>Yes</v>
      </c>
      <c r="J120" s="4" t="str">
        <f t="shared" ref="J120:J138" si="183">B120</f>
        <v>SRSN</v>
      </c>
      <c r="K120" s="4">
        <v>1</v>
      </c>
      <c r="L120" s="4">
        <v>1</v>
      </c>
      <c r="M120" s="14">
        <v>1</v>
      </c>
      <c r="N120" s="3">
        <f t="shared" si="100"/>
        <v>3</v>
      </c>
      <c r="O120" s="4" t="str">
        <f t="shared" si="101"/>
        <v>Yes</v>
      </c>
      <c r="P120" s="14" t="str">
        <f t="shared" ref="P120:P122" si="184">J120</f>
        <v>SRSN</v>
      </c>
      <c r="Q120" s="14">
        <v>1</v>
      </c>
      <c r="R120" s="14">
        <v>1</v>
      </c>
      <c r="S120" s="14">
        <v>1</v>
      </c>
      <c r="T120" s="3">
        <f t="shared" si="179"/>
        <v>3</v>
      </c>
      <c r="U120" s="4" t="str">
        <f t="shared" si="180"/>
        <v>Yes</v>
      </c>
      <c r="V120" s="14" t="str">
        <f t="shared" ref="V120:V122" si="185">P120</f>
        <v>SRSN</v>
      </c>
      <c r="W120" s="14">
        <v>1</v>
      </c>
      <c r="X120" s="14">
        <v>1</v>
      </c>
      <c r="Y120" s="14">
        <v>1</v>
      </c>
      <c r="Z120" s="3">
        <f t="shared" si="181"/>
        <v>3</v>
      </c>
      <c r="AA120" s="4" t="str">
        <f t="shared" si="182"/>
        <v>Yes</v>
      </c>
      <c r="AB120" s="14" t="str">
        <f>V120</f>
        <v>SRSN</v>
      </c>
      <c r="AC120" s="14">
        <v>0</v>
      </c>
      <c r="AD120" s="14"/>
      <c r="AE120" s="14"/>
      <c r="AF120" s="3">
        <f t="shared" ref="AF120:AF122" si="186">SUM(AC120:AE120)</f>
        <v>0</v>
      </c>
      <c r="AG120" s="4" t="str">
        <f t="shared" ref="AG120:AG122" si="187">IF(AF120=3,"Yes", "No")</f>
        <v>No</v>
      </c>
    </row>
    <row r="121" spans="1:40" x14ac:dyDescent="0.25">
      <c r="A121" s="3" t="s">
        <v>238</v>
      </c>
      <c r="B121" s="4" t="s">
        <v>237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3">
        <f t="shared" si="140"/>
        <v>5</v>
      </c>
      <c r="I121" s="4" t="str">
        <f t="shared" si="99"/>
        <v>Yes</v>
      </c>
      <c r="J121" s="4" t="str">
        <f t="shared" si="183"/>
        <v>SSTM</v>
      </c>
      <c r="K121" s="4">
        <v>1</v>
      </c>
      <c r="L121" s="4">
        <v>1</v>
      </c>
      <c r="M121" s="14">
        <v>1</v>
      </c>
      <c r="N121" s="3">
        <f t="shared" si="100"/>
        <v>3</v>
      </c>
      <c r="O121" s="4" t="str">
        <f t="shared" si="101"/>
        <v>Yes</v>
      </c>
      <c r="P121" s="14" t="str">
        <f t="shared" si="184"/>
        <v>SSTM</v>
      </c>
      <c r="Q121" s="14">
        <v>1</v>
      </c>
      <c r="R121" s="14">
        <v>1</v>
      </c>
      <c r="S121" s="14">
        <v>1</v>
      </c>
      <c r="T121" s="3">
        <f t="shared" si="179"/>
        <v>3</v>
      </c>
      <c r="U121" s="4" t="str">
        <f t="shared" si="180"/>
        <v>Yes</v>
      </c>
      <c r="V121" s="14" t="str">
        <f t="shared" si="185"/>
        <v>SSTM</v>
      </c>
      <c r="W121" s="14">
        <v>1</v>
      </c>
      <c r="X121" s="14">
        <v>1</v>
      </c>
      <c r="Y121" s="14">
        <v>1</v>
      </c>
      <c r="Z121" s="3">
        <f t="shared" si="181"/>
        <v>3</v>
      </c>
      <c r="AA121" s="4" t="str">
        <f t="shared" si="182"/>
        <v>Yes</v>
      </c>
      <c r="AB121" s="14" t="str">
        <f t="shared" ref="AB121:AB122" si="188">V121</f>
        <v>SSTM</v>
      </c>
      <c r="AC121" s="14">
        <v>0</v>
      </c>
      <c r="AD121" s="14"/>
      <c r="AE121" s="14"/>
      <c r="AF121" s="3">
        <f t="shared" si="186"/>
        <v>0</v>
      </c>
      <c r="AG121" s="4" t="str">
        <f t="shared" si="187"/>
        <v>No</v>
      </c>
    </row>
    <row r="122" spans="1:40" x14ac:dyDescent="0.25">
      <c r="A122" s="3" t="s">
        <v>240</v>
      </c>
      <c r="B122" s="4" t="s">
        <v>239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3">
        <f t="shared" si="140"/>
        <v>5</v>
      </c>
      <c r="I122" s="4" t="str">
        <f t="shared" si="99"/>
        <v>Yes</v>
      </c>
      <c r="J122" s="4" t="str">
        <f t="shared" si="183"/>
        <v>STAR</v>
      </c>
      <c r="K122" s="4">
        <v>1</v>
      </c>
      <c r="L122" s="4">
        <v>1</v>
      </c>
      <c r="M122" s="14">
        <v>1</v>
      </c>
      <c r="N122" s="3">
        <f t="shared" si="100"/>
        <v>3</v>
      </c>
      <c r="O122" s="4" t="str">
        <f t="shared" si="101"/>
        <v>Yes</v>
      </c>
      <c r="P122" s="14" t="str">
        <f t="shared" si="184"/>
        <v>STAR</v>
      </c>
      <c r="Q122" s="14">
        <v>1</v>
      </c>
      <c r="R122" s="14">
        <v>1</v>
      </c>
      <c r="S122" s="14">
        <v>1</v>
      </c>
      <c r="T122" s="3">
        <f t="shared" si="179"/>
        <v>3</v>
      </c>
      <c r="U122" s="4" t="str">
        <f t="shared" si="180"/>
        <v>Yes</v>
      </c>
      <c r="V122" s="14" t="str">
        <f t="shared" si="185"/>
        <v>STAR</v>
      </c>
      <c r="W122" s="14">
        <v>1</v>
      </c>
      <c r="X122" s="14">
        <v>1</v>
      </c>
      <c r="Y122" s="14">
        <v>1</v>
      </c>
      <c r="Z122" s="3">
        <f t="shared" si="181"/>
        <v>3</v>
      </c>
      <c r="AA122" s="4" t="str">
        <f t="shared" si="182"/>
        <v>Yes</v>
      </c>
      <c r="AB122" s="14" t="str">
        <f t="shared" si="188"/>
        <v>STAR</v>
      </c>
      <c r="AC122" s="14">
        <v>0</v>
      </c>
      <c r="AD122" s="14"/>
      <c r="AE122" s="14"/>
      <c r="AF122" s="3">
        <f t="shared" si="186"/>
        <v>0</v>
      </c>
      <c r="AG122" s="4" t="str">
        <f t="shared" si="187"/>
        <v>No</v>
      </c>
    </row>
    <row r="123" spans="1:40" x14ac:dyDescent="0.25">
      <c r="A123" s="3" t="s">
        <v>242</v>
      </c>
      <c r="B123" s="4" t="s">
        <v>241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3">
        <f t="shared" si="140"/>
        <v>5</v>
      </c>
      <c r="I123" s="4" t="str">
        <f t="shared" si="99"/>
        <v>Yes</v>
      </c>
      <c r="J123" s="4" t="str">
        <f t="shared" si="183"/>
        <v>STTP</v>
      </c>
      <c r="K123" s="4">
        <v>1</v>
      </c>
      <c r="L123" s="4">
        <v>1</v>
      </c>
      <c r="M123" s="14">
        <v>0</v>
      </c>
      <c r="N123" s="3">
        <f t="shared" si="100"/>
        <v>2</v>
      </c>
      <c r="O123" s="4" t="str">
        <f t="shared" si="101"/>
        <v>No</v>
      </c>
    </row>
    <row r="124" spans="1:40" x14ac:dyDescent="0.25">
      <c r="A124" s="3" t="s">
        <v>244</v>
      </c>
      <c r="B124" s="4" t="s">
        <v>243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3">
        <f t="shared" si="140"/>
        <v>5</v>
      </c>
      <c r="I124" s="4" t="str">
        <f t="shared" si="99"/>
        <v>Yes</v>
      </c>
      <c r="J124" s="4" t="str">
        <f t="shared" si="183"/>
        <v>SULI</v>
      </c>
      <c r="K124" s="4">
        <v>1</v>
      </c>
      <c r="L124" s="4">
        <v>1</v>
      </c>
      <c r="M124" s="14">
        <v>1</v>
      </c>
      <c r="N124" s="3">
        <f t="shared" si="100"/>
        <v>3</v>
      </c>
      <c r="O124" s="4" t="str">
        <f t="shared" si="101"/>
        <v>Yes</v>
      </c>
      <c r="P124" s="14" t="str">
        <f>J124</f>
        <v>SULI</v>
      </c>
      <c r="Q124" s="14">
        <v>1</v>
      </c>
      <c r="R124" s="14">
        <v>1</v>
      </c>
      <c r="S124" s="14">
        <v>1</v>
      </c>
      <c r="T124" s="3">
        <f t="shared" si="179"/>
        <v>3</v>
      </c>
      <c r="U124" s="4" t="str">
        <f t="shared" si="180"/>
        <v>Yes</v>
      </c>
      <c r="V124" s="14" t="str">
        <f>P124</f>
        <v>SULI</v>
      </c>
      <c r="W124" s="14">
        <v>0</v>
      </c>
      <c r="X124" s="14">
        <v>0</v>
      </c>
      <c r="Y124" s="14">
        <v>0</v>
      </c>
      <c r="Z124" s="3">
        <f t="shared" ref="Z124" si="189">SUM(W124:Y124)</f>
        <v>0</v>
      </c>
      <c r="AA124" s="4" t="str">
        <f t="shared" ref="AA124" si="190">IF(Z124=3,"Yes", "No")</f>
        <v>No</v>
      </c>
      <c r="AB124" s="14"/>
    </row>
    <row r="125" spans="1:40" x14ac:dyDescent="0.25">
      <c r="A125" s="3" t="s">
        <v>246</v>
      </c>
      <c r="B125" s="4" t="s">
        <v>245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3">
        <f t="shared" si="140"/>
        <v>5</v>
      </c>
      <c r="I125" s="4" t="str">
        <f t="shared" si="99"/>
        <v>Yes</v>
      </c>
      <c r="J125" s="4" t="str">
        <f t="shared" si="183"/>
        <v>TALF</v>
      </c>
      <c r="K125" s="4">
        <v>1</v>
      </c>
      <c r="L125" s="4">
        <v>0</v>
      </c>
      <c r="M125" s="14"/>
      <c r="N125" s="3">
        <f t="shared" si="100"/>
        <v>1</v>
      </c>
      <c r="O125" s="4" t="str">
        <f t="shared" si="101"/>
        <v>No</v>
      </c>
    </row>
    <row r="126" spans="1:40" x14ac:dyDescent="0.25">
      <c r="A126" s="3" t="s">
        <v>248</v>
      </c>
      <c r="B126" s="4" t="s">
        <v>247</v>
      </c>
      <c r="C126" s="4">
        <v>1</v>
      </c>
      <c r="D126" s="4">
        <v>1</v>
      </c>
      <c r="E126" s="4">
        <v>1</v>
      </c>
      <c r="F126" s="4">
        <v>1</v>
      </c>
      <c r="G126" s="4">
        <v>1</v>
      </c>
      <c r="H126" s="3">
        <f t="shared" si="140"/>
        <v>5</v>
      </c>
      <c r="I126" s="4" t="str">
        <f t="shared" si="99"/>
        <v>Yes</v>
      </c>
      <c r="J126" s="4" t="str">
        <f t="shared" si="183"/>
        <v>TBMS</v>
      </c>
      <c r="K126" s="4">
        <v>1</v>
      </c>
      <c r="L126" s="4">
        <v>1</v>
      </c>
      <c r="M126" s="14">
        <v>1</v>
      </c>
      <c r="N126" s="3">
        <f t="shared" si="100"/>
        <v>3</v>
      </c>
      <c r="O126" s="4" t="str">
        <f t="shared" si="101"/>
        <v>Yes</v>
      </c>
      <c r="P126" s="14" t="str">
        <f>J126</f>
        <v>TBMS</v>
      </c>
      <c r="Q126" s="14">
        <v>1</v>
      </c>
      <c r="R126" s="14">
        <v>1</v>
      </c>
      <c r="S126" s="14">
        <v>1</v>
      </c>
      <c r="T126" s="3">
        <f t="shared" si="179"/>
        <v>3</v>
      </c>
      <c r="U126" s="4" t="str">
        <f t="shared" si="180"/>
        <v>Yes</v>
      </c>
      <c r="V126" s="14" t="str">
        <f>P126</f>
        <v>TBMS</v>
      </c>
      <c r="W126" s="14">
        <v>0</v>
      </c>
      <c r="X126" s="14">
        <v>0</v>
      </c>
      <c r="Y126" s="14">
        <v>0</v>
      </c>
      <c r="Z126" s="3">
        <f t="shared" ref="Z126:Z129" si="191">SUM(W126:Y126)</f>
        <v>0</v>
      </c>
      <c r="AA126" s="4" t="str">
        <f t="shared" ref="AA126:AA129" si="192">IF(Z126=3,"Yes", "No")</f>
        <v>No</v>
      </c>
      <c r="AB126" s="14"/>
    </row>
    <row r="127" spans="1:40" x14ac:dyDescent="0.25">
      <c r="A127" s="5" t="s">
        <v>250</v>
      </c>
      <c r="B127" s="6" t="s">
        <v>249</v>
      </c>
      <c r="C127" s="6">
        <v>1</v>
      </c>
      <c r="D127" s="6">
        <v>1</v>
      </c>
      <c r="E127" s="6">
        <v>1</v>
      </c>
      <c r="F127" s="6">
        <v>1</v>
      </c>
      <c r="G127" s="6">
        <v>1</v>
      </c>
      <c r="H127" s="1">
        <f t="shared" si="140"/>
        <v>5</v>
      </c>
      <c r="I127" s="2" t="str">
        <f t="shared" si="99"/>
        <v>Yes</v>
      </c>
      <c r="J127" s="8" t="str">
        <f t="shared" si="183"/>
        <v>TCID</v>
      </c>
      <c r="K127" s="2">
        <v>1</v>
      </c>
      <c r="L127" s="2">
        <v>1</v>
      </c>
      <c r="M127" s="7">
        <v>1</v>
      </c>
      <c r="N127" s="1">
        <f t="shared" si="100"/>
        <v>3</v>
      </c>
      <c r="O127" s="2" t="str">
        <f t="shared" si="101"/>
        <v>Yes</v>
      </c>
      <c r="P127" s="9" t="str">
        <f t="shared" ref="P127:P129" si="193">J127</f>
        <v>TCID</v>
      </c>
      <c r="Q127" s="7">
        <v>1</v>
      </c>
      <c r="R127" s="7">
        <v>1</v>
      </c>
      <c r="S127" s="7">
        <v>1</v>
      </c>
      <c r="T127" s="1">
        <f t="shared" si="179"/>
        <v>3</v>
      </c>
      <c r="U127" s="2" t="str">
        <f t="shared" si="180"/>
        <v>Yes</v>
      </c>
      <c r="V127" s="10" t="str">
        <f t="shared" ref="V127:V129" si="194">P127</f>
        <v>TCID</v>
      </c>
      <c r="W127" s="7">
        <v>1</v>
      </c>
      <c r="X127" s="7">
        <v>1</v>
      </c>
      <c r="Y127" s="7">
        <v>1</v>
      </c>
      <c r="Z127" s="5">
        <f t="shared" si="191"/>
        <v>3</v>
      </c>
      <c r="AA127" s="6" t="str">
        <f t="shared" si="192"/>
        <v>Yes</v>
      </c>
      <c r="AB127" s="11" t="str">
        <f>V127</f>
        <v>TCID</v>
      </c>
      <c r="AC127" s="7">
        <v>1</v>
      </c>
      <c r="AD127" s="7">
        <v>1</v>
      </c>
      <c r="AE127" s="7">
        <v>1</v>
      </c>
      <c r="AF127" s="5">
        <f t="shared" ref="AF127:AF129" si="195">SUM(AC127:AE127)</f>
        <v>3</v>
      </c>
      <c r="AG127" s="6" t="str">
        <f t="shared" ref="AG127:AG129" si="196">IF(AF127=3,"Yes", "No")</f>
        <v>Yes</v>
      </c>
      <c r="AH127" s="12" t="str">
        <f>AB127</f>
        <v>TCID</v>
      </c>
      <c r="AI127" s="7">
        <v>1</v>
      </c>
      <c r="AJ127" s="7">
        <v>1</v>
      </c>
      <c r="AK127" s="7">
        <v>1</v>
      </c>
      <c r="AL127" s="5">
        <f t="shared" ref="AL127" si="197">SUM(AI127:AK127)</f>
        <v>3</v>
      </c>
      <c r="AM127" s="6" t="str">
        <f t="shared" ref="AM127" si="198">IF(AL127=3,"Yes", "No")</f>
        <v>Yes</v>
      </c>
      <c r="AN127" s="13" t="str">
        <f>AH127</f>
        <v>TCID</v>
      </c>
    </row>
    <row r="128" spans="1:40" x14ac:dyDescent="0.25">
      <c r="A128" s="3" t="s">
        <v>252</v>
      </c>
      <c r="B128" s="4" t="s">
        <v>251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3">
        <f t="shared" si="140"/>
        <v>5</v>
      </c>
      <c r="I128" s="4" t="str">
        <f t="shared" si="99"/>
        <v>Yes</v>
      </c>
      <c r="J128" s="4" t="str">
        <f t="shared" si="183"/>
        <v>TFCO</v>
      </c>
      <c r="K128" s="4">
        <v>1</v>
      </c>
      <c r="L128" s="4">
        <v>1</v>
      </c>
      <c r="M128" s="14">
        <v>1</v>
      </c>
      <c r="N128" s="3">
        <f t="shared" si="100"/>
        <v>3</v>
      </c>
      <c r="O128" s="4" t="str">
        <f t="shared" si="101"/>
        <v>Yes</v>
      </c>
      <c r="P128" s="14" t="str">
        <f t="shared" si="193"/>
        <v>TFCO</v>
      </c>
      <c r="Q128" s="14">
        <v>1</v>
      </c>
      <c r="R128" s="14">
        <v>1</v>
      </c>
      <c r="S128" s="14">
        <v>1</v>
      </c>
      <c r="T128" s="3">
        <f t="shared" si="179"/>
        <v>3</v>
      </c>
      <c r="U128" s="4" t="str">
        <f t="shared" si="180"/>
        <v>Yes</v>
      </c>
      <c r="V128" s="14" t="str">
        <f t="shared" si="194"/>
        <v>TFCO</v>
      </c>
      <c r="W128" s="14">
        <v>0</v>
      </c>
      <c r="X128" s="14">
        <v>0</v>
      </c>
      <c r="Y128" s="14">
        <v>0</v>
      </c>
      <c r="Z128" s="3">
        <f t="shared" si="191"/>
        <v>0</v>
      </c>
      <c r="AA128" s="4" t="str">
        <f t="shared" si="192"/>
        <v>No</v>
      </c>
      <c r="AB128" s="14"/>
    </row>
    <row r="129" spans="1:40" x14ac:dyDescent="0.25">
      <c r="A129" s="3" t="s">
        <v>254</v>
      </c>
      <c r="B129" s="4" t="s">
        <v>253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3">
        <f t="shared" si="140"/>
        <v>5</v>
      </c>
      <c r="I129" s="4" t="str">
        <f t="shared" si="99"/>
        <v>Yes</v>
      </c>
      <c r="J129" s="4" t="str">
        <f t="shared" si="183"/>
        <v>TIRT</v>
      </c>
      <c r="K129" s="4">
        <v>1</v>
      </c>
      <c r="L129" s="4">
        <v>1</v>
      </c>
      <c r="M129" s="14">
        <v>1</v>
      </c>
      <c r="N129" s="3">
        <f t="shared" si="100"/>
        <v>3</v>
      </c>
      <c r="O129" s="4" t="str">
        <f t="shared" si="101"/>
        <v>Yes</v>
      </c>
      <c r="P129" s="14" t="str">
        <f t="shared" si="193"/>
        <v>TIRT</v>
      </c>
      <c r="Q129" s="14">
        <v>1</v>
      </c>
      <c r="R129" s="14">
        <v>1</v>
      </c>
      <c r="S129" s="14">
        <v>1</v>
      </c>
      <c r="T129" s="3">
        <f t="shared" si="179"/>
        <v>3</v>
      </c>
      <c r="U129" s="4" t="str">
        <f t="shared" si="180"/>
        <v>Yes</v>
      </c>
      <c r="V129" s="14" t="str">
        <f t="shared" si="194"/>
        <v>TIRT</v>
      </c>
      <c r="W129" s="14">
        <v>1</v>
      </c>
      <c r="X129" s="14">
        <v>1</v>
      </c>
      <c r="Y129" s="14">
        <v>1</v>
      </c>
      <c r="Z129" s="3">
        <f t="shared" si="191"/>
        <v>3</v>
      </c>
      <c r="AA129" s="4" t="str">
        <f t="shared" si="192"/>
        <v>Yes</v>
      </c>
      <c r="AB129" s="14" t="str">
        <f>V129</f>
        <v>TIRT</v>
      </c>
      <c r="AC129" s="14">
        <v>0</v>
      </c>
      <c r="AD129" s="14"/>
      <c r="AE129" s="14"/>
      <c r="AF129" s="3">
        <f t="shared" si="195"/>
        <v>0</v>
      </c>
      <c r="AG129" s="4" t="str">
        <f t="shared" si="196"/>
        <v>No</v>
      </c>
    </row>
    <row r="130" spans="1:40" x14ac:dyDescent="0.25">
      <c r="A130" s="3" t="s">
        <v>256</v>
      </c>
      <c r="B130" s="4" t="s">
        <v>255</v>
      </c>
      <c r="C130" s="4">
        <v>1</v>
      </c>
      <c r="D130" s="4">
        <v>1</v>
      </c>
      <c r="E130" s="4">
        <v>1</v>
      </c>
      <c r="F130" s="4">
        <v>1</v>
      </c>
      <c r="G130" s="4">
        <v>1</v>
      </c>
      <c r="H130" s="3">
        <f t="shared" si="140"/>
        <v>5</v>
      </c>
      <c r="I130" s="4" t="str">
        <f t="shared" si="99"/>
        <v>Yes</v>
      </c>
      <c r="J130" s="4" t="str">
        <f t="shared" si="183"/>
        <v>TKIM</v>
      </c>
      <c r="K130" s="4">
        <v>1</v>
      </c>
      <c r="L130" s="4">
        <v>1</v>
      </c>
      <c r="M130" s="14">
        <v>0</v>
      </c>
      <c r="N130" s="3">
        <f t="shared" si="100"/>
        <v>2</v>
      </c>
      <c r="O130" s="4" t="str">
        <f t="shared" si="101"/>
        <v>No</v>
      </c>
    </row>
    <row r="131" spans="1:40" x14ac:dyDescent="0.25">
      <c r="A131" s="5" t="s">
        <v>258</v>
      </c>
      <c r="B131" s="6" t="s">
        <v>257</v>
      </c>
      <c r="C131" s="6">
        <v>1</v>
      </c>
      <c r="D131" s="6">
        <v>1</v>
      </c>
      <c r="E131" s="6">
        <v>1</v>
      </c>
      <c r="F131" s="6">
        <v>1</v>
      </c>
      <c r="G131" s="6">
        <v>1</v>
      </c>
      <c r="H131" s="1">
        <f t="shared" si="140"/>
        <v>5</v>
      </c>
      <c r="I131" s="2" t="str">
        <f t="shared" si="99"/>
        <v>Yes</v>
      </c>
      <c r="J131" s="8" t="str">
        <f t="shared" si="183"/>
        <v>TOTO</v>
      </c>
      <c r="K131" s="2">
        <v>1</v>
      </c>
      <c r="L131" s="2">
        <v>1</v>
      </c>
      <c r="M131" s="7">
        <v>1</v>
      </c>
      <c r="N131" s="1">
        <f t="shared" si="100"/>
        <v>3</v>
      </c>
      <c r="O131" s="2" t="str">
        <f t="shared" si="101"/>
        <v>Yes</v>
      </c>
      <c r="P131" s="9" t="str">
        <f>J131</f>
        <v>TOTO</v>
      </c>
      <c r="Q131" s="7">
        <v>1</v>
      </c>
      <c r="R131" s="7">
        <v>1</v>
      </c>
      <c r="S131" s="7">
        <v>1</v>
      </c>
      <c r="T131" s="1">
        <f t="shared" si="179"/>
        <v>3</v>
      </c>
      <c r="U131" s="2" t="str">
        <f t="shared" si="180"/>
        <v>Yes</v>
      </c>
      <c r="V131" s="10" t="str">
        <f>P131</f>
        <v>TOTO</v>
      </c>
      <c r="W131" s="7">
        <v>1</v>
      </c>
      <c r="X131" s="7">
        <v>1</v>
      </c>
      <c r="Y131" s="7">
        <v>1</v>
      </c>
      <c r="Z131" s="5">
        <f t="shared" ref="Z131:Z133" si="199">SUM(W131:Y131)</f>
        <v>3</v>
      </c>
      <c r="AA131" s="6" t="str">
        <f t="shared" ref="AA131:AA133" si="200">IF(Z131=3,"Yes", "No")</f>
        <v>Yes</v>
      </c>
      <c r="AB131" s="11" t="str">
        <f>V131</f>
        <v>TOTO</v>
      </c>
      <c r="AC131" s="7">
        <v>1</v>
      </c>
      <c r="AD131" s="7">
        <v>1</v>
      </c>
      <c r="AE131" s="7">
        <v>1</v>
      </c>
      <c r="AF131" s="5">
        <f t="shared" ref="AF131:AF133" si="201">SUM(AC131:AE131)</f>
        <v>3</v>
      </c>
      <c r="AG131" s="6" t="str">
        <f t="shared" ref="AG131:AG133" si="202">IF(AF131=3,"Yes", "No")</f>
        <v>Yes</v>
      </c>
      <c r="AH131" s="12" t="str">
        <f>AB131</f>
        <v>TOTO</v>
      </c>
      <c r="AI131" s="7">
        <v>1</v>
      </c>
      <c r="AJ131" s="7">
        <v>1</v>
      </c>
      <c r="AK131" s="7">
        <v>1</v>
      </c>
      <c r="AL131" s="5">
        <f t="shared" ref="AL131" si="203">SUM(AI131:AK131)</f>
        <v>3</v>
      </c>
      <c r="AM131" s="6" t="str">
        <f t="shared" ref="AM131" si="204">IF(AL131=3,"Yes", "No")</f>
        <v>Yes</v>
      </c>
      <c r="AN131" s="13" t="str">
        <f>AH131</f>
        <v>TOTO</v>
      </c>
    </row>
    <row r="132" spans="1:40" x14ac:dyDescent="0.25">
      <c r="A132" s="3" t="s">
        <v>260</v>
      </c>
      <c r="B132" s="4" t="s">
        <v>259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3">
        <f t="shared" ref="H132:H144" si="205">SUM(C132:G132)</f>
        <v>5</v>
      </c>
      <c r="I132" s="4" t="str">
        <f t="shared" si="99"/>
        <v>Yes</v>
      </c>
      <c r="J132" s="4" t="str">
        <f t="shared" si="183"/>
        <v>TPIA</v>
      </c>
      <c r="K132" s="4">
        <v>1</v>
      </c>
      <c r="L132" s="4">
        <v>1</v>
      </c>
      <c r="M132" s="14">
        <v>1</v>
      </c>
      <c r="N132" s="3">
        <f t="shared" si="100"/>
        <v>3</v>
      </c>
      <c r="O132" s="4" t="str">
        <f t="shared" si="101"/>
        <v>Yes</v>
      </c>
      <c r="P132" s="14" t="str">
        <f t="shared" ref="P132:P133" si="206">J132</f>
        <v>TPIA</v>
      </c>
      <c r="Q132" s="14">
        <v>1</v>
      </c>
      <c r="R132" s="14">
        <v>1</v>
      </c>
      <c r="S132" s="14">
        <v>1</v>
      </c>
      <c r="T132" s="3">
        <f t="shared" si="179"/>
        <v>3</v>
      </c>
      <c r="U132" s="4" t="str">
        <f t="shared" si="180"/>
        <v>Yes</v>
      </c>
      <c r="V132" s="14" t="str">
        <f t="shared" ref="V132:V133" si="207">P132</f>
        <v>TPIA</v>
      </c>
      <c r="W132" s="14">
        <v>0</v>
      </c>
      <c r="X132" s="14">
        <v>0</v>
      </c>
      <c r="Y132" s="14">
        <v>0</v>
      </c>
      <c r="Z132" s="3">
        <f t="shared" si="199"/>
        <v>0</v>
      </c>
      <c r="AA132" s="4" t="str">
        <f t="shared" si="200"/>
        <v>No</v>
      </c>
      <c r="AB132" s="14"/>
    </row>
    <row r="133" spans="1:40" x14ac:dyDescent="0.25">
      <c r="A133" s="5" t="s">
        <v>262</v>
      </c>
      <c r="B133" s="6" t="s">
        <v>261</v>
      </c>
      <c r="C133" s="6">
        <v>1</v>
      </c>
      <c r="D133" s="6">
        <v>1</v>
      </c>
      <c r="E133" s="6">
        <v>1</v>
      </c>
      <c r="F133" s="6">
        <v>1</v>
      </c>
      <c r="G133" s="6">
        <v>1</v>
      </c>
      <c r="H133" s="1">
        <f t="shared" si="205"/>
        <v>5</v>
      </c>
      <c r="I133" s="2" t="str">
        <f t="shared" ref="I133:I144" si="208">IF(H133=5,"Yes","No")</f>
        <v>Yes</v>
      </c>
      <c r="J133" s="8" t="str">
        <f t="shared" si="183"/>
        <v>TRIS</v>
      </c>
      <c r="K133" s="2">
        <v>1</v>
      </c>
      <c r="L133" s="2">
        <v>1</v>
      </c>
      <c r="M133" s="7">
        <v>1</v>
      </c>
      <c r="N133" s="1">
        <f t="shared" ref="N133:N144" si="209">SUM(K133:M133)</f>
        <v>3</v>
      </c>
      <c r="O133" s="2" t="str">
        <f t="shared" ref="O133:O144" si="210">IF(N133=3,"Yes", "No")</f>
        <v>Yes</v>
      </c>
      <c r="P133" s="9" t="str">
        <f t="shared" si="206"/>
        <v>TRIS</v>
      </c>
      <c r="Q133" s="7">
        <v>1</v>
      </c>
      <c r="R133" s="7">
        <v>1</v>
      </c>
      <c r="S133" s="7">
        <v>1</v>
      </c>
      <c r="T133" s="1">
        <f t="shared" si="179"/>
        <v>3</v>
      </c>
      <c r="U133" s="2" t="str">
        <f t="shared" si="180"/>
        <v>Yes</v>
      </c>
      <c r="V133" s="10" t="str">
        <f t="shared" si="207"/>
        <v>TRIS</v>
      </c>
      <c r="W133" s="7">
        <v>1</v>
      </c>
      <c r="X133" s="7">
        <v>1</v>
      </c>
      <c r="Y133" s="7">
        <v>1</v>
      </c>
      <c r="Z133" s="5">
        <f t="shared" si="199"/>
        <v>3</v>
      </c>
      <c r="AA133" s="6" t="str">
        <f t="shared" si="200"/>
        <v>Yes</v>
      </c>
      <c r="AB133" s="11" t="str">
        <f>V133</f>
        <v>TRIS</v>
      </c>
      <c r="AC133" s="7">
        <v>1</v>
      </c>
      <c r="AD133" s="7">
        <v>1</v>
      </c>
      <c r="AE133" s="7">
        <v>1</v>
      </c>
      <c r="AF133" s="5">
        <f t="shared" si="201"/>
        <v>3</v>
      </c>
      <c r="AG133" s="6" t="str">
        <f t="shared" si="202"/>
        <v>Yes</v>
      </c>
      <c r="AH133" s="12" t="str">
        <f>AB133</f>
        <v>TRIS</v>
      </c>
      <c r="AI133" s="7">
        <v>1</v>
      </c>
      <c r="AJ133" s="7">
        <v>1</v>
      </c>
      <c r="AK133" s="7">
        <v>1</v>
      </c>
      <c r="AL133" s="5">
        <f t="shared" ref="AL133" si="211">SUM(AI133:AK133)</f>
        <v>3</v>
      </c>
      <c r="AM133" s="6" t="str">
        <f t="shared" ref="AM133" si="212">IF(AL133=3,"Yes", "No")</f>
        <v>Yes</v>
      </c>
      <c r="AN133" s="13" t="str">
        <f>AH133</f>
        <v>TRIS</v>
      </c>
    </row>
    <row r="134" spans="1:40" x14ac:dyDescent="0.25">
      <c r="A134" s="3" t="s">
        <v>264</v>
      </c>
      <c r="B134" s="4" t="s">
        <v>263</v>
      </c>
      <c r="C134" s="4">
        <v>1</v>
      </c>
      <c r="D134" s="4">
        <v>1</v>
      </c>
      <c r="E134" s="4">
        <v>1</v>
      </c>
      <c r="F134" s="4">
        <v>1</v>
      </c>
      <c r="G134" s="4">
        <v>1</v>
      </c>
      <c r="H134" s="3">
        <f t="shared" si="205"/>
        <v>5</v>
      </c>
      <c r="I134" s="4" t="str">
        <f t="shared" si="208"/>
        <v>Yes</v>
      </c>
      <c r="J134" s="4" t="str">
        <f t="shared" si="183"/>
        <v>TRST</v>
      </c>
      <c r="K134" s="4">
        <v>1</v>
      </c>
      <c r="L134" s="4">
        <v>1</v>
      </c>
      <c r="M134" s="14">
        <v>0</v>
      </c>
      <c r="N134" s="3">
        <f t="shared" si="209"/>
        <v>2</v>
      </c>
      <c r="O134" s="4" t="str">
        <f t="shared" si="210"/>
        <v>No</v>
      </c>
    </row>
    <row r="135" spans="1:40" x14ac:dyDescent="0.25">
      <c r="A135" s="5" t="s">
        <v>266</v>
      </c>
      <c r="B135" s="6" t="s">
        <v>265</v>
      </c>
      <c r="C135" s="6">
        <v>1</v>
      </c>
      <c r="D135" s="6">
        <v>1</v>
      </c>
      <c r="E135" s="6">
        <v>1</v>
      </c>
      <c r="F135" s="6">
        <v>1</v>
      </c>
      <c r="G135" s="6">
        <v>1</v>
      </c>
      <c r="H135" s="1">
        <f t="shared" si="205"/>
        <v>5</v>
      </c>
      <c r="I135" s="2" t="str">
        <f t="shared" si="208"/>
        <v>Yes</v>
      </c>
      <c r="J135" s="8" t="str">
        <f t="shared" si="183"/>
        <v>TSPC</v>
      </c>
      <c r="K135" s="2">
        <v>1</v>
      </c>
      <c r="L135" s="2">
        <v>1</v>
      </c>
      <c r="M135" s="7">
        <v>1</v>
      </c>
      <c r="N135" s="1">
        <f t="shared" si="209"/>
        <v>3</v>
      </c>
      <c r="O135" s="2" t="str">
        <f t="shared" si="210"/>
        <v>Yes</v>
      </c>
      <c r="P135" s="9" t="str">
        <f>J135</f>
        <v>TSPC</v>
      </c>
      <c r="Q135" s="7">
        <v>1</v>
      </c>
      <c r="R135" s="7">
        <v>1</v>
      </c>
      <c r="S135" s="7">
        <v>1</v>
      </c>
      <c r="T135" s="1">
        <f t="shared" si="179"/>
        <v>3</v>
      </c>
      <c r="U135" s="2" t="str">
        <f t="shared" si="180"/>
        <v>Yes</v>
      </c>
      <c r="V135" s="10" t="str">
        <f>P135</f>
        <v>TSPC</v>
      </c>
      <c r="W135" s="7">
        <v>1</v>
      </c>
      <c r="X135" s="7">
        <v>1</v>
      </c>
      <c r="Y135" s="7">
        <v>1</v>
      </c>
      <c r="Z135" s="5">
        <f t="shared" ref="Z135:Z138" si="213">SUM(W135:Y135)</f>
        <v>3</v>
      </c>
      <c r="AA135" s="6" t="str">
        <f t="shared" ref="AA135:AA138" si="214">IF(Z135=3,"Yes", "No")</f>
        <v>Yes</v>
      </c>
      <c r="AB135" s="11" t="str">
        <f>V135</f>
        <v>TSPC</v>
      </c>
      <c r="AC135" s="7">
        <v>1</v>
      </c>
      <c r="AD135" s="7">
        <v>1</v>
      </c>
      <c r="AE135" s="7">
        <v>1</v>
      </c>
      <c r="AF135" s="5">
        <f t="shared" ref="AF135:AF138" si="215">SUM(AC135:AE135)</f>
        <v>3</v>
      </c>
      <c r="AG135" s="6" t="str">
        <f t="shared" ref="AG135:AG138" si="216">IF(AF135=3,"Yes", "No")</f>
        <v>Yes</v>
      </c>
      <c r="AH135" s="12" t="str">
        <f>AB135</f>
        <v>TSPC</v>
      </c>
      <c r="AI135" s="7">
        <v>1</v>
      </c>
      <c r="AJ135" s="7">
        <v>1</v>
      </c>
      <c r="AK135" s="7">
        <v>1</v>
      </c>
      <c r="AL135" s="5">
        <f t="shared" ref="AL135:AL136" si="217">SUM(AI135:AK135)</f>
        <v>3</v>
      </c>
      <c r="AM135" s="6" t="str">
        <f t="shared" ref="AM135:AM136" si="218">IF(AL135=3,"Yes", "No")</f>
        <v>Yes</v>
      </c>
      <c r="AN135" s="13" t="str">
        <f>AH135</f>
        <v>TSPC</v>
      </c>
    </row>
    <row r="136" spans="1:40" x14ac:dyDescent="0.25">
      <c r="A136" s="5" t="s">
        <v>268</v>
      </c>
      <c r="B136" s="6" t="s">
        <v>267</v>
      </c>
      <c r="C136" s="6">
        <v>1</v>
      </c>
      <c r="D136" s="6">
        <v>1</v>
      </c>
      <c r="E136" s="6">
        <v>1</v>
      </c>
      <c r="F136" s="6">
        <v>1</v>
      </c>
      <c r="G136" s="6">
        <v>1</v>
      </c>
      <c r="H136" s="1">
        <f t="shared" si="205"/>
        <v>5</v>
      </c>
      <c r="I136" s="2" t="str">
        <f t="shared" si="208"/>
        <v>Yes</v>
      </c>
      <c r="J136" s="8" t="str">
        <f t="shared" si="183"/>
        <v>ULTJ</v>
      </c>
      <c r="K136" s="2">
        <v>1</v>
      </c>
      <c r="L136" s="2">
        <v>1</v>
      </c>
      <c r="M136" s="7">
        <v>1</v>
      </c>
      <c r="N136" s="1">
        <f t="shared" si="209"/>
        <v>3</v>
      </c>
      <c r="O136" s="2" t="str">
        <f t="shared" si="210"/>
        <v>Yes</v>
      </c>
      <c r="P136" s="9" t="str">
        <f t="shared" ref="P136:P138" si="219">J136</f>
        <v>ULTJ</v>
      </c>
      <c r="Q136" s="7">
        <v>1</v>
      </c>
      <c r="R136" s="7">
        <v>1</v>
      </c>
      <c r="S136" s="7">
        <v>1</v>
      </c>
      <c r="T136" s="1">
        <f t="shared" si="179"/>
        <v>3</v>
      </c>
      <c r="U136" s="2" t="str">
        <f t="shared" si="180"/>
        <v>Yes</v>
      </c>
      <c r="V136" s="10" t="str">
        <f t="shared" ref="V136:V138" si="220">P136</f>
        <v>ULTJ</v>
      </c>
      <c r="W136" s="7">
        <v>1</v>
      </c>
      <c r="X136" s="7">
        <v>1</v>
      </c>
      <c r="Y136" s="7">
        <v>1</v>
      </c>
      <c r="Z136" s="5">
        <f t="shared" si="213"/>
        <v>3</v>
      </c>
      <c r="AA136" s="6" t="str">
        <f t="shared" si="214"/>
        <v>Yes</v>
      </c>
      <c r="AB136" s="11" t="str">
        <f>V136</f>
        <v>ULTJ</v>
      </c>
      <c r="AC136" s="7">
        <v>1</v>
      </c>
      <c r="AD136" s="7">
        <v>1</v>
      </c>
      <c r="AE136" s="7">
        <v>1</v>
      </c>
      <c r="AF136" s="5">
        <f t="shared" si="215"/>
        <v>3</v>
      </c>
      <c r="AG136" s="6" t="str">
        <f t="shared" si="216"/>
        <v>Yes</v>
      </c>
      <c r="AH136" s="12" t="str">
        <f>AB136</f>
        <v>ULTJ</v>
      </c>
      <c r="AI136" s="7">
        <v>1</v>
      </c>
      <c r="AJ136" s="7">
        <v>1</v>
      </c>
      <c r="AK136" s="7">
        <v>1</v>
      </c>
      <c r="AL136" s="5">
        <f t="shared" si="217"/>
        <v>3</v>
      </c>
      <c r="AM136" s="6" t="str">
        <f t="shared" si="218"/>
        <v>Yes</v>
      </c>
      <c r="AN136" s="13" t="str">
        <f>AH136</f>
        <v>ULTJ</v>
      </c>
    </row>
    <row r="137" spans="1:40" x14ac:dyDescent="0.25">
      <c r="A137" s="3" t="s">
        <v>270</v>
      </c>
      <c r="B137" s="4" t="s">
        <v>269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H137" s="3">
        <f t="shared" si="205"/>
        <v>5</v>
      </c>
      <c r="I137" s="4" t="str">
        <f t="shared" si="208"/>
        <v>Yes</v>
      </c>
      <c r="J137" s="4" t="str">
        <f t="shared" si="183"/>
        <v>UNIC</v>
      </c>
      <c r="K137" s="4">
        <v>1</v>
      </c>
      <c r="L137" s="4">
        <v>1</v>
      </c>
      <c r="M137" s="14">
        <v>1</v>
      </c>
      <c r="N137" s="3">
        <f t="shared" si="209"/>
        <v>3</v>
      </c>
      <c r="O137" s="4" t="str">
        <f t="shared" si="210"/>
        <v>Yes</v>
      </c>
      <c r="P137" s="14" t="str">
        <f t="shared" si="219"/>
        <v>UNIC</v>
      </c>
      <c r="Q137" s="14">
        <v>1</v>
      </c>
      <c r="R137" s="14">
        <v>1</v>
      </c>
      <c r="S137" s="14">
        <v>1</v>
      </c>
      <c r="T137" s="3">
        <f t="shared" si="179"/>
        <v>3</v>
      </c>
      <c r="U137" s="4" t="str">
        <f t="shared" si="180"/>
        <v>Yes</v>
      </c>
      <c r="V137" s="14" t="str">
        <f t="shared" si="220"/>
        <v>UNIC</v>
      </c>
      <c r="W137" s="14">
        <v>0</v>
      </c>
      <c r="X137" s="14">
        <v>0</v>
      </c>
      <c r="Y137" s="14">
        <v>0</v>
      </c>
      <c r="Z137" s="3">
        <f t="shared" si="213"/>
        <v>0</v>
      </c>
      <c r="AA137" s="4" t="str">
        <f t="shared" si="214"/>
        <v>No</v>
      </c>
      <c r="AB137" s="14"/>
    </row>
    <row r="138" spans="1:40" x14ac:dyDescent="0.25">
      <c r="A138" s="3" t="s">
        <v>272</v>
      </c>
      <c r="B138" s="4" t="s">
        <v>271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3">
        <f t="shared" si="205"/>
        <v>5</v>
      </c>
      <c r="I138" s="4" t="str">
        <f t="shared" si="208"/>
        <v>Yes</v>
      </c>
      <c r="J138" s="4" t="str">
        <f t="shared" si="183"/>
        <v>UNIT</v>
      </c>
      <c r="K138" s="4">
        <v>1</v>
      </c>
      <c r="L138" s="4">
        <v>1</v>
      </c>
      <c r="M138" s="14">
        <v>1</v>
      </c>
      <c r="N138" s="3">
        <f t="shared" si="209"/>
        <v>3</v>
      </c>
      <c r="O138" s="4" t="str">
        <f t="shared" si="210"/>
        <v>Yes</v>
      </c>
      <c r="P138" s="14" t="str">
        <f t="shared" si="219"/>
        <v>UNIT</v>
      </c>
      <c r="Q138" s="14">
        <v>1</v>
      </c>
      <c r="R138" s="14">
        <v>1</v>
      </c>
      <c r="S138" s="14">
        <v>1</v>
      </c>
      <c r="T138" s="3">
        <f t="shared" si="179"/>
        <v>3</v>
      </c>
      <c r="U138" s="4" t="str">
        <f t="shared" si="180"/>
        <v>Yes</v>
      </c>
      <c r="V138" s="14" t="str">
        <f t="shared" si="220"/>
        <v>UNIT</v>
      </c>
      <c r="W138" s="14">
        <v>1</v>
      </c>
      <c r="X138" s="14">
        <v>1</v>
      </c>
      <c r="Y138" s="14">
        <v>1</v>
      </c>
      <c r="Z138" s="3">
        <f t="shared" si="213"/>
        <v>3</v>
      </c>
      <c r="AA138" s="4" t="str">
        <f t="shared" si="214"/>
        <v>Yes</v>
      </c>
      <c r="AB138" s="14" t="str">
        <f>V138</f>
        <v>UNIT</v>
      </c>
      <c r="AC138" s="14">
        <v>0</v>
      </c>
      <c r="AD138" s="14"/>
      <c r="AE138" s="14"/>
      <c r="AF138" s="3">
        <f t="shared" si="215"/>
        <v>0</v>
      </c>
      <c r="AG138" s="4" t="str">
        <f t="shared" si="216"/>
        <v>No</v>
      </c>
    </row>
    <row r="139" spans="1:40" x14ac:dyDescent="0.25">
      <c r="A139" s="3" t="s">
        <v>274</v>
      </c>
      <c r="B139" s="4" t="s">
        <v>273</v>
      </c>
      <c r="C139" s="4">
        <v>1</v>
      </c>
      <c r="D139" s="4">
        <v>0</v>
      </c>
      <c r="E139" s="4">
        <v>0</v>
      </c>
      <c r="F139" s="4">
        <v>0</v>
      </c>
      <c r="G139" s="4">
        <v>0</v>
      </c>
      <c r="H139" s="3">
        <f t="shared" si="205"/>
        <v>1</v>
      </c>
      <c r="I139" s="4" t="str">
        <f t="shared" si="208"/>
        <v>No</v>
      </c>
    </row>
    <row r="140" spans="1:40" x14ac:dyDescent="0.25">
      <c r="A140" s="5" t="s">
        <v>276</v>
      </c>
      <c r="B140" s="6" t="s">
        <v>275</v>
      </c>
      <c r="C140" s="6">
        <v>1</v>
      </c>
      <c r="D140" s="6">
        <v>1</v>
      </c>
      <c r="E140" s="6">
        <v>1</v>
      </c>
      <c r="F140" s="6">
        <v>1</v>
      </c>
      <c r="G140" s="6">
        <v>1</v>
      </c>
      <c r="H140" s="1">
        <f t="shared" si="205"/>
        <v>5</v>
      </c>
      <c r="I140" s="2" t="str">
        <f t="shared" si="208"/>
        <v>Yes</v>
      </c>
      <c r="J140" s="8" t="str">
        <f>B140</f>
        <v>UNVR</v>
      </c>
      <c r="K140" s="2">
        <v>1</v>
      </c>
      <c r="L140" s="2">
        <v>1</v>
      </c>
      <c r="M140" s="7">
        <v>1</v>
      </c>
      <c r="N140" s="1">
        <f t="shared" si="209"/>
        <v>3</v>
      </c>
      <c r="O140" s="2" t="str">
        <f t="shared" si="210"/>
        <v>Yes</v>
      </c>
      <c r="P140" s="9" t="str">
        <f>J140</f>
        <v>UNVR</v>
      </c>
      <c r="Q140" s="7">
        <v>1</v>
      </c>
      <c r="R140" s="7">
        <v>1</v>
      </c>
      <c r="S140" s="7">
        <v>1</v>
      </c>
      <c r="T140" s="1">
        <f t="shared" ref="T140:T143" si="221">SUM(Q140:S140)</f>
        <v>3</v>
      </c>
      <c r="U140" s="2" t="str">
        <f t="shared" ref="U140:U143" si="222">IF(T140=3,"Yes", "No")</f>
        <v>Yes</v>
      </c>
      <c r="V140" s="10" t="str">
        <f>P140</f>
        <v>UNVR</v>
      </c>
      <c r="W140" s="7">
        <v>1</v>
      </c>
      <c r="X140" s="7">
        <v>1</v>
      </c>
      <c r="Y140" s="7">
        <v>1</v>
      </c>
      <c r="Z140" s="5">
        <f t="shared" ref="Z140:Z143" si="223">SUM(W140:Y140)</f>
        <v>3</v>
      </c>
      <c r="AA140" s="6" t="str">
        <f t="shared" ref="AA140:AA143" si="224">IF(Z140=3,"Yes", "No")</f>
        <v>Yes</v>
      </c>
      <c r="AB140" s="11" t="str">
        <f>V140</f>
        <v>UNVR</v>
      </c>
      <c r="AC140" s="7">
        <v>1</v>
      </c>
      <c r="AD140" s="7">
        <v>1</v>
      </c>
      <c r="AE140" s="7">
        <v>1</v>
      </c>
      <c r="AF140" s="5">
        <f t="shared" ref="AF140:AF143" si="225">SUM(AC140:AE140)</f>
        <v>3</v>
      </c>
      <c r="AG140" s="6" t="str">
        <f t="shared" ref="AG140:AG143" si="226">IF(AF140=3,"Yes", "No")</f>
        <v>Yes</v>
      </c>
      <c r="AH140" s="12" t="str">
        <f>AB140</f>
        <v>UNVR</v>
      </c>
      <c r="AI140" s="7">
        <v>1</v>
      </c>
      <c r="AJ140" s="7">
        <v>1</v>
      </c>
      <c r="AK140" s="7">
        <v>1</v>
      </c>
      <c r="AL140" s="5">
        <f t="shared" ref="AL140:AL143" si="227">SUM(AI140:AK140)</f>
        <v>3</v>
      </c>
      <c r="AM140" s="6" t="str">
        <f t="shared" ref="AM140:AM143" si="228">IF(AL140=3,"Yes", "No")</f>
        <v>Yes</v>
      </c>
      <c r="AN140" s="13" t="str">
        <f>AH140</f>
        <v>UNVR</v>
      </c>
    </row>
    <row r="141" spans="1:40" x14ac:dyDescent="0.25">
      <c r="A141" s="3" t="s">
        <v>278</v>
      </c>
      <c r="B141" s="4" t="s">
        <v>277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3">
        <f t="shared" si="205"/>
        <v>5</v>
      </c>
      <c r="I141" s="4" t="str">
        <f t="shared" si="208"/>
        <v>Yes</v>
      </c>
      <c r="J141" s="4" t="str">
        <f t="shared" ref="J141:J144" si="229">B141</f>
        <v>VOKS</v>
      </c>
      <c r="K141" s="4">
        <v>1</v>
      </c>
      <c r="L141" s="4">
        <v>1</v>
      </c>
      <c r="M141" s="14">
        <v>1</v>
      </c>
      <c r="N141" s="3">
        <f t="shared" si="209"/>
        <v>3</v>
      </c>
      <c r="O141" s="4" t="str">
        <f t="shared" si="210"/>
        <v>Yes</v>
      </c>
      <c r="P141" s="14" t="str">
        <f t="shared" ref="P141:P143" si="230">J141</f>
        <v>VOKS</v>
      </c>
      <c r="Q141" s="14">
        <v>1</v>
      </c>
      <c r="R141" s="14">
        <v>1</v>
      </c>
      <c r="S141" s="14">
        <v>1</v>
      </c>
      <c r="T141" s="3">
        <f t="shared" si="221"/>
        <v>3</v>
      </c>
      <c r="U141" s="4" t="str">
        <f t="shared" si="222"/>
        <v>Yes</v>
      </c>
      <c r="V141" s="14" t="str">
        <f t="shared" ref="V141:V143" si="231">P141</f>
        <v>VOKS</v>
      </c>
      <c r="W141" s="14">
        <v>1</v>
      </c>
      <c r="X141" s="14">
        <v>1</v>
      </c>
      <c r="Y141" s="14">
        <v>1</v>
      </c>
      <c r="Z141" s="3">
        <f t="shared" si="223"/>
        <v>3</v>
      </c>
      <c r="AA141" s="4" t="str">
        <f t="shared" si="224"/>
        <v>Yes</v>
      </c>
      <c r="AB141" s="14" t="str">
        <f t="shared" ref="AB141:AB143" si="232">V141</f>
        <v>VOKS</v>
      </c>
      <c r="AC141" s="14">
        <v>0</v>
      </c>
      <c r="AD141" s="14"/>
      <c r="AE141" s="14"/>
      <c r="AF141" s="3">
        <f t="shared" si="225"/>
        <v>0</v>
      </c>
      <c r="AG141" s="4" t="str">
        <f t="shared" si="226"/>
        <v>No</v>
      </c>
    </row>
    <row r="142" spans="1:40" x14ac:dyDescent="0.25">
      <c r="A142" s="5" t="s">
        <v>280</v>
      </c>
      <c r="B142" s="6" t="s">
        <v>279</v>
      </c>
      <c r="C142" s="6">
        <v>1</v>
      </c>
      <c r="D142" s="6">
        <v>1</v>
      </c>
      <c r="E142" s="6">
        <v>1</v>
      </c>
      <c r="F142" s="6">
        <v>1</v>
      </c>
      <c r="G142" s="6">
        <v>1</v>
      </c>
      <c r="H142" s="1">
        <f t="shared" si="205"/>
        <v>5</v>
      </c>
      <c r="I142" s="2" t="str">
        <f t="shared" si="208"/>
        <v>Yes</v>
      </c>
      <c r="J142" s="8" t="str">
        <f t="shared" si="229"/>
        <v>WIIM</v>
      </c>
      <c r="K142" s="2">
        <v>1</v>
      </c>
      <c r="L142" s="2">
        <v>1</v>
      </c>
      <c r="M142" s="7">
        <v>1</v>
      </c>
      <c r="N142" s="1">
        <f t="shared" si="209"/>
        <v>3</v>
      </c>
      <c r="O142" s="2" t="str">
        <f t="shared" si="210"/>
        <v>Yes</v>
      </c>
      <c r="P142" s="9" t="str">
        <f t="shared" si="230"/>
        <v>WIIM</v>
      </c>
      <c r="Q142" s="7">
        <v>1</v>
      </c>
      <c r="R142" s="7">
        <v>1</v>
      </c>
      <c r="S142" s="7">
        <v>1</v>
      </c>
      <c r="T142" s="1">
        <f t="shared" si="221"/>
        <v>3</v>
      </c>
      <c r="U142" s="2" t="str">
        <f t="shared" si="222"/>
        <v>Yes</v>
      </c>
      <c r="V142" s="10" t="str">
        <f t="shared" si="231"/>
        <v>WIIM</v>
      </c>
      <c r="W142" s="7">
        <v>1</v>
      </c>
      <c r="X142" s="7">
        <v>1</v>
      </c>
      <c r="Y142" s="7">
        <v>1</v>
      </c>
      <c r="Z142" s="5">
        <f t="shared" si="223"/>
        <v>3</v>
      </c>
      <c r="AA142" s="6" t="str">
        <f t="shared" si="224"/>
        <v>Yes</v>
      </c>
      <c r="AB142" s="11" t="str">
        <f t="shared" si="232"/>
        <v>WIIM</v>
      </c>
      <c r="AC142" s="7">
        <v>1</v>
      </c>
      <c r="AD142" s="7">
        <v>1</v>
      </c>
      <c r="AE142" s="7">
        <v>1</v>
      </c>
      <c r="AF142" s="5">
        <f t="shared" si="225"/>
        <v>3</v>
      </c>
      <c r="AG142" s="6" t="str">
        <f t="shared" si="226"/>
        <v>Yes</v>
      </c>
      <c r="AH142" s="12" t="str">
        <f>AB142</f>
        <v>WIIM</v>
      </c>
      <c r="AI142" s="7">
        <v>1</v>
      </c>
      <c r="AJ142" s="7">
        <v>1</v>
      </c>
      <c r="AK142" s="7">
        <v>1</v>
      </c>
      <c r="AL142" s="5">
        <f t="shared" si="227"/>
        <v>3</v>
      </c>
      <c r="AM142" s="6" t="str">
        <f t="shared" si="228"/>
        <v>Yes</v>
      </c>
      <c r="AN142" s="13" t="str">
        <f>AH142</f>
        <v>WIIM</v>
      </c>
    </row>
    <row r="143" spans="1:40" x14ac:dyDescent="0.25">
      <c r="A143" s="5" t="s">
        <v>282</v>
      </c>
      <c r="B143" s="6" t="s">
        <v>281</v>
      </c>
      <c r="C143" s="6">
        <v>1</v>
      </c>
      <c r="D143" s="6">
        <v>1</v>
      </c>
      <c r="E143" s="6">
        <v>1</v>
      </c>
      <c r="F143" s="6">
        <v>1</v>
      </c>
      <c r="G143" s="6">
        <v>1</v>
      </c>
      <c r="H143" s="1">
        <f t="shared" si="205"/>
        <v>5</v>
      </c>
      <c r="I143" s="2" t="str">
        <f t="shared" si="208"/>
        <v>Yes</v>
      </c>
      <c r="J143" s="8" t="str">
        <f t="shared" si="229"/>
        <v>WTON</v>
      </c>
      <c r="K143" s="2">
        <v>1</v>
      </c>
      <c r="L143" s="2">
        <v>1</v>
      </c>
      <c r="M143" s="7">
        <v>1</v>
      </c>
      <c r="N143" s="1">
        <f t="shared" si="209"/>
        <v>3</v>
      </c>
      <c r="O143" s="2" t="str">
        <f t="shared" si="210"/>
        <v>Yes</v>
      </c>
      <c r="P143" s="9" t="str">
        <f t="shared" si="230"/>
        <v>WTON</v>
      </c>
      <c r="Q143" s="7">
        <v>1</v>
      </c>
      <c r="R143" s="7">
        <v>1</v>
      </c>
      <c r="S143" s="7">
        <v>1</v>
      </c>
      <c r="T143" s="1">
        <f t="shared" si="221"/>
        <v>3</v>
      </c>
      <c r="U143" s="2" t="str">
        <f t="shared" si="222"/>
        <v>Yes</v>
      </c>
      <c r="V143" s="10" t="str">
        <f t="shared" si="231"/>
        <v>WTON</v>
      </c>
      <c r="W143" s="7">
        <v>1</v>
      </c>
      <c r="X143" s="7">
        <v>1</v>
      </c>
      <c r="Y143" s="7">
        <v>1</v>
      </c>
      <c r="Z143" s="5">
        <f t="shared" si="223"/>
        <v>3</v>
      </c>
      <c r="AA143" s="6" t="str">
        <f t="shared" si="224"/>
        <v>Yes</v>
      </c>
      <c r="AB143" s="11" t="str">
        <f t="shared" si="232"/>
        <v>WTON</v>
      </c>
      <c r="AC143" s="7">
        <v>1</v>
      </c>
      <c r="AD143" s="7">
        <v>1</v>
      </c>
      <c r="AE143" s="7">
        <v>1</v>
      </c>
      <c r="AF143" s="5">
        <f t="shared" si="225"/>
        <v>3</v>
      </c>
      <c r="AG143" s="6" t="str">
        <f t="shared" si="226"/>
        <v>Yes</v>
      </c>
      <c r="AH143" s="12" t="str">
        <f>AB143</f>
        <v>WTON</v>
      </c>
      <c r="AI143" s="7">
        <v>1</v>
      </c>
      <c r="AJ143" s="7">
        <v>1</v>
      </c>
      <c r="AK143" s="7">
        <v>1</v>
      </c>
      <c r="AL143" s="5">
        <f t="shared" si="227"/>
        <v>3</v>
      </c>
      <c r="AM143" s="6" t="str">
        <f t="shared" si="228"/>
        <v>Yes</v>
      </c>
      <c r="AN143" s="13" t="str">
        <f>AH143</f>
        <v>WTON</v>
      </c>
    </row>
    <row r="144" spans="1:40" x14ac:dyDescent="0.25">
      <c r="A144" s="3" t="s">
        <v>284</v>
      </c>
      <c r="B144" s="4" t="s">
        <v>283</v>
      </c>
      <c r="C144" s="15">
        <v>1</v>
      </c>
      <c r="D144" s="4">
        <v>1</v>
      </c>
      <c r="E144" s="4">
        <v>1</v>
      </c>
      <c r="F144" s="4">
        <v>1</v>
      </c>
      <c r="G144" s="15">
        <v>1</v>
      </c>
      <c r="H144" s="3">
        <f t="shared" si="205"/>
        <v>5</v>
      </c>
      <c r="I144" s="4" t="str">
        <f t="shared" si="208"/>
        <v>Yes</v>
      </c>
      <c r="J144" s="4" t="str">
        <f t="shared" si="229"/>
        <v>YPAS</v>
      </c>
      <c r="K144" s="15">
        <v>1</v>
      </c>
      <c r="L144" s="15">
        <v>1</v>
      </c>
      <c r="M144" s="16">
        <v>0</v>
      </c>
      <c r="N144" s="3">
        <f t="shared" si="209"/>
        <v>2</v>
      </c>
      <c r="O144" s="4" t="str">
        <f t="shared" si="210"/>
        <v>No</v>
      </c>
      <c r="Q144" s="17"/>
      <c r="R144" s="17"/>
      <c r="S144" s="17"/>
      <c r="W144" s="18"/>
      <c r="X144" s="18"/>
      <c r="Y144" s="18"/>
      <c r="AC144" s="18"/>
      <c r="AD144" s="18"/>
      <c r="AE144" s="18"/>
      <c r="AI144" s="18"/>
      <c r="AJ144" s="18"/>
      <c r="AK144" s="18"/>
    </row>
    <row r="145" spans="3:37" x14ac:dyDescent="0.25">
      <c r="C145" s="1">
        <f>SUM(C4:C144)</f>
        <v>141</v>
      </c>
      <c r="G145" s="1">
        <f t="shared" ref="G145" si="233">SUM(G4:G144)</f>
        <v>134</v>
      </c>
      <c r="K145" s="1">
        <f>SUM(K4:K144)</f>
        <v>125</v>
      </c>
      <c r="L145" s="1">
        <f t="shared" ref="L145:M145" si="234">SUM(L4:L144)</f>
        <v>118</v>
      </c>
      <c r="M145" s="1">
        <f t="shared" si="234"/>
        <v>106</v>
      </c>
      <c r="Q145" s="1">
        <f>SUM(Q4:Q144)</f>
        <v>106</v>
      </c>
      <c r="R145" s="1">
        <f t="shared" ref="R145:S145" si="235">SUM(R4:R144)</f>
        <v>102</v>
      </c>
      <c r="S145" s="1">
        <f t="shared" si="235"/>
        <v>94</v>
      </c>
      <c r="W145" s="1">
        <f>SUM(W4:W144)</f>
        <v>72</v>
      </c>
      <c r="X145" s="1">
        <f t="shared" ref="X145:Y145" si="236">SUM(X4:X144)</f>
        <v>72</v>
      </c>
      <c r="Y145" s="1">
        <f t="shared" si="236"/>
        <v>72</v>
      </c>
      <c r="AC145" s="1">
        <f>SUM(AC4:AC144)</f>
        <v>42</v>
      </c>
      <c r="AD145" s="1">
        <f t="shared" ref="AD145:AE145" si="237">SUM(AD4:AD144)</f>
        <v>37</v>
      </c>
      <c r="AE145" s="1">
        <f t="shared" si="237"/>
        <v>37</v>
      </c>
      <c r="AI145" s="1">
        <f>SUM(AI4:AI144)</f>
        <v>37</v>
      </c>
      <c r="AJ145" s="1">
        <f t="shared" ref="AJ145:AK145" si="238">SUM(AJ4:AJ144)</f>
        <v>34</v>
      </c>
      <c r="AK145" s="1">
        <f t="shared" si="238"/>
        <v>34</v>
      </c>
    </row>
    <row r="146" spans="3:37" x14ac:dyDescent="0.25">
      <c r="G146" s="1">
        <f>C145-G145</f>
        <v>7</v>
      </c>
      <c r="M146" s="7">
        <f>G145-M145</f>
        <v>28</v>
      </c>
      <c r="S146" s="7">
        <f>Q145-S145</f>
        <v>12</v>
      </c>
      <c r="Y146" s="7">
        <f>S145-Y145</f>
        <v>22</v>
      </c>
      <c r="AE146" s="7">
        <f>Y145-AE145</f>
        <v>35</v>
      </c>
      <c r="AK146" s="7">
        <f>AE145-AK145</f>
        <v>3</v>
      </c>
    </row>
  </sheetData>
  <autoFilter ref="AM1:AM146"/>
  <pageMargins left="0.7" right="0.7" top="0.75" bottom="0.75" header="0.3" footer="0.3"/>
  <pageSetup orientation="portrait" r:id="rId1"/>
  <ignoredErrors>
    <ignoredError sqref="C145 G145 K145:M145 Q145:S145 W145:Y145 AC145:AE145 AI145:AK14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M1" sqref="M1"/>
    </sheetView>
  </sheetViews>
  <sheetFormatPr defaultRowHeight="15" x14ac:dyDescent="0.25"/>
  <cols>
    <col min="2" max="2" width="46.28515625" customWidth="1"/>
    <col min="3" max="3" width="12.5703125" customWidth="1"/>
    <col min="12" max="12" width="15.85546875" style="21" bestFit="1" customWidth="1"/>
    <col min="13" max="13" width="9.85546875" style="21" bestFit="1" customWidth="1"/>
  </cols>
  <sheetData>
    <row r="1" spans="1:13" x14ac:dyDescent="0.25">
      <c r="L1" s="21" t="s">
        <v>307</v>
      </c>
      <c r="M1" s="21" t="s">
        <v>308</v>
      </c>
    </row>
    <row r="2" spans="1:13" x14ac:dyDescent="0.25">
      <c r="A2" t="s">
        <v>300</v>
      </c>
      <c r="L2" s="21">
        <v>134</v>
      </c>
      <c r="M2" s="21">
        <f>L2*3</f>
        <v>402</v>
      </c>
    </row>
    <row r="3" spans="1:13" x14ac:dyDescent="0.25">
      <c r="A3" s="20" t="s">
        <v>301</v>
      </c>
      <c r="L3" s="21">
        <f>-SAMPLING!M146</f>
        <v>-28</v>
      </c>
      <c r="M3" s="21">
        <f t="shared" ref="M3:M8" si="0">L3*3</f>
        <v>-84</v>
      </c>
    </row>
    <row r="4" spans="1:13" x14ac:dyDescent="0.25">
      <c r="A4" s="20" t="s">
        <v>302</v>
      </c>
      <c r="L4" s="21">
        <f>-SAMPLING!S146</f>
        <v>-12</v>
      </c>
      <c r="M4" s="21">
        <f t="shared" si="0"/>
        <v>-36</v>
      </c>
    </row>
    <row r="5" spans="1:13" x14ac:dyDescent="0.25">
      <c r="A5" s="20" t="s">
        <v>303</v>
      </c>
      <c r="L5" s="21">
        <f>-SAMPLING!Y146</f>
        <v>-22</v>
      </c>
      <c r="M5" s="21">
        <f t="shared" si="0"/>
        <v>-66</v>
      </c>
    </row>
    <row r="6" spans="1:13" x14ac:dyDescent="0.25">
      <c r="A6" s="20" t="s">
        <v>304</v>
      </c>
      <c r="L6" s="21">
        <f>-SAMPLING!AE146</f>
        <v>-35</v>
      </c>
      <c r="M6" s="21">
        <f t="shared" si="0"/>
        <v>-105</v>
      </c>
    </row>
    <row r="7" spans="1:13" x14ac:dyDescent="0.25">
      <c r="A7" s="20" t="s">
        <v>305</v>
      </c>
      <c r="L7" s="22">
        <f>-SAMPLING!AK146</f>
        <v>-3</v>
      </c>
      <c r="M7" s="22">
        <f t="shared" si="0"/>
        <v>-9</v>
      </c>
    </row>
    <row r="8" spans="1:13" x14ac:dyDescent="0.25">
      <c r="A8" s="19" t="s">
        <v>306</v>
      </c>
      <c r="L8" s="21">
        <f>SUM(L2:L7)</f>
        <v>34</v>
      </c>
      <c r="M8" s="21">
        <f t="shared" si="0"/>
        <v>102</v>
      </c>
    </row>
    <row r="11" spans="1:13" ht="15.75" x14ac:dyDescent="0.25">
      <c r="B11" s="70" t="s">
        <v>340</v>
      </c>
      <c r="C11" s="70"/>
      <c r="D11" s="70"/>
    </row>
    <row r="12" spans="1:13" ht="15.75" x14ac:dyDescent="0.25">
      <c r="B12" s="70" t="s">
        <v>341</v>
      </c>
      <c r="C12" s="70"/>
      <c r="D12" s="70"/>
    </row>
    <row r="13" spans="1:13" ht="31.5" x14ac:dyDescent="0.25">
      <c r="B13" s="58" t="s">
        <v>342</v>
      </c>
      <c r="C13" s="59" t="s">
        <v>307</v>
      </c>
      <c r="D13" s="59" t="s">
        <v>308</v>
      </c>
    </row>
    <row r="14" spans="1:13" s="53" customFormat="1" ht="35.25" customHeight="1" x14ac:dyDescent="0.25">
      <c r="B14" s="56" t="s">
        <v>300</v>
      </c>
      <c r="C14" s="55">
        <v>134</v>
      </c>
      <c r="D14" s="55">
        <v>402</v>
      </c>
    </row>
    <row r="15" spans="1:13" s="53" customFormat="1" ht="45.75" customHeight="1" x14ac:dyDescent="0.25">
      <c r="B15" s="56" t="s">
        <v>301</v>
      </c>
      <c r="C15" s="61" t="s">
        <v>344</v>
      </c>
      <c r="D15" s="61" t="s">
        <v>349</v>
      </c>
    </row>
    <row r="16" spans="1:13" s="53" customFormat="1" ht="35.25" customHeight="1" x14ac:dyDescent="0.25">
      <c r="B16" s="56" t="s">
        <v>302</v>
      </c>
      <c r="C16" s="61" t="s">
        <v>345</v>
      </c>
      <c r="D16" s="61" t="s">
        <v>350</v>
      </c>
    </row>
    <row r="17" spans="1:4" s="53" customFormat="1" ht="50.25" customHeight="1" x14ac:dyDescent="0.25">
      <c r="B17" s="56" t="s">
        <v>303</v>
      </c>
      <c r="C17" s="61" t="s">
        <v>346</v>
      </c>
      <c r="D17" s="61" t="s">
        <v>351</v>
      </c>
    </row>
    <row r="18" spans="1:4" s="53" customFormat="1" ht="35.25" customHeight="1" x14ac:dyDescent="0.25">
      <c r="B18" s="56" t="s">
        <v>304</v>
      </c>
      <c r="C18" s="61" t="s">
        <v>347</v>
      </c>
      <c r="D18" s="61" t="s">
        <v>352</v>
      </c>
    </row>
    <row r="19" spans="1:4" s="53" customFormat="1" ht="35.25" customHeight="1" x14ac:dyDescent="0.25">
      <c r="B19" s="60" t="s">
        <v>305</v>
      </c>
      <c r="C19" s="62" t="s">
        <v>348</v>
      </c>
      <c r="D19" s="62" t="s">
        <v>353</v>
      </c>
    </row>
    <row r="20" spans="1:4" s="53" customFormat="1" ht="15.75" x14ac:dyDescent="0.25">
      <c r="A20" s="54"/>
      <c r="B20" s="57"/>
      <c r="C20" s="55"/>
      <c r="D20" s="55"/>
    </row>
    <row r="21" spans="1:4" s="53" customFormat="1" ht="15.75" x14ac:dyDescent="0.25">
      <c r="A21" s="54"/>
      <c r="B21" s="63" t="s">
        <v>343</v>
      </c>
      <c r="C21" s="64">
        <v>34</v>
      </c>
      <c r="D21" s="64">
        <v>102</v>
      </c>
    </row>
    <row r="22" spans="1:4" ht="15.75" x14ac:dyDescent="0.25">
      <c r="A22" s="19"/>
      <c r="B22" s="1"/>
      <c r="C22" s="1"/>
      <c r="D22" s="1"/>
    </row>
  </sheetData>
  <mergeCells count="2">
    <mergeCell ref="B11:D11"/>
    <mergeCell ref="B12:D12"/>
  </mergeCells>
  <pageMargins left="0.7" right="0.7" top="0.75" bottom="0.75" header="0.3" footer="0.3"/>
  <pageSetup orientation="portrait" r:id="rId1"/>
  <ignoredErrors>
    <ignoredError sqref="C15:D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showGridLines="0" workbookViewId="0">
      <selection activeCell="J11" sqref="J11"/>
    </sheetView>
  </sheetViews>
  <sheetFormatPr defaultRowHeight="15" x14ac:dyDescent="0.25"/>
  <cols>
    <col min="2" max="2" width="12.5703125" bestFit="1" customWidth="1"/>
  </cols>
  <sheetData>
    <row r="1" spans="2:6" ht="15.75" thickBot="1" x14ac:dyDescent="0.3"/>
    <row r="2" spans="2:6" x14ac:dyDescent="0.25">
      <c r="B2" s="23" t="s">
        <v>309</v>
      </c>
      <c r="C2" s="24" t="s">
        <v>315</v>
      </c>
      <c r="D2" s="25"/>
      <c r="E2" s="25"/>
      <c r="F2" s="26"/>
    </row>
    <row r="3" spans="2:6" x14ac:dyDescent="0.25">
      <c r="B3" s="27" t="s">
        <v>310</v>
      </c>
      <c r="C3" s="28" t="s">
        <v>316</v>
      </c>
      <c r="D3" s="29"/>
      <c r="E3" s="29"/>
      <c r="F3" s="30"/>
    </row>
    <row r="4" spans="2:6" x14ac:dyDescent="0.25">
      <c r="B4" s="27" t="s">
        <v>311</v>
      </c>
      <c r="C4" s="28" t="s">
        <v>317</v>
      </c>
      <c r="D4" s="29"/>
      <c r="E4" s="29"/>
      <c r="F4" s="30"/>
    </row>
    <row r="5" spans="2:6" x14ac:dyDescent="0.25">
      <c r="B5" s="27" t="s">
        <v>312</v>
      </c>
      <c r="C5" s="28" t="s">
        <v>318</v>
      </c>
      <c r="D5" s="29"/>
      <c r="E5" s="29"/>
      <c r="F5" s="30"/>
    </row>
    <row r="6" spans="2:6" x14ac:dyDescent="0.25">
      <c r="B6" s="27" t="s">
        <v>313</v>
      </c>
      <c r="C6" s="28" t="s">
        <v>321</v>
      </c>
      <c r="D6" s="29"/>
      <c r="E6" s="29"/>
      <c r="F6" s="30"/>
    </row>
    <row r="7" spans="2:6" x14ac:dyDescent="0.25">
      <c r="B7" s="27" t="s">
        <v>314</v>
      </c>
      <c r="C7" s="28" t="s">
        <v>319</v>
      </c>
      <c r="D7" s="29"/>
      <c r="E7" s="29"/>
      <c r="F7" s="30"/>
    </row>
    <row r="8" spans="2:6" x14ac:dyDescent="0.25">
      <c r="B8" s="27"/>
      <c r="C8" s="29"/>
      <c r="D8" s="29"/>
      <c r="E8" s="29"/>
      <c r="F8" s="30"/>
    </row>
    <row r="9" spans="2:6" ht="15.75" thickBot="1" x14ac:dyDescent="0.3">
      <c r="B9" s="31" t="s">
        <v>320</v>
      </c>
      <c r="C9" s="32"/>
      <c r="D9" s="32"/>
      <c r="E9" s="32"/>
      <c r="F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36"/>
  <sheetViews>
    <sheetView tabSelected="1" workbookViewId="0">
      <pane ySplit="2" topLeftCell="A3" activePane="bottomLeft" state="frozen"/>
      <selection pane="bottomLeft" activeCell="N6" sqref="N6"/>
    </sheetView>
  </sheetViews>
  <sheetFormatPr defaultRowHeight="15" x14ac:dyDescent="0.25"/>
  <cols>
    <col min="1" max="1" width="6.7109375" bestFit="1" customWidth="1"/>
    <col min="2" max="3" width="17.5703125" style="21" bestFit="1" customWidth="1"/>
    <col min="4" max="4" width="7.7109375" style="21" bestFit="1" customWidth="1"/>
    <col min="5" max="6" width="17.5703125" style="21" bestFit="1" customWidth="1"/>
    <col min="7" max="7" width="7.7109375" style="21" bestFit="1" customWidth="1"/>
    <col min="8" max="9" width="17.5703125" style="21" bestFit="1" customWidth="1"/>
    <col min="10" max="10" width="7.7109375" style="21" bestFit="1" customWidth="1"/>
    <col min="12" max="12" width="12" bestFit="1" customWidth="1"/>
    <col min="14" max="14" width="12" bestFit="1" customWidth="1"/>
  </cols>
  <sheetData>
    <row r="1" spans="1:13" x14ac:dyDescent="0.25">
      <c r="B1" s="71">
        <v>2016</v>
      </c>
      <c r="C1" s="71"/>
      <c r="D1" s="71"/>
      <c r="E1" s="71">
        <v>2017</v>
      </c>
      <c r="F1" s="71"/>
      <c r="G1" s="71"/>
      <c r="H1" s="71">
        <v>2018</v>
      </c>
      <c r="I1" s="71"/>
      <c r="J1" s="71"/>
      <c r="L1" s="21" t="s">
        <v>309</v>
      </c>
    </row>
    <row r="2" spans="1:13" x14ac:dyDescent="0.25">
      <c r="B2" s="21" t="s">
        <v>322</v>
      </c>
      <c r="C2" s="21" t="s">
        <v>323</v>
      </c>
      <c r="D2" s="38" t="s">
        <v>324</v>
      </c>
      <c r="E2" s="21" t="s">
        <v>322</v>
      </c>
      <c r="F2" s="21" t="s">
        <v>323</v>
      </c>
      <c r="G2" s="38" t="s">
        <v>324</v>
      </c>
      <c r="H2" s="21" t="s">
        <v>322</v>
      </c>
      <c r="I2" s="21" t="s">
        <v>323</v>
      </c>
      <c r="J2" s="38" t="s">
        <v>324</v>
      </c>
    </row>
    <row r="3" spans="1:13" x14ac:dyDescent="0.25">
      <c r="A3" t="s">
        <v>31</v>
      </c>
      <c r="B3" s="37">
        <v>128924000000</v>
      </c>
      <c r="C3" s="37">
        <v>522056000000</v>
      </c>
      <c r="D3" s="39">
        <f>B3/C3</f>
        <v>0.24695434972493371</v>
      </c>
      <c r="E3" s="37">
        <v>230290000000</v>
      </c>
      <c r="F3" s="37">
        <v>452879000000</v>
      </c>
      <c r="G3" s="39">
        <f>E3/F3</f>
        <v>0.50850227102603562</v>
      </c>
      <c r="H3" s="37">
        <v>265911000000</v>
      </c>
      <c r="I3" s="37">
        <v>747442000000</v>
      </c>
      <c r="J3" s="39">
        <f>H3/I3</f>
        <v>0.35576138349196323</v>
      </c>
    </row>
    <row r="4" spans="1:13" x14ac:dyDescent="0.25">
      <c r="A4" t="s">
        <v>55</v>
      </c>
      <c r="B4" s="37">
        <v>475542000000</v>
      </c>
      <c r="C4" s="37">
        <v>2217856000000</v>
      </c>
      <c r="D4" s="39">
        <f t="shared" ref="D4:D36" si="0">B4/C4</f>
        <v>0.21441518295146303</v>
      </c>
      <c r="E4" s="37">
        <v>918288000000</v>
      </c>
      <c r="F4" s="37">
        <v>2463628000000</v>
      </c>
      <c r="G4" s="39">
        <f t="shared" ref="G4:G36" si="1">E4/F4</f>
        <v>0.37273809195219409</v>
      </c>
      <c r="H4" s="37">
        <v>918288000000</v>
      </c>
      <c r="I4" s="37">
        <v>4599333000000</v>
      </c>
      <c r="J4" s="39">
        <f t="shared" ref="J4:J36" si="2">H4/I4</f>
        <v>0.19965677631952286</v>
      </c>
    </row>
    <row r="5" spans="1:13" x14ac:dyDescent="0.25">
      <c r="A5" t="s">
        <v>61</v>
      </c>
      <c r="B5" s="37">
        <v>96034454000</v>
      </c>
      <c r="C5" s="37">
        <v>258831613000</v>
      </c>
      <c r="D5" s="39">
        <f t="shared" si="0"/>
        <v>0.37103062059115632</v>
      </c>
      <c r="E5" s="37">
        <v>143868508000</v>
      </c>
      <c r="F5" s="37">
        <v>276390014000</v>
      </c>
      <c r="G5" s="39">
        <f t="shared" si="1"/>
        <v>0.52052715623799639</v>
      </c>
      <c r="H5" s="37">
        <v>207667269000</v>
      </c>
      <c r="I5" s="37">
        <v>347689774000</v>
      </c>
      <c r="J5" s="39">
        <f t="shared" si="2"/>
        <v>0.59727747126667008</v>
      </c>
    </row>
    <row r="6" spans="1:13" x14ac:dyDescent="0.25">
      <c r="A6" t="s">
        <v>65</v>
      </c>
      <c r="B6" s="37">
        <v>39057386000</v>
      </c>
      <c r="C6" s="37">
        <v>145119664000</v>
      </c>
      <c r="D6" s="39">
        <f t="shared" si="0"/>
        <v>0.26913917055375763</v>
      </c>
      <c r="E6" s="37">
        <v>111592530000</v>
      </c>
      <c r="F6" s="37">
        <v>148312987000</v>
      </c>
      <c r="G6" s="39">
        <f t="shared" si="1"/>
        <v>0.75241239662983794</v>
      </c>
      <c r="H6" s="37">
        <v>119406233000</v>
      </c>
      <c r="I6" s="37">
        <v>203324139000</v>
      </c>
      <c r="J6" s="39">
        <f t="shared" si="2"/>
        <v>0.58727032406122714</v>
      </c>
    </row>
    <row r="7" spans="1:13" x14ac:dyDescent="0.25">
      <c r="A7" t="s">
        <v>75</v>
      </c>
      <c r="B7" s="37">
        <v>59469330888</v>
      </c>
      <c r="C7" s="37">
        <v>772565614796</v>
      </c>
      <c r="D7" s="39">
        <f t="shared" si="0"/>
        <v>7.6976414364109624E-2</v>
      </c>
      <c r="E7" s="37">
        <v>450975759234</v>
      </c>
      <c r="F7" s="37">
        <v>580849868491</v>
      </c>
      <c r="G7" s="39">
        <f t="shared" si="1"/>
        <v>0.77640675103464818</v>
      </c>
      <c r="H7" s="37">
        <v>401417983494</v>
      </c>
      <c r="I7" s="37">
        <v>1401437708670</v>
      </c>
      <c r="J7" s="39">
        <f t="shared" si="2"/>
        <v>0.2864329830791808</v>
      </c>
    </row>
    <row r="8" spans="1:13" x14ac:dyDescent="0.25">
      <c r="A8" t="s">
        <v>83</v>
      </c>
      <c r="B8" s="37">
        <v>5024366000000</v>
      </c>
      <c r="C8" s="37">
        <v>6586081000000</v>
      </c>
      <c r="D8" s="39">
        <f t="shared" si="0"/>
        <v>0.76287643592600818</v>
      </c>
      <c r="E8" s="37">
        <v>5048701000000</v>
      </c>
      <c r="F8" s="37">
        <v>7703622000000</v>
      </c>
      <c r="G8" s="39">
        <f t="shared" si="1"/>
        <v>0.65536717663457522</v>
      </c>
      <c r="H8" s="37">
        <f>5002629000000+13361000000</f>
        <v>5015990000000</v>
      </c>
      <c r="I8" s="37">
        <v>7968008000000</v>
      </c>
      <c r="J8" s="39">
        <f t="shared" si="2"/>
        <v>0.62951618522471364</v>
      </c>
    </row>
    <row r="9" spans="1:13" x14ac:dyDescent="0.25">
      <c r="A9" t="s">
        <v>89</v>
      </c>
      <c r="B9" s="37">
        <v>10352309000000</v>
      </c>
      <c r="C9" s="37">
        <v>12530201000000</v>
      </c>
      <c r="D9" s="39">
        <f t="shared" si="0"/>
        <v>0.8261885822901005</v>
      </c>
      <c r="E9" s="37">
        <v>12527457000000</v>
      </c>
      <c r="F9" s="37">
        <v>12483134000000</v>
      </c>
      <c r="G9" s="39">
        <f t="shared" si="1"/>
        <v>1.0035506307951192</v>
      </c>
      <c r="H9" s="37">
        <v>12480930000000</v>
      </c>
      <c r="I9" s="37">
        <v>13629251000000</v>
      </c>
      <c r="J9" s="39">
        <f t="shared" si="2"/>
        <v>0.91574584692878569</v>
      </c>
    </row>
    <row r="10" spans="1:13" x14ac:dyDescent="0.25">
      <c r="A10" t="s">
        <v>91</v>
      </c>
      <c r="B10" s="37">
        <v>1492724000000</v>
      </c>
      <c r="C10" s="37">
        <v>3635216000000</v>
      </c>
      <c r="D10" s="39">
        <f t="shared" si="0"/>
        <v>0.41062869441595767</v>
      </c>
      <c r="E10" s="37">
        <f>1795934000000+146888000000</f>
        <v>1942822000000</v>
      </c>
      <c r="F10" s="37">
        <v>3531220000000</v>
      </c>
      <c r="G10" s="39">
        <f t="shared" si="1"/>
        <v>0.55018435554850731</v>
      </c>
      <c r="H10" s="37">
        <f>2565620000000+124253000000</f>
        <v>2689873000000</v>
      </c>
      <c r="I10" s="37">
        <v>5206867000000</v>
      </c>
      <c r="J10" s="39">
        <f t="shared" si="2"/>
        <v>0.51660105779540744</v>
      </c>
    </row>
    <row r="11" spans="1:13" x14ac:dyDescent="0.25">
      <c r="A11" t="s">
        <v>93</v>
      </c>
      <c r="B11" s="37">
        <v>10552995703</v>
      </c>
      <c r="C11" s="37">
        <v>73808772770</v>
      </c>
      <c r="D11" s="39">
        <f t="shared" si="0"/>
        <v>0.14297752566466362</v>
      </c>
      <c r="E11" s="37">
        <v>3875637192</v>
      </c>
      <c r="F11" s="37">
        <v>72086531613</v>
      </c>
      <c r="G11" s="39">
        <f t="shared" si="1"/>
        <v>5.3763679639999104E-2</v>
      </c>
      <c r="H11" s="37">
        <f>3782065060+969395700</f>
        <v>4751460760</v>
      </c>
      <c r="I11" s="37">
        <v>45825707894</v>
      </c>
      <c r="J11" s="39">
        <f t="shared" si="2"/>
        <v>0.1036854852518735</v>
      </c>
    </row>
    <row r="12" spans="1:13" x14ac:dyDescent="0.25">
      <c r="A12" t="s">
        <v>105</v>
      </c>
      <c r="B12" s="37">
        <v>14256000000</v>
      </c>
      <c r="C12" s="37">
        <v>32451700016</v>
      </c>
      <c r="D12" s="39">
        <f t="shared" si="0"/>
        <v>0.43929901955741041</v>
      </c>
      <c r="E12" s="37">
        <v>17424000000</v>
      </c>
      <c r="F12" s="37">
        <v>36812068077</v>
      </c>
      <c r="G12" s="39">
        <f t="shared" si="1"/>
        <v>0.47332304079070281</v>
      </c>
      <c r="H12" s="37">
        <v>19008000000</v>
      </c>
      <c r="I12" s="37">
        <v>45487260497</v>
      </c>
      <c r="J12" s="39">
        <f t="shared" si="2"/>
        <v>0.41787524226159156</v>
      </c>
    </row>
    <row r="13" spans="1:13" x14ac:dyDescent="0.25">
      <c r="A13" t="s">
        <v>119</v>
      </c>
      <c r="B13" s="37">
        <v>1527247000000</v>
      </c>
      <c r="C13" s="37">
        <v>3800464000000</v>
      </c>
      <c r="D13" s="39">
        <f t="shared" si="0"/>
        <v>0.4018580362818856</v>
      </c>
      <c r="E13" s="37">
        <v>3418759000000</v>
      </c>
      <c r="F13" s="37">
        <v>1837668000000</v>
      </c>
      <c r="G13" s="39">
        <f t="shared" si="1"/>
        <v>1.8603790238497921</v>
      </c>
      <c r="H13" s="37">
        <v>2576024000000</v>
      </c>
      <c r="I13" s="37">
        <v>1241944000000</v>
      </c>
      <c r="J13" s="39">
        <f t="shared" si="2"/>
        <v>2.0741869198611211</v>
      </c>
      <c r="M13" s="36"/>
    </row>
    <row r="14" spans="1:13" x14ac:dyDescent="0.25">
      <c r="A14" t="s">
        <v>125</v>
      </c>
      <c r="B14" s="37">
        <v>28001071000</v>
      </c>
      <c r="C14" s="37">
        <v>132822083000</v>
      </c>
      <c r="D14" s="39">
        <f t="shared" si="0"/>
        <v>0.21081638209212544</v>
      </c>
      <c r="E14" s="37">
        <v>30240000000</v>
      </c>
      <c r="F14" s="37">
        <v>171603140000</v>
      </c>
      <c r="G14" s="39">
        <f t="shared" si="1"/>
        <v>0.17622055167521994</v>
      </c>
      <c r="H14" s="37">
        <v>27564575000</v>
      </c>
      <c r="I14" s="37">
        <v>94495682000</v>
      </c>
      <c r="J14" s="39">
        <f t="shared" si="2"/>
        <v>0.29170195311146596</v>
      </c>
      <c r="M14" s="36"/>
    </row>
    <row r="15" spans="1:13" x14ac:dyDescent="0.25">
      <c r="A15" t="s">
        <v>133</v>
      </c>
      <c r="B15" s="37">
        <v>49769803239</v>
      </c>
      <c r="C15" s="37">
        <v>246893143247</v>
      </c>
      <c r="D15" s="39">
        <f t="shared" si="0"/>
        <v>0.20158438822745536</v>
      </c>
      <c r="E15" s="37">
        <v>53485020000</v>
      </c>
      <c r="F15" s="37">
        <v>323866692681</v>
      </c>
      <c r="G15" s="39">
        <f t="shared" si="1"/>
        <v>0.16514516993780928</v>
      </c>
      <c r="H15" s="37">
        <v>98083640000</v>
      </c>
      <c r="I15" s="37">
        <v>775702104127</v>
      </c>
      <c r="J15" s="39">
        <f t="shared" si="2"/>
        <v>0.12644498381293739</v>
      </c>
    </row>
    <row r="16" spans="1:13" x14ac:dyDescent="0.25">
      <c r="A16" t="s">
        <v>135</v>
      </c>
      <c r="B16" s="37">
        <v>28029828149</v>
      </c>
      <c r="C16" s="37">
        <v>322034555156</v>
      </c>
      <c r="D16" s="39">
        <f t="shared" si="0"/>
        <v>8.7039815138539367E-2</v>
      </c>
      <c r="E16" s="37">
        <v>37907393851</v>
      </c>
      <c r="F16" s="37">
        <v>326702929037</v>
      </c>
      <c r="G16" s="39">
        <f t="shared" si="1"/>
        <v>0.11603016221108592</v>
      </c>
      <c r="H16" s="37">
        <v>30510144616</v>
      </c>
      <c r="I16" s="37">
        <v>276292254502</v>
      </c>
      <c r="J16" s="39">
        <f t="shared" si="2"/>
        <v>0.11042707176497829</v>
      </c>
    </row>
    <row r="17" spans="1:10" x14ac:dyDescent="0.25">
      <c r="A17" t="s">
        <v>137</v>
      </c>
      <c r="B17" s="37">
        <v>3131732898</v>
      </c>
      <c r="C17" s="37">
        <v>20113887420</v>
      </c>
      <c r="D17" s="39">
        <f t="shared" si="0"/>
        <v>0.15570003115787551</v>
      </c>
      <c r="E17" s="37">
        <v>5079947915</v>
      </c>
      <c r="F17" s="37">
        <v>476953300206</v>
      </c>
      <c r="G17" s="39">
        <f t="shared" si="1"/>
        <v>1.0650828734817286E-2</v>
      </c>
      <c r="H17" s="37">
        <v>10438234660</v>
      </c>
      <c r="I17" s="37">
        <v>40925940610</v>
      </c>
      <c r="J17" s="39">
        <f t="shared" si="2"/>
        <v>0.2550517961082483</v>
      </c>
    </row>
    <row r="18" spans="1:10" x14ac:dyDescent="0.25">
      <c r="A18" t="s">
        <v>147</v>
      </c>
      <c r="B18" s="37">
        <v>902010022645</v>
      </c>
      <c r="C18" s="37">
        <v>2353923940687</v>
      </c>
      <c r="D18" s="39">
        <f t="shared" si="0"/>
        <v>0.38319420906256879</v>
      </c>
      <c r="E18" s="37">
        <f>1031252686420+16538297065</f>
        <v>1047790983485</v>
      </c>
      <c r="F18" s="37">
        <v>2442945312378</v>
      </c>
      <c r="G18" s="39">
        <f t="shared" si="1"/>
        <v>0.42890480526764818</v>
      </c>
      <c r="H18" s="37">
        <f>1171878052750+18739213100</f>
        <v>1190617265850</v>
      </c>
      <c r="I18" s="37">
        <v>2552706945624</v>
      </c>
      <c r="J18" s="39">
        <f t="shared" si="2"/>
        <v>0.46641361159416517</v>
      </c>
    </row>
    <row r="19" spans="1:10" x14ac:dyDescent="0.25">
      <c r="A19" t="s">
        <v>153</v>
      </c>
      <c r="B19" s="37">
        <v>20612164000</v>
      </c>
      <c r="C19" s="37">
        <v>36809997000</v>
      </c>
      <c r="D19" s="39">
        <f t="shared" si="0"/>
        <v>0.55996103449831847</v>
      </c>
      <c r="E19" s="37">
        <v>21012107000</v>
      </c>
      <c r="F19" s="37">
        <v>2510394846</v>
      </c>
      <c r="G19" s="39">
        <f t="shared" si="1"/>
        <v>8.3700406864203707</v>
      </c>
      <c r="H19" s="37">
        <v>7997504750</v>
      </c>
      <c r="I19" s="37">
        <v>30665874058</v>
      </c>
      <c r="J19" s="39">
        <f t="shared" si="2"/>
        <v>0.2607949388585466</v>
      </c>
    </row>
    <row r="20" spans="1:10" x14ac:dyDescent="0.25">
      <c r="A20" t="s">
        <v>157</v>
      </c>
      <c r="B20" s="37">
        <v>567575625</v>
      </c>
      <c r="C20" s="37">
        <v>5355091978</v>
      </c>
      <c r="D20" s="39">
        <f>B20/C20</f>
        <v>0.10598802547775772</v>
      </c>
      <c r="E20" s="37">
        <v>1105906250</v>
      </c>
      <c r="F20" s="37">
        <v>13265533955</v>
      </c>
      <c r="G20" s="39">
        <f t="shared" si="1"/>
        <v>8.3366885475662705E-2</v>
      </c>
      <c r="H20" s="37">
        <v>951894750</v>
      </c>
      <c r="I20" s="37">
        <v>4030205213</v>
      </c>
      <c r="J20" s="39">
        <f t="shared" si="2"/>
        <v>0.23619014409726038</v>
      </c>
    </row>
    <row r="21" spans="1:10" x14ac:dyDescent="0.25">
      <c r="A21" t="s">
        <v>167</v>
      </c>
      <c r="B21" s="37">
        <v>44710694000</v>
      </c>
      <c r="C21" s="37">
        <v>153929187000</v>
      </c>
      <c r="D21" s="39">
        <f t="shared" si="0"/>
        <v>0.2904627437550229</v>
      </c>
      <c r="E21" s="37">
        <v>122486874000</v>
      </c>
      <c r="F21" s="37">
        <v>155964972000</v>
      </c>
      <c r="G21" s="39">
        <f t="shared" si="1"/>
        <v>0.78534861019947477</v>
      </c>
      <c r="H21" s="37">
        <v>1261349107000</v>
      </c>
      <c r="I21" s="37">
        <v>1168442960000</v>
      </c>
      <c r="J21" s="39">
        <f t="shared" si="2"/>
        <v>1.0795127791261629</v>
      </c>
    </row>
    <row r="22" spans="1:10" x14ac:dyDescent="0.25">
      <c r="A22" t="s">
        <v>169</v>
      </c>
      <c r="B22" s="37">
        <v>922813000000</v>
      </c>
      <c r="C22" s="37">
        <v>979530000000</v>
      </c>
      <c r="D22" s="39">
        <f t="shared" si="0"/>
        <v>0.94209774075321839</v>
      </c>
      <c r="E22" s="37">
        <v>1073589000000</v>
      </c>
      <c r="F22" s="37">
        <v>1320897000000</v>
      </c>
      <c r="G22" s="39">
        <f t="shared" si="1"/>
        <v>0.81277268401699754</v>
      </c>
      <c r="H22" s="37">
        <v>1121756000000</v>
      </c>
      <c r="I22" s="37">
        <v>1228041000000</v>
      </c>
      <c r="J22" s="39">
        <f t="shared" si="2"/>
        <v>0.91345158671412441</v>
      </c>
    </row>
    <row r="23" spans="1:10" x14ac:dyDescent="0.25">
      <c r="A23" t="s">
        <v>175</v>
      </c>
      <c r="B23" s="37">
        <v>274920746700</v>
      </c>
      <c r="C23" s="37">
        <v>1345716806578</v>
      </c>
      <c r="D23" s="39">
        <f t="shared" si="0"/>
        <v>0.20429316581033954</v>
      </c>
      <c r="E23" s="37">
        <f>469532694225+11517350000</f>
        <v>481050044225</v>
      </c>
      <c r="F23" s="37">
        <v>1570140423232</v>
      </c>
      <c r="G23" s="39">
        <f t="shared" si="1"/>
        <v>0.30637389949798222</v>
      </c>
      <c r="H23" s="37">
        <f>603684892575+12865125000</f>
        <v>616550017575</v>
      </c>
      <c r="I23" s="37">
        <v>1804748133197</v>
      </c>
      <c r="J23" s="39">
        <f t="shared" si="2"/>
        <v>0.34162662713650777</v>
      </c>
    </row>
    <row r="24" spans="1:10" x14ac:dyDescent="0.25">
      <c r="A24" t="s">
        <v>197</v>
      </c>
      <c r="B24" s="37">
        <v>1925152530</v>
      </c>
      <c r="C24" s="37">
        <v>13280003916</v>
      </c>
      <c r="D24" s="39">
        <f t="shared" si="0"/>
        <v>0.14496626222229797</v>
      </c>
      <c r="E24" s="37">
        <v>1925152530</v>
      </c>
      <c r="F24" s="37">
        <v>14427701711</v>
      </c>
      <c r="G24" s="39">
        <f t="shared" si="1"/>
        <v>0.13343445605977708</v>
      </c>
      <c r="H24" s="37">
        <v>1925152530</v>
      </c>
      <c r="I24" s="37">
        <v>16723266880</v>
      </c>
      <c r="J24" s="39">
        <f t="shared" si="2"/>
        <v>0.11511820888909954</v>
      </c>
    </row>
    <row r="25" spans="1:10" x14ac:dyDescent="0.25">
      <c r="A25" t="s">
        <v>201</v>
      </c>
      <c r="B25" s="37">
        <v>53698271000</v>
      </c>
      <c r="C25" s="37">
        <v>263392353864</v>
      </c>
      <c r="D25" s="39">
        <f t="shared" si="0"/>
        <v>0.20387179131147659</v>
      </c>
      <c r="E25" s="37">
        <v>69488903000</v>
      </c>
      <c r="F25" s="37">
        <v>124467558054</v>
      </c>
      <c r="G25" s="39">
        <f t="shared" si="1"/>
        <v>0.55828927703275399</v>
      </c>
      <c r="H25" s="37">
        <v>36005365328</v>
      </c>
      <c r="I25" s="37">
        <v>136301090897</v>
      </c>
      <c r="J25" s="39">
        <f t="shared" si="2"/>
        <v>0.26416050738147451</v>
      </c>
    </row>
    <row r="26" spans="1:10" x14ac:dyDescent="0.25">
      <c r="A26" t="s">
        <v>217</v>
      </c>
      <c r="B26" s="37">
        <v>4144443000</v>
      </c>
      <c r="C26" s="37">
        <v>169180507911</v>
      </c>
      <c r="D26" s="39">
        <f t="shared" si="0"/>
        <v>2.4497166081214557E-2</v>
      </c>
      <c r="E26" s="37">
        <v>3108332250</v>
      </c>
      <c r="F26" s="37">
        <v>14526810606</v>
      </c>
      <c r="G26" s="39">
        <f t="shared" si="1"/>
        <v>0.21397210539223024</v>
      </c>
      <c r="H26" s="37">
        <v>4351665150</v>
      </c>
      <c r="I26" s="37">
        <v>36017897922</v>
      </c>
      <c r="J26" s="39">
        <f t="shared" si="2"/>
        <v>0.12081952032358809</v>
      </c>
    </row>
    <row r="27" spans="1:10" x14ac:dyDescent="0.25">
      <c r="A27" t="s">
        <v>219</v>
      </c>
      <c r="B27" s="37">
        <v>88539106000</v>
      </c>
      <c r="C27" s="37">
        <v>274086427000</v>
      </c>
      <c r="D27" s="39">
        <f t="shared" si="0"/>
        <v>0.32303352985808376</v>
      </c>
      <c r="E27" s="37">
        <v>64768605000</v>
      </c>
      <c r="F27" s="37">
        <v>134717866000</v>
      </c>
      <c r="G27" s="39">
        <f t="shared" si="1"/>
        <v>0.48077220136488802</v>
      </c>
      <c r="H27" s="37">
        <v>36661209000</v>
      </c>
      <c r="I27" s="37">
        <v>73564912000</v>
      </c>
      <c r="J27" s="39">
        <f t="shared" si="2"/>
        <v>0.49835183653859327</v>
      </c>
    </row>
    <row r="28" spans="1:10" x14ac:dyDescent="0.25">
      <c r="A28" t="s">
        <v>225</v>
      </c>
      <c r="B28" s="37">
        <v>280734000000</v>
      </c>
      <c r="C28" s="37">
        <v>474499000000</v>
      </c>
      <c r="D28" s="39">
        <f t="shared" si="0"/>
        <v>0.59164297501153851</v>
      </c>
      <c r="E28" s="37">
        <v>315173000000</v>
      </c>
      <c r="F28" s="37">
        <v>563302000000</v>
      </c>
      <c r="G28" s="39">
        <f t="shared" si="1"/>
        <v>0.55950981888933471</v>
      </c>
      <c r="H28" s="37">
        <f>299451000000+29754000000</f>
        <v>329205000000</v>
      </c>
      <c r="I28" s="37">
        <v>651298000000</v>
      </c>
      <c r="J28" s="39">
        <f t="shared" si="2"/>
        <v>0.50545986629776229</v>
      </c>
    </row>
    <row r="29" spans="1:10" x14ac:dyDescent="0.25">
      <c r="A29" t="s">
        <v>249</v>
      </c>
      <c r="B29" s="37">
        <v>82435302010</v>
      </c>
      <c r="C29" s="37">
        <v>150724362762</v>
      </c>
      <c r="D29" s="39">
        <f t="shared" si="0"/>
        <v>0.54692752053739813</v>
      </c>
      <c r="E29" s="37">
        <v>82388650104</v>
      </c>
      <c r="F29" s="37">
        <v>157605162569</v>
      </c>
      <c r="G29" s="39">
        <f t="shared" si="1"/>
        <v>0.52275349843270524</v>
      </c>
      <c r="H29" s="37">
        <v>82362154537</v>
      </c>
      <c r="I29" s="37">
        <v>196574162185</v>
      </c>
      <c r="J29" s="39">
        <f t="shared" si="2"/>
        <v>0.41898769208278386</v>
      </c>
    </row>
    <row r="30" spans="1:10" x14ac:dyDescent="0.25">
      <c r="A30" t="s">
        <v>257</v>
      </c>
      <c r="B30" s="37">
        <v>117611410427</v>
      </c>
      <c r="C30" s="37">
        <v>156171600436</v>
      </c>
      <c r="D30" s="39">
        <f t="shared" si="0"/>
        <v>0.75309089551911079</v>
      </c>
      <c r="E30" s="37">
        <v>78491455601</v>
      </c>
      <c r="F30" s="37">
        <v>252477077005</v>
      </c>
      <c r="G30" s="39">
        <f t="shared" si="1"/>
        <v>0.31088547337485839</v>
      </c>
      <c r="H30" s="37">
        <v>176461870576</v>
      </c>
      <c r="I30" s="37">
        <v>421445556190</v>
      </c>
      <c r="J30" s="39">
        <f t="shared" si="2"/>
        <v>0.41870620768022959</v>
      </c>
    </row>
    <row r="31" spans="1:10" x14ac:dyDescent="0.25">
      <c r="A31" t="s">
        <v>261</v>
      </c>
      <c r="B31" s="37">
        <v>8363570600</v>
      </c>
      <c r="C31" s="37">
        <v>22870512015</v>
      </c>
      <c r="D31" s="39">
        <f t="shared" si="0"/>
        <v>0.36569232007200431</v>
      </c>
      <c r="E31" s="37">
        <v>5237063126</v>
      </c>
      <c r="F31" s="37">
        <v>19758354732</v>
      </c>
      <c r="G31" s="39">
        <f t="shared" si="1"/>
        <v>0.26505562821575523</v>
      </c>
      <c r="H31" s="37">
        <v>5234640010</v>
      </c>
      <c r="I31" s="37">
        <v>19823833435</v>
      </c>
      <c r="J31" s="39">
        <f t="shared" si="2"/>
        <v>0.26405790924160882</v>
      </c>
    </row>
    <row r="32" spans="1:10" x14ac:dyDescent="0.25">
      <c r="A32" t="s">
        <v>265</v>
      </c>
      <c r="B32" s="37">
        <v>229288409161</v>
      </c>
      <c r="C32" s="37">
        <v>526651718634</v>
      </c>
      <c r="D32" s="39">
        <f t="shared" si="0"/>
        <v>0.4353700957355946</v>
      </c>
      <c r="E32" s="37">
        <v>225184463145</v>
      </c>
      <c r="F32" s="37">
        <v>461697432471</v>
      </c>
      <c r="G32" s="39">
        <f t="shared" si="1"/>
        <v>0.4877316773017667</v>
      </c>
      <c r="H32" s="37">
        <f>143260176602+54958660194</f>
        <v>198218836796</v>
      </c>
      <c r="I32" s="37">
        <v>553039101876</v>
      </c>
      <c r="J32" s="39">
        <f t="shared" si="2"/>
        <v>0.35841739964427283</v>
      </c>
    </row>
    <row r="33" spans="1:10" x14ac:dyDescent="0.25">
      <c r="A33" t="s">
        <v>267</v>
      </c>
      <c r="B33" s="37">
        <v>8166887112</v>
      </c>
      <c r="C33" s="37">
        <v>699894687972</v>
      </c>
      <c r="D33" s="39">
        <f t="shared" si="0"/>
        <v>1.1668737100526079E-2</v>
      </c>
      <c r="E33" s="37">
        <v>49566000000</v>
      </c>
      <c r="F33" s="37">
        <v>694642000000</v>
      </c>
      <c r="G33" s="39">
        <f t="shared" si="1"/>
        <v>7.135474100327939E-2</v>
      </c>
      <c r="H33" s="37">
        <v>159119000000</v>
      </c>
      <c r="I33" s="37">
        <v>702345000000</v>
      </c>
      <c r="J33" s="39">
        <f t="shared" si="2"/>
        <v>0.22655390157258898</v>
      </c>
    </row>
    <row r="34" spans="1:10" x14ac:dyDescent="0.25">
      <c r="A34" t="s">
        <v>275</v>
      </c>
      <c r="B34" s="37">
        <v>5843184000000</v>
      </c>
      <c r="C34" s="37">
        <v>5957507000000</v>
      </c>
      <c r="D34" s="39">
        <f t="shared" si="0"/>
        <v>0.98081026174203401</v>
      </c>
      <c r="E34" s="37">
        <v>6494045000000</v>
      </c>
      <c r="F34" s="37">
        <v>7107230000000</v>
      </c>
      <c r="G34" s="39">
        <f t="shared" si="1"/>
        <v>0.91372377142712424</v>
      </c>
      <c r="H34" s="37">
        <v>6926201000000</v>
      </c>
      <c r="I34" s="37">
        <v>9386195000000</v>
      </c>
      <c r="J34" s="39">
        <f t="shared" si="2"/>
        <v>0.73791360609917012</v>
      </c>
    </row>
    <row r="35" spans="1:10" x14ac:dyDescent="0.25">
      <c r="A35" t="s">
        <v>279</v>
      </c>
      <c r="B35" s="37">
        <v>52496844000</v>
      </c>
      <c r="C35" s="37">
        <v>99950660578</v>
      </c>
      <c r="D35" s="39">
        <f t="shared" si="0"/>
        <v>0.52522758425425564</v>
      </c>
      <c r="E35" s="37">
        <v>32593422724</v>
      </c>
      <c r="F35" s="37">
        <v>19591392031</v>
      </c>
      <c r="G35" s="39">
        <f t="shared" si="1"/>
        <v>1.6636603806624117</v>
      </c>
      <c r="H35" s="37">
        <v>32593422724</v>
      </c>
      <c r="I35" s="37">
        <v>27145441554</v>
      </c>
      <c r="J35" s="39">
        <f t="shared" si="2"/>
        <v>1.2006959864389171</v>
      </c>
    </row>
    <row r="36" spans="1:10" x14ac:dyDescent="0.25">
      <c r="A36" t="s">
        <v>281</v>
      </c>
      <c r="B36" s="37">
        <v>52197812143</v>
      </c>
      <c r="C36" s="37">
        <v>278047564472</v>
      </c>
      <c r="D36" s="39">
        <f t="shared" si="0"/>
        <v>0.18772979451239336</v>
      </c>
      <c r="E36" s="37">
        <f>51246944000+30468481760</f>
        <v>81715425760</v>
      </c>
      <c r="F36" s="37">
        <v>338417312541</v>
      </c>
      <c r="G36" s="39">
        <f t="shared" si="1"/>
        <v>0.2414634911743766</v>
      </c>
      <c r="H36" s="37">
        <v>101143683913</v>
      </c>
      <c r="I36" s="37">
        <v>490020360035</v>
      </c>
      <c r="J36" s="39">
        <f t="shared" si="2"/>
        <v>0.20640710501452583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36"/>
  <sheetViews>
    <sheetView zoomScaleNormal="100" workbookViewId="0">
      <pane ySplit="2" topLeftCell="A3" activePane="bottomLeft" state="frozen"/>
      <selection pane="bottomLeft" activeCell="J8" sqref="J8"/>
    </sheetView>
  </sheetViews>
  <sheetFormatPr defaultRowHeight="15" x14ac:dyDescent="0.25"/>
  <cols>
    <col min="1" max="1" width="6.7109375" bestFit="1" customWidth="1"/>
    <col min="2" max="3" width="17.5703125" style="21" bestFit="1" customWidth="1"/>
    <col min="4" max="4" width="7.7109375" style="21" bestFit="1" customWidth="1"/>
    <col min="5" max="6" width="17.5703125" style="21" bestFit="1" customWidth="1"/>
    <col min="7" max="7" width="8.5703125" style="21" bestFit="1" customWidth="1"/>
    <col min="8" max="9" width="17.5703125" style="21" bestFit="1" customWidth="1"/>
    <col min="10" max="10" width="7.7109375" style="21" bestFit="1" customWidth="1"/>
    <col min="12" max="14" width="12" bestFit="1" customWidth="1"/>
  </cols>
  <sheetData>
    <row r="1" spans="1:13" x14ac:dyDescent="0.25">
      <c r="B1" s="71">
        <v>2016</v>
      </c>
      <c r="C1" s="71"/>
      <c r="D1" s="71"/>
      <c r="E1" s="71">
        <v>2017</v>
      </c>
      <c r="F1" s="71"/>
      <c r="G1" s="71"/>
      <c r="H1" s="71">
        <v>2018</v>
      </c>
      <c r="I1" s="71"/>
      <c r="J1" s="71"/>
      <c r="M1" t="s">
        <v>310</v>
      </c>
    </row>
    <row r="2" spans="1:13" x14ac:dyDescent="0.25">
      <c r="B2" s="21" t="s">
        <v>325</v>
      </c>
      <c r="C2" s="21" t="s">
        <v>326</v>
      </c>
      <c r="D2" s="38" t="s">
        <v>324</v>
      </c>
      <c r="E2" s="21" t="s">
        <v>325</v>
      </c>
      <c r="F2" s="21" t="s">
        <v>326</v>
      </c>
      <c r="G2" s="38" t="s">
        <v>324</v>
      </c>
      <c r="H2" s="21" t="s">
        <v>325</v>
      </c>
      <c r="I2" s="21" t="s">
        <v>326</v>
      </c>
      <c r="J2" s="38" t="s">
        <v>324</v>
      </c>
    </row>
    <row r="3" spans="1:13" x14ac:dyDescent="0.25">
      <c r="A3" t="s">
        <v>31</v>
      </c>
      <c r="B3" s="37">
        <v>4903902000000</v>
      </c>
      <c r="C3" s="37">
        <v>3258146000000</v>
      </c>
      <c r="D3" s="39">
        <f>B3/C3</f>
        <v>1.5051203966918609</v>
      </c>
      <c r="E3" s="37">
        <v>5228541000000</v>
      </c>
      <c r="F3" s="37">
        <v>3041502000000</v>
      </c>
      <c r="G3" s="41">
        <f>E3/F3</f>
        <v>1.7190654485842849</v>
      </c>
      <c r="H3" s="37">
        <v>6013683000000</v>
      </c>
      <c r="I3" s="37">
        <v>4066699000000</v>
      </c>
      <c r="J3" s="43">
        <f>H3/I3</f>
        <v>1.4787627508207517</v>
      </c>
    </row>
    <row r="4" spans="1:13" x14ac:dyDescent="0.25">
      <c r="A4" t="s">
        <v>55</v>
      </c>
      <c r="B4" s="37">
        <v>12059433000000</v>
      </c>
      <c r="C4" s="37">
        <v>5550257000000</v>
      </c>
      <c r="D4" s="39">
        <f t="shared" ref="D4:D36" si="0">B4/C4</f>
        <v>2.1727701978484961</v>
      </c>
      <c r="E4" s="37">
        <v>11720730000000</v>
      </c>
      <c r="F4" s="37">
        <v>5059552000000</v>
      </c>
      <c r="G4" s="41">
        <f t="shared" ref="G4:G36" si="1">E4/F4</f>
        <v>2.3165549044658498</v>
      </c>
      <c r="H4" s="37">
        <v>14097959000000</v>
      </c>
      <c r="I4" s="37">
        <v>4732868000000</v>
      </c>
      <c r="J4" s="43">
        <f t="shared" ref="J4:J36" si="2">H4/I4</f>
        <v>2.9787348812601575</v>
      </c>
    </row>
    <row r="5" spans="1:13" x14ac:dyDescent="0.25">
      <c r="A5" t="s">
        <v>61</v>
      </c>
      <c r="B5" s="37">
        <v>1048133697000</v>
      </c>
      <c r="C5" s="37">
        <v>137842096000</v>
      </c>
      <c r="D5" s="39">
        <f t="shared" si="0"/>
        <v>7.6038723105313197</v>
      </c>
      <c r="E5" s="37">
        <v>1206576189000</v>
      </c>
      <c r="F5" s="37">
        <v>139684908000</v>
      </c>
      <c r="G5" s="41">
        <f t="shared" si="1"/>
        <v>8.6378421711814415</v>
      </c>
      <c r="H5" s="37">
        <v>1384227944000</v>
      </c>
      <c r="I5" s="37">
        <v>192299843000</v>
      </c>
      <c r="J5" s="43">
        <f t="shared" si="2"/>
        <v>7.1982791166397364</v>
      </c>
    </row>
    <row r="6" spans="1:13" x14ac:dyDescent="0.25">
      <c r="A6" t="s">
        <v>65</v>
      </c>
      <c r="B6" s="37">
        <v>1068967094000</v>
      </c>
      <c r="C6" s="37">
        <v>374427510000</v>
      </c>
      <c r="D6" s="39">
        <f t="shared" si="0"/>
        <v>2.8549373789335082</v>
      </c>
      <c r="E6" s="37">
        <v>1175655601000</v>
      </c>
      <c r="F6" s="37">
        <v>441622865000</v>
      </c>
      <c r="G6" s="41">
        <f t="shared" si="1"/>
        <v>2.662125750667371</v>
      </c>
      <c r="H6" s="37">
        <v>1203372372000</v>
      </c>
      <c r="I6" s="37">
        <v>416537366000</v>
      </c>
      <c r="J6" s="43">
        <f t="shared" si="2"/>
        <v>2.8889902088639992</v>
      </c>
    </row>
    <row r="7" spans="1:13" x14ac:dyDescent="0.25">
      <c r="A7" t="s">
        <v>75</v>
      </c>
      <c r="B7" s="37">
        <v>2167035553599</v>
      </c>
      <c r="C7" s="37">
        <v>2015616872848</v>
      </c>
      <c r="D7" s="39">
        <f t="shared" si="0"/>
        <v>1.0751227491646518</v>
      </c>
      <c r="E7" s="37">
        <v>2784006841253</v>
      </c>
      <c r="F7" s="37">
        <v>3753070066277</v>
      </c>
      <c r="G7" s="41">
        <f t="shared" si="1"/>
        <v>0.74179452876953644</v>
      </c>
      <c r="H7" s="37">
        <v>3530218883678</v>
      </c>
      <c r="I7" s="37">
        <v>3010538868185</v>
      </c>
      <c r="J7" s="43">
        <f t="shared" si="2"/>
        <v>1.1726202644267156</v>
      </c>
    </row>
    <row r="8" spans="1:13" x14ac:dyDescent="0.25">
      <c r="A8" t="s">
        <v>83</v>
      </c>
      <c r="B8" s="37">
        <v>41933173000000</v>
      </c>
      <c r="C8" s="37">
        <v>21638565000000</v>
      </c>
      <c r="D8" s="39">
        <f t="shared" si="0"/>
        <v>1.9378906595700778</v>
      </c>
      <c r="E8" s="37">
        <v>43764490000000</v>
      </c>
      <c r="F8" s="37">
        <v>22611042000000</v>
      </c>
      <c r="G8" s="41">
        <f t="shared" si="1"/>
        <v>1.9355361862580238</v>
      </c>
      <c r="H8" s="37">
        <v>45284719000000</v>
      </c>
      <c r="I8" s="37">
        <v>22003567000000</v>
      </c>
      <c r="J8" s="43">
        <f t="shared" si="2"/>
        <v>2.0580626313906287</v>
      </c>
    </row>
    <row r="9" spans="1:13" x14ac:dyDescent="0.25">
      <c r="A9" t="s">
        <v>89</v>
      </c>
      <c r="B9" s="37">
        <v>33647496000000</v>
      </c>
      <c r="C9" s="37">
        <v>6428478000000</v>
      </c>
      <c r="D9" s="39">
        <f t="shared" si="0"/>
        <v>5.2341310027039061</v>
      </c>
      <c r="E9" s="37">
        <v>34180353000000</v>
      </c>
      <c r="F9" s="37">
        <v>6482969000000</v>
      </c>
      <c r="G9" s="41">
        <f t="shared" si="1"/>
        <v>5.2723301623068073</v>
      </c>
      <c r="H9" s="37">
        <v>37831483000000</v>
      </c>
      <c r="I9" s="37">
        <v>8793999000000</v>
      </c>
      <c r="J9" s="43">
        <f t="shared" si="2"/>
        <v>4.301965806455061</v>
      </c>
    </row>
    <row r="10" spans="1:13" x14ac:dyDescent="0.25">
      <c r="A10" t="s">
        <v>91</v>
      </c>
      <c r="B10" s="37">
        <v>15571362000000</v>
      </c>
      <c r="C10" s="37">
        <v>6469785000000</v>
      </c>
      <c r="D10" s="39">
        <f t="shared" si="0"/>
        <v>2.4067819873457927</v>
      </c>
      <c r="E10" s="37">
        <v>16579331000000</v>
      </c>
      <c r="F10" s="37">
        <v>6827588000000</v>
      </c>
      <c r="G10" s="41">
        <f t="shared" si="1"/>
        <v>2.4282852158038826</v>
      </c>
      <c r="H10" s="37">
        <v>14121568000000</v>
      </c>
      <c r="I10" s="37">
        <v>7235398000000</v>
      </c>
      <c r="J10" s="43">
        <f t="shared" si="2"/>
        <v>1.951733408445534</v>
      </c>
    </row>
    <row r="11" spans="1:13" x14ac:dyDescent="0.25">
      <c r="A11" t="s">
        <v>93</v>
      </c>
      <c r="B11" s="37">
        <v>363004314204</v>
      </c>
      <c r="C11" s="37">
        <v>62350881953</v>
      </c>
      <c r="D11" s="39">
        <f t="shared" si="0"/>
        <v>5.8219595751288988</v>
      </c>
      <c r="E11" s="37">
        <v>396252892753</v>
      </c>
      <c r="F11" s="37">
        <v>60941267200</v>
      </c>
      <c r="G11" s="41">
        <f t="shared" si="1"/>
        <v>6.5022096021167082</v>
      </c>
      <c r="H11" s="37">
        <v>416191470230</v>
      </c>
      <c r="I11" s="37">
        <v>72223978098</v>
      </c>
      <c r="J11" s="43">
        <f t="shared" si="2"/>
        <v>5.7625110273664779</v>
      </c>
    </row>
    <row r="12" spans="1:13" x14ac:dyDescent="0.25">
      <c r="A12" t="s">
        <v>105</v>
      </c>
      <c r="B12" s="37">
        <v>974282450341</v>
      </c>
      <c r="C12" s="37">
        <v>971422099001</v>
      </c>
      <c r="D12" s="39">
        <f t="shared" si="0"/>
        <v>1.0029444989391754</v>
      </c>
      <c r="E12" s="37">
        <v>860749259575</v>
      </c>
      <c r="F12" s="37">
        <v>867251288494</v>
      </c>
      <c r="G12" s="41">
        <f t="shared" si="1"/>
        <v>0.99250271633462672</v>
      </c>
      <c r="H12" s="37">
        <v>1053375131067</v>
      </c>
      <c r="I12" s="37">
        <v>1029377481187</v>
      </c>
      <c r="J12" s="43">
        <f t="shared" si="2"/>
        <v>1.0233127791491297</v>
      </c>
    </row>
    <row r="13" spans="1:13" x14ac:dyDescent="0.25">
      <c r="A13" t="s">
        <v>119</v>
      </c>
      <c r="B13" s="37">
        <v>14424622000000</v>
      </c>
      <c r="C13" s="37">
        <v>3187742000000</v>
      </c>
      <c r="D13" s="39">
        <f t="shared" si="0"/>
        <v>4.5250280606146918</v>
      </c>
      <c r="E13" s="37">
        <v>12883074000000</v>
      </c>
      <c r="F13" s="37">
        <v>3479024000000</v>
      </c>
      <c r="G13" s="41">
        <f t="shared" si="1"/>
        <v>3.7030713211521391</v>
      </c>
      <c r="H13" s="37">
        <v>12315796000000</v>
      </c>
      <c r="I13" s="37">
        <v>3925649000000</v>
      </c>
      <c r="J13" s="43">
        <f t="shared" si="2"/>
        <v>3.1372636728347336</v>
      </c>
    </row>
    <row r="14" spans="1:13" x14ac:dyDescent="0.25">
      <c r="A14" t="s">
        <v>125</v>
      </c>
      <c r="B14" s="37">
        <v>1131735197000</v>
      </c>
      <c r="C14" s="37">
        <v>992544784000</v>
      </c>
      <c r="D14" s="39">
        <f t="shared" si="0"/>
        <v>1.1402359019399169</v>
      </c>
      <c r="E14" s="37">
        <v>1294457697000</v>
      </c>
      <c r="F14" s="37">
        <v>1220226620000</v>
      </c>
      <c r="G14" s="41">
        <f t="shared" si="1"/>
        <v>1.0608338449459496</v>
      </c>
      <c r="H14" s="37">
        <v>1415578044000</v>
      </c>
      <c r="I14" s="37">
        <v>1288252935000</v>
      </c>
      <c r="J14" s="43">
        <f t="shared" si="2"/>
        <v>1.0988354891657981</v>
      </c>
    </row>
    <row r="15" spans="1:13" x14ac:dyDescent="0.25">
      <c r="A15" t="s">
        <v>133</v>
      </c>
      <c r="B15" s="37">
        <v>2906737458288</v>
      </c>
      <c r="C15" s="37">
        <v>1696208807581</v>
      </c>
      <c r="D15" s="39">
        <f t="shared" si="0"/>
        <v>1.7136672356001741</v>
      </c>
      <c r="E15" s="37">
        <v>3662090215984</v>
      </c>
      <c r="F15" s="37">
        <v>2369507448768</v>
      </c>
      <c r="G15" s="41">
        <f t="shared" si="1"/>
        <v>1.5455069440225075</v>
      </c>
      <c r="H15" s="37">
        <v>5369546726061</v>
      </c>
      <c r="I15" s="37">
        <v>3774304481466</v>
      </c>
      <c r="J15" s="43">
        <f t="shared" si="2"/>
        <v>1.422658599068664</v>
      </c>
    </row>
    <row r="16" spans="1:13" x14ac:dyDescent="0.25">
      <c r="A16" t="s">
        <v>135</v>
      </c>
      <c r="B16" s="37">
        <v>1223453184817</v>
      </c>
      <c r="C16" s="37">
        <v>358715994083</v>
      </c>
      <c r="D16" s="39">
        <f t="shared" si="0"/>
        <v>3.4106457615433685</v>
      </c>
      <c r="E16" s="37">
        <v>1843100256808</v>
      </c>
      <c r="F16" s="37">
        <v>933490170009</v>
      </c>
      <c r="G16" s="41">
        <f t="shared" si="1"/>
        <v>1.9744184952587451</v>
      </c>
      <c r="H16" s="37">
        <v>2173538859435</v>
      </c>
      <c r="I16" s="37">
        <v>882122694126</v>
      </c>
      <c r="J16" s="43">
        <f t="shared" si="2"/>
        <v>2.4639870098666088</v>
      </c>
    </row>
    <row r="17" spans="1:10" x14ac:dyDescent="0.25">
      <c r="A17" t="s">
        <v>137</v>
      </c>
      <c r="B17" s="37">
        <v>394738153988</v>
      </c>
      <c r="C17" s="37">
        <v>303264273023</v>
      </c>
      <c r="D17" s="39">
        <f t="shared" si="0"/>
        <v>1.3016309176586143</v>
      </c>
      <c r="E17" s="37">
        <v>548840102130</v>
      </c>
      <c r="F17" s="37">
        <v>434423462965</v>
      </c>
      <c r="G17" s="41">
        <f t="shared" si="1"/>
        <v>1.2633758277789386</v>
      </c>
      <c r="H17" s="37">
        <v>604353216583</v>
      </c>
      <c r="I17" s="37">
        <v>463589374916</v>
      </c>
      <c r="J17" s="43">
        <f t="shared" si="2"/>
        <v>1.3036390592267255</v>
      </c>
    </row>
    <row r="18" spans="1:10" x14ac:dyDescent="0.25">
      <c r="A18" t="s">
        <v>147</v>
      </c>
      <c r="B18" s="37">
        <v>9572529767897</v>
      </c>
      <c r="C18" s="37">
        <v>2317161787100</v>
      </c>
      <c r="D18" s="39">
        <f t="shared" si="0"/>
        <v>4.1311443254367308</v>
      </c>
      <c r="E18" s="37">
        <v>10043950500578</v>
      </c>
      <c r="F18" s="37">
        <v>2227336011715</v>
      </c>
      <c r="G18" s="41">
        <f t="shared" si="1"/>
        <v>4.5094006686689259</v>
      </c>
      <c r="H18" s="37">
        <v>10648288386726</v>
      </c>
      <c r="I18" s="37">
        <v>2286167471594</v>
      </c>
      <c r="J18" s="43">
        <f t="shared" si="2"/>
        <v>4.657702691964916</v>
      </c>
    </row>
    <row r="19" spans="1:10" x14ac:dyDescent="0.25">
      <c r="A19" t="s">
        <v>153</v>
      </c>
      <c r="B19" s="37">
        <v>542813854009</v>
      </c>
      <c r="C19" s="37">
        <v>152533565561</v>
      </c>
      <c r="D19" s="39">
        <f t="shared" si="0"/>
        <v>3.5586518417280573</v>
      </c>
      <c r="E19" s="37">
        <v>503156333673</v>
      </c>
      <c r="F19" s="37">
        <v>153806819548</v>
      </c>
      <c r="G19" s="41">
        <f t="shared" si="1"/>
        <v>3.2713525651960773</v>
      </c>
      <c r="H19" s="37">
        <v>516186639128</v>
      </c>
      <c r="I19" s="37">
        <v>146900045005</v>
      </c>
      <c r="J19" s="43">
        <f t="shared" si="2"/>
        <v>3.5138630427950561</v>
      </c>
    </row>
    <row r="20" spans="1:10" x14ac:dyDescent="0.25">
      <c r="A20" t="s">
        <v>157</v>
      </c>
      <c r="B20" s="37">
        <v>98274709046</v>
      </c>
      <c r="C20" s="37">
        <v>35476763264</v>
      </c>
      <c r="D20" s="39">
        <f t="shared" si="0"/>
        <v>2.7701148584128061</v>
      </c>
      <c r="E20" s="37">
        <v>89570023525</v>
      </c>
      <c r="F20" s="37">
        <v>20918453456</v>
      </c>
      <c r="G20" s="41">
        <f t="shared" si="1"/>
        <v>4.281866425422038</v>
      </c>
      <c r="H20" s="37">
        <v>91588263964</v>
      </c>
      <c r="I20" s="37">
        <v>17303304955</v>
      </c>
      <c r="J20" s="43">
        <f t="shared" si="2"/>
        <v>5.2931081202226897</v>
      </c>
    </row>
    <row r="21" spans="1:10" x14ac:dyDescent="0.25">
      <c r="A21" t="s">
        <v>167</v>
      </c>
      <c r="B21" s="37">
        <v>508615377000</v>
      </c>
      <c r="C21" s="37">
        <v>120622129000</v>
      </c>
      <c r="D21" s="39">
        <f t="shared" si="0"/>
        <v>4.2166008941858424</v>
      </c>
      <c r="E21" s="37">
        <v>569889512000</v>
      </c>
      <c r="F21" s="37">
        <v>184971088000</v>
      </c>
      <c r="G21" s="41">
        <f t="shared" si="1"/>
        <v>3.0809653452435768</v>
      </c>
      <c r="H21" s="37">
        <v>973309659000</v>
      </c>
      <c r="I21" s="37">
        <v>709437157000</v>
      </c>
      <c r="J21" s="43">
        <f t="shared" si="2"/>
        <v>1.3719462666937814</v>
      </c>
    </row>
    <row r="22" spans="1:10" x14ac:dyDescent="0.25">
      <c r="A22" t="s">
        <v>169</v>
      </c>
      <c r="B22" s="37">
        <v>901258000000</v>
      </c>
      <c r="C22" s="37">
        <v>1326261000000</v>
      </c>
      <c r="D22" s="39">
        <f t="shared" si="0"/>
        <v>0.67954799243889397</v>
      </c>
      <c r="E22" s="37">
        <v>1076845000000</v>
      </c>
      <c r="F22" s="37">
        <v>1304114000000</v>
      </c>
      <c r="G22" s="41">
        <f t="shared" si="1"/>
        <v>0.82572919238655518</v>
      </c>
      <c r="H22" s="37">
        <v>1228961000000</v>
      </c>
      <c r="I22" s="37">
        <v>1578919000000</v>
      </c>
      <c r="J22" s="43">
        <f t="shared" si="2"/>
        <v>0.77835595112858857</v>
      </c>
    </row>
    <row r="23" spans="1:10" x14ac:dyDescent="0.25">
      <c r="A23" t="s">
        <v>175</v>
      </c>
      <c r="B23" s="37">
        <v>8739782750141</v>
      </c>
      <c r="C23" s="37">
        <v>3884051319005</v>
      </c>
      <c r="D23" s="39">
        <f t="shared" si="0"/>
        <v>2.2501718006084226</v>
      </c>
      <c r="E23" s="37">
        <v>10674199571313</v>
      </c>
      <c r="F23" s="37">
        <v>4473628322956</v>
      </c>
      <c r="G23" s="41">
        <f t="shared" si="1"/>
        <v>2.3860273587189522</v>
      </c>
      <c r="H23" s="37">
        <v>12647858727872</v>
      </c>
      <c r="I23" s="37">
        <v>4764510387113</v>
      </c>
      <c r="J23" s="43">
        <f t="shared" si="2"/>
        <v>2.6545977866019146</v>
      </c>
    </row>
    <row r="24" spans="1:10" x14ac:dyDescent="0.25">
      <c r="A24" t="s">
        <v>197</v>
      </c>
      <c r="B24" s="37">
        <v>943936823539</v>
      </c>
      <c r="C24" s="37">
        <v>821755111705</v>
      </c>
      <c r="D24" s="39">
        <f t="shared" si="0"/>
        <v>1.148683847649568</v>
      </c>
      <c r="E24" s="37">
        <v>1037820994280</v>
      </c>
      <c r="F24" s="37">
        <v>873224844013</v>
      </c>
      <c r="G24" s="41">
        <f t="shared" si="1"/>
        <v>1.1884922896954928</v>
      </c>
      <c r="H24" s="37">
        <v>1211372836329</v>
      </c>
      <c r="I24" s="37">
        <v>994288048839</v>
      </c>
      <c r="J24" s="43">
        <f t="shared" si="2"/>
        <v>1.2183318885744261</v>
      </c>
    </row>
    <row r="25" spans="1:10" x14ac:dyDescent="0.25">
      <c r="A25" t="s">
        <v>201</v>
      </c>
      <c r="B25" s="37">
        <v>949414338057</v>
      </c>
      <c r="C25" s="37">
        <v>320501824382</v>
      </c>
      <c r="D25" s="39">
        <f t="shared" si="0"/>
        <v>2.9622743642339184</v>
      </c>
      <c r="E25" s="37">
        <v>2319937439019</v>
      </c>
      <c r="F25" s="37">
        <v>1027176531240</v>
      </c>
      <c r="G25" s="41">
        <f t="shared" si="1"/>
        <v>2.2585576757856689</v>
      </c>
      <c r="H25" s="37">
        <v>1876409299238</v>
      </c>
      <c r="I25" s="37">
        <v>525422150049</v>
      </c>
      <c r="J25" s="43">
        <f t="shared" si="2"/>
        <v>3.5712413324466987</v>
      </c>
    </row>
    <row r="26" spans="1:10" x14ac:dyDescent="0.25">
      <c r="A26" t="s">
        <v>217</v>
      </c>
      <c r="B26" s="37">
        <v>222686872602</v>
      </c>
      <c r="C26" s="37">
        <v>169302583936</v>
      </c>
      <c r="D26" s="39">
        <f t="shared" si="0"/>
        <v>1.3153188062751624</v>
      </c>
      <c r="E26" s="37">
        <v>267129479669</v>
      </c>
      <c r="F26" s="37">
        <v>211493160519</v>
      </c>
      <c r="G26" s="41">
        <f t="shared" si="1"/>
        <v>1.2630643894746743</v>
      </c>
      <c r="H26" s="37">
        <v>356735670030</v>
      </c>
      <c r="I26" s="37">
        <v>291349105535</v>
      </c>
      <c r="J26" s="43">
        <f t="shared" si="2"/>
        <v>1.2244268585446028</v>
      </c>
    </row>
    <row r="27" spans="1:10" x14ac:dyDescent="0.25">
      <c r="A27" t="s">
        <v>219</v>
      </c>
      <c r="B27" s="37">
        <v>838232034000</v>
      </c>
      <c r="C27" s="37">
        <v>292237689000</v>
      </c>
      <c r="D27" s="39">
        <f t="shared" si="0"/>
        <v>2.8683228260814779</v>
      </c>
      <c r="E27" s="37">
        <v>1123602449000</v>
      </c>
      <c r="F27" s="37">
        <v>668827967000</v>
      </c>
      <c r="G27" s="41">
        <f t="shared" si="1"/>
        <v>1.6799573349778898</v>
      </c>
      <c r="H27" s="37">
        <v>1358329865000</v>
      </c>
      <c r="I27" s="37">
        <v>636408215000</v>
      </c>
      <c r="J27" s="43">
        <f t="shared" si="2"/>
        <v>2.1343688421746725</v>
      </c>
    </row>
    <row r="28" spans="1:10" x14ac:dyDescent="0.25">
      <c r="A28" t="s">
        <v>225</v>
      </c>
      <c r="B28" s="37">
        <v>1454387000000</v>
      </c>
      <c r="C28" s="37">
        <v>508482000000</v>
      </c>
      <c r="D28" s="39">
        <f t="shared" si="0"/>
        <v>2.8602526736442981</v>
      </c>
      <c r="E28" s="37">
        <v>1570110000000</v>
      </c>
      <c r="F28" s="37">
        <v>419913000000</v>
      </c>
      <c r="G28" s="41">
        <f t="shared" si="1"/>
        <v>3.7391316772760073</v>
      </c>
      <c r="H28" s="37">
        <v>1853782000000</v>
      </c>
      <c r="I28" s="37">
        <v>470116000000</v>
      </c>
      <c r="J28" s="43">
        <f t="shared" si="2"/>
        <v>3.9432437951484314</v>
      </c>
    </row>
    <row r="29" spans="1:10" x14ac:dyDescent="0.25">
      <c r="A29" t="s">
        <v>249</v>
      </c>
      <c r="B29" s="37">
        <v>1174482404487</v>
      </c>
      <c r="C29" s="37">
        <v>223305151868</v>
      </c>
      <c r="D29" s="39">
        <f t="shared" si="0"/>
        <v>5.2595401165722286</v>
      </c>
      <c r="E29" s="37">
        <v>1276478591542</v>
      </c>
      <c r="F29" s="37">
        <v>259806845843</v>
      </c>
      <c r="G29" s="41">
        <f t="shared" si="1"/>
        <v>4.9131830510477377</v>
      </c>
      <c r="H29" s="37">
        <v>1333428311186</v>
      </c>
      <c r="I29" s="37">
        <v>231533842787</v>
      </c>
      <c r="J29" s="43">
        <f t="shared" si="2"/>
        <v>5.75910758935008</v>
      </c>
    </row>
    <row r="30" spans="1:10" x14ac:dyDescent="0.25">
      <c r="A30" t="s">
        <v>257</v>
      </c>
      <c r="B30" s="37">
        <v>1290208433386</v>
      </c>
      <c r="C30" s="37">
        <v>589149809544</v>
      </c>
      <c r="D30" s="39">
        <f t="shared" si="0"/>
        <v>2.1899496740644233</v>
      </c>
      <c r="E30" s="37">
        <v>1316631634008</v>
      </c>
      <c r="F30" s="37">
        <v>573582902438</v>
      </c>
      <c r="G30" s="41">
        <f t="shared" si="1"/>
        <v>2.2954513260623526</v>
      </c>
      <c r="H30" s="37">
        <v>1339048037127</v>
      </c>
      <c r="I30" s="37">
        <v>453374610070</v>
      </c>
      <c r="J30" s="43">
        <f t="shared" si="2"/>
        <v>2.9535135126341858</v>
      </c>
    </row>
    <row r="31" spans="1:10" x14ac:dyDescent="0.25">
      <c r="A31" t="s">
        <v>261</v>
      </c>
      <c r="B31" s="37">
        <v>462578104758</v>
      </c>
      <c r="C31" s="37">
        <v>281765921952</v>
      </c>
      <c r="D31" s="39">
        <f t="shared" si="0"/>
        <v>1.6417106140919415</v>
      </c>
      <c r="E31" s="37">
        <v>356846493425</v>
      </c>
      <c r="F31" s="37">
        <v>185606885071</v>
      </c>
      <c r="G31" s="41">
        <f t="shared" si="1"/>
        <v>1.9225929754087296</v>
      </c>
      <c r="H31" s="37">
        <v>439825803141</v>
      </c>
      <c r="I31" s="37">
        <v>273186011900</v>
      </c>
      <c r="J31" s="43">
        <f t="shared" si="2"/>
        <v>1.6099865439010788</v>
      </c>
    </row>
    <row r="32" spans="1:10" x14ac:dyDescent="0.25">
      <c r="A32" t="s">
        <v>265</v>
      </c>
      <c r="B32" s="37">
        <v>4385083916291</v>
      </c>
      <c r="C32" s="37">
        <v>1653413220121</v>
      </c>
      <c r="D32" s="39">
        <f t="shared" si="0"/>
        <v>2.6521403499907246</v>
      </c>
      <c r="E32" s="37">
        <v>5049363864387</v>
      </c>
      <c r="F32" s="37">
        <v>2002621403597</v>
      </c>
      <c r="G32" s="41">
        <f t="shared" si="1"/>
        <v>2.5213771586170037</v>
      </c>
      <c r="H32" s="37">
        <v>5130662268849</v>
      </c>
      <c r="I32" s="37">
        <v>2039075034339</v>
      </c>
      <c r="J32" s="43">
        <f t="shared" si="2"/>
        <v>2.5161713926394031</v>
      </c>
    </row>
    <row r="33" spans="1:10" x14ac:dyDescent="0.25">
      <c r="A33" t="s">
        <v>267</v>
      </c>
      <c r="B33" s="37">
        <v>2874821874013</v>
      </c>
      <c r="C33" s="37">
        <v>593525591694</v>
      </c>
      <c r="D33" s="39">
        <f t="shared" si="0"/>
        <v>4.8436359177165063</v>
      </c>
      <c r="E33" s="37">
        <v>3439990000000</v>
      </c>
      <c r="F33" s="37">
        <v>820625000000</v>
      </c>
      <c r="G33" s="41">
        <f t="shared" si="1"/>
        <v>4.1919146991622238</v>
      </c>
      <c r="H33" s="37">
        <v>2793521000000</v>
      </c>
      <c r="I33" s="37">
        <v>635161000000</v>
      </c>
      <c r="J33" s="43">
        <f t="shared" si="2"/>
        <v>4.398130552726002</v>
      </c>
    </row>
    <row r="34" spans="1:10" x14ac:dyDescent="0.25">
      <c r="A34" t="s">
        <v>275</v>
      </c>
      <c r="B34" s="37">
        <v>6588109000000</v>
      </c>
      <c r="C34" s="37">
        <v>10878074000000</v>
      </c>
      <c r="D34" s="39">
        <f t="shared" si="0"/>
        <v>0.60563193447663621</v>
      </c>
      <c r="E34" s="37">
        <v>7941635000000</v>
      </c>
      <c r="F34" s="37">
        <v>12532304000000</v>
      </c>
      <c r="G34" s="41">
        <f t="shared" si="1"/>
        <v>0.63369313415952888</v>
      </c>
      <c r="H34" s="37">
        <v>8325029000000</v>
      </c>
      <c r="I34" s="37">
        <v>11134786000000</v>
      </c>
      <c r="J34" s="43">
        <f t="shared" si="2"/>
        <v>0.74765954190767558</v>
      </c>
    </row>
    <row r="35" spans="1:10" x14ac:dyDescent="0.25">
      <c r="A35" t="s">
        <v>279</v>
      </c>
      <c r="B35" s="37">
        <v>996925071640</v>
      </c>
      <c r="C35" s="37">
        <v>293711761060</v>
      </c>
      <c r="D35" s="39">
        <f t="shared" si="0"/>
        <v>3.3942293221153861</v>
      </c>
      <c r="E35" s="37">
        <v>861172306233</v>
      </c>
      <c r="F35" s="37">
        <v>160790695868</v>
      </c>
      <c r="G35" s="41">
        <f t="shared" si="1"/>
        <v>5.3558590662482946</v>
      </c>
      <c r="H35" s="37">
        <v>888979741744</v>
      </c>
      <c r="I35" s="37">
        <v>150202377711</v>
      </c>
      <c r="J35" s="43">
        <f t="shared" si="2"/>
        <v>5.9185463991419622</v>
      </c>
    </row>
    <row r="36" spans="1:10" x14ac:dyDescent="0.25">
      <c r="A36" t="s">
        <v>281</v>
      </c>
      <c r="B36" s="37">
        <v>2439936919732</v>
      </c>
      <c r="C36" s="37">
        <v>1863793637442</v>
      </c>
      <c r="D36" s="39">
        <f t="shared" si="0"/>
        <v>1.3091239666858929</v>
      </c>
      <c r="E36" s="37">
        <v>4351377174399</v>
      </c>
      <c r="F36" s="37">
        <v>4216314368712</v>
      </c>
      <c r="G36" s="41">
        <f t="shared" si="1"/>
        <v>1.0320333812604821</v>
      </c>
      <c r="H36" s="37">
        <v>5870714397037</v>
      </c>
      <c r="I36" s="37">
        <v>5248086459534</v>
      </c>
      <c r="J36" s="43">
        <f t="shared" si="2"/>
        <v>1.1186390396392756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36"/>
  <sheetViews>
    <sheetView workbookViewId="0">
      <pane ySplit="2" topLeftCell="A30" activePane="bottomLeft" state="frozen"/>
      <selection pane="bottomLeft" activeCell="D29" sqref="D29"/>
    </sheetView>
  </sheetViews>
  <sheetFormatPr defaultRowHeight="15" x14ac:dyDescent="0.25"/>
  <cols>
    <col min="1" max="1" width="6.7109375" bestFit="1" customWidth="1"/>
    <col min="2" max="4" width="17.5703125" bestFit="1" customWidth="1"/>
  </cols>
  <sheetData>
    <row r="1" spans="1:4" x14ac:dyDescent="0.25">
      <c r="B1" s="21">
        <v>2016</v>
      </c>
      <c r="C1" s="21">
        <v>2017</v>
      </c>
      <c r="D1" s="21">
        <v>2018</v>
      </c>
    </row>
    <row r="2" spans="1:4" x14ac:dyDescent="0.25">
      <c r="B2" t="s">
        <v>327</v>
      </c>
      <c r="C2" t="s">
        <v>327</v>
      </c>
      <c r="D2" t="s">
        <v>327</v>
      </c>
    </row>
    <row r="3" spans="1:4" x14ac:dyDescent="0.25">
      <c r="A3" t="s">
        <v>31</v>
      </c>
      <c r="B3" s="37">
        <v>14612274000000</v>
      </c>
      <c r="C3" s="37">
        <v>14762309000000</v>
      </c>
      <c r="D3" s="37">
        <v>15889648000000</v>
      </c>
    </row>
    <row r="4" spans="1:4" x14ac:dyDescent="0.25">
      <c r="A4" t="s">
        <v>55</v>
      </c>
      <c r="B4" s="37">
        <v>24204994000000</v>
      </c>
      <c r="C4" s="37">
        <v>24522593000000</v>
      </c>
      <c r="D4" s="37">
        <v>27645118000000</v>
      </c>
    </row>
    <row r="5" spans="1:4" x14ac:dyDescent="0.25">
      <c r="A5" t="s">
        <v>61</v>
      </c>
      <c r="B5" s="37">
        <v>1197796650000</v>
      </c>
      <c r="C5" s="37">
        <v>1340842765000</v>
      </c>
      <c r="D5" s="37">
        <v>1523517170000</v>
      </c>
    </row>
    <row r="6" spans="1:4" x14ac:dyDescent="0.25">
      <c r="A6" t="s">
        <v>65</v>
      </c>
      <c r="B6" s="37">
        <v>1531365558000</v>
      </c>
      <c r="C6" s="37">
        <v>1640886147000</v>
      </c>
      <c r="D6" s="37">
        <v>1682821739000</v>
      </c>
    </row>
    <row r="7" spans="1:4" x14ac:dyDescent="0.25">
      <c r="A7" t="s">
        <v>75</v>
      </c>
      <c r="B7" s="37">
        <v>8583223835997</v>
      </c>
      <c r="C7" s="37">
        <v>9369891776775</v>
      </c>
      <c r="D7" s="37">
        <v>10965118708784</v>
      </c>
    </row>
    <row r="8" spans="1:4" x14ac:dyDescent="0.25">
      <c r="A8" t="s">
        <v>83</v>
      </c>
      <c r="B8" s="37">
        <v>62951634000000</v>
      </c>
      <c r="C8" s="37">
        <v>66759930000000</v>
      </c>
      <c r="D8" s="37">
        <v>69097219000000</v>
      </c>
    </row>
    <row r="9" spans="1:4" x14ac:dyDescent="0.25">
      <c r="A9" t="s">
        <v>89</v>
      </c>
      <c r="B9" s="37">
        <v>42508277000000</v>
      </c>
      <c r="C9" s="37">
        <v>43141063000000</v>
      </c>
      <c r="D9" s="37">
        <v>46602420000000</v>
      </c>
    </row>
    <row r="10" spans="1:4" x14ac:dyDescent="0.25">
      <c r="A10" t="s">
        <v>91</v>
      </c>
      <c r="B10" s="37">
        <v>28901948000000</v>
      </c>
      <c r="C10" s="37">
        <v>31619514000000</v>
      </c>
      <c r="D10" s="37">
        <v>34367153000000</v>
      </c>
    </row>
    <row r="11" spans="1:4" x14ac:dyDescent="0.25">
      <c r="A11" t="s">
        <v>93</v>
      </c>
      <c r="B11" s="37">
        <v>439465673296</v>
      </c>
      <c r="C11" s="37">
        <v>513022591574</v>
      </c>
      <c r="D11" s="37">
        <v>570197810698</v>
      </c>
    </row>
    <row r="12" spans="1:4" x14ac:dyDescent="0.25">
      <c r="A12" t="s">
        <v>105</v>
      </c>
      <c r="B12" s="37">
        <v>1339032413455</v>
      </c>
      <c r="C12" s="37">
        <v>1213916545120</v>
      </c>
      <c r="D12" s="37">
        <v>1400683598096</v>
      </c>
    </row>
    <row r="13" spans="1:4" x14ac:dyDescent="0.25">
      <c r="A13" t="s">
        <v>119</v>
      </c>
      <c r="B13" s="37">
        <v>30150580000000</v>
      </c>
      <c r="C13" s="37">
        <v>28863676000000</v>
      </c>
      <c r="D13" s="37">
        <v>27788562000000</v>
      </c>
    </row>
    <row r="14" spans="1:4" x14ac:dyDescent="0.25">
      <c r="A14" t="s">
        <v>125</v>
      </c>
      <c r="B14" s="37">
        <v>1587210576000</v>
      </c>
      <c r="C14" s="37">
        <v>1927985352000</v>
      </c>
      <c r="D14" s="37">
        <v>2081620993000</v>
      </c>
    </row>
    <row r="15" spans="1:4" x14ac:dyDescent="0.25">
      <c r="A15" t="s">
        <v>133</v>
      </c>
      <c r="B15" s="37">
        <v>4612562541064</v>
      </c>
      <c r="C15" s="37">
        <v>6096148972533</v>
      </c>
      <c r="D15" s="37">
        <v>9460427317681</v>
      </c>
    </row>
    <row r="16" spans="1:4" x14ac:dyDescent="0.25">
      <c r="A16" t="s">
        <v>135</v>
      </c>
      <c r="B16" s="37">
        <v>1871422416044</v>
      </c>
      <c r="C16" s="37">
        <v>3013760616985</v>
      </c>
      <c r="D16" s="37">
        <v>3244821647076</v>
      </c>
    </row>
    <row r="17" spans="1:4" x14ac:dyDescent="0.25">
      <c r="A17" t="s">
        <v>137</v>
      </c>
      <c r="B17" s="37">
        <v>639091366917</v>
      </c>
      <c r="C17" s="37">
        <v>1235198847468</v>
      </c>
      <c r="D17" s="37">
        <v>1298358478375</v>
      </c>
    </row>
    <row r="18" spans="1:4" x14ac:dyDescent="0.25">
      <c r="A18" t="s">
        <v>147</v>
      </c>
      <c r="B18" s="37">
        <v>15226009210657</v>
      </c>
      <c r="C18" s="37">
        <v>16616239416335</v>
      </c>
      <c r="D18" s="37">
        <v>18146206145369</v>
      </c>
    </row>
    <row r="19" spans="1:4" x14ac:dyDescent="0.25">
      <c r="A19" t="s">
        <v>153</v>
      </c>
      <c r="B19" s="37">
        <v>685812995987</v>
      </c>
      <c r="C19" s="37">
        <v>681937947736</v>
      </c>
      <c r="D19" s="37">
        <v>696192628101</v>
      </c>
    </row>
    <row r="20" spans="1:4" x14ac:dyDescent="0.25">
      <c r="A20" t="s">
        <v>157</v>
      </c>
      <c r="B20" s="37">
        <v>162828169250</v>
      </c>
      <c r="C20" s="37">
        <v>161163426840</v>
      </c>
      <c r="D20" s="37">
        <v>160027280153</v>
      </c>
    </row>
    <row r="21" spans="1:4" x14ac:dyDescent="0.25">
      <c r="A21" t="s">
        <v>167</v>
      </c>
      <c r="B21" s="37">
        <v>743934894000</v>
      </c>
      <c r="C21" s="37">
        <v>847006544000</v>
      </c>
      <c r="D21" s="37">
        <v>1263113689000</v>
      </c>
    </row>
    <row r="22" spans="1:4" x14ac:dyDescent="0.25">
      <c r="A22" t="s">
        <v>169</v>
      </c>
      <c r="B22" s="37">
        <v>2275038000000</v>
      </c>
      <c r="C22" s="37">
        <v>2510078000000</v>
      </c>
      <c r="D22" s="37">
        <v>2889501000000</v>
      </c>
    </row>
    <row r="23" spans="1:4" x14ac:dyDescent="0.25">
      <c r="A23" t="s">
        <v>175</v>
      </c>
      <c r="B23" s="37">
        <v>12922421859142</v>
      </c>
      <c r="C23" s="37">
        <v>14915849800251</v>
      </c>
      <c r="D23" s="37">
        <v>17591706426634</v>
      </c>
    </row>
    <row r="24" spans="1:4" x14ac:dyDescent="0.25">
      <c r="A24" t="s">
        <v>197</v>
      </c>
      <c r="B24" s="37">
        <v>1288683925066</v>
      </c>
      <c r="C24" s="37">
        <v>1374444788282</v>
      </c>
      <c r="D24" s="37">
        <v>1539602054832</v>
      </c>
    </row>
    <row r="25" spans="1:4" x14ac:dyDescent="0.25">
      <c r="A25" t="s">
        <v>201</v>
      </c>
      <c r="B25" s="37">
        <v>2919640858718</v>
      </c>
      <c r="C25" s="37">
        <v>4559573709411</v>
      </c>
      <c r="D25" s="37">
        <v>4393810380883</v>
      </c>
    </row>
    <row r="26" spans="1:4" x14ac:dyDescent="0.25">
      <c r="A26" t="s">
        <v>217</v>
      </c>
      <c r="B26" s="37">
        <v>568239939951</v>
      </c>
      <c r="C26" s="37">
        <v>636284210210</v>
      </c>
      <c r="D26" s="37">
        <v>747293725435</v>
      </c>
    </row>
    <row r="27" spans="1:4" x14ac:dyDescent="0.25">
      <c r="A27" t="s">
        <v>219</v>
      </c>
      <c r="B27" s="37">
        <v>4368876996000</v>
      </c>
      <c r="C27" s="37">
        <v>5060337247000</v>
      </c>
      <c r="D27" s="37">
        <v>5538079503000</v>
      </c>
    </row>
    <row r="28" spans="1:4" x14ac:dyDescent="0.25">
      <c r="A28" t="s">
        <v>225</v>
      </c>
      <c r="B28" s="37">
        <v>2254740000000</v>
      </c>
      <c r="C28" s="37">
        <v>2443341000000</v>
      </c>
      <c r="D28" s="37">
        <v>2801203000000</v>
      </c>
    </row>
    <row r="29" spans="1:4" x14ac:dyDescent="0.25">
      <c r="A29" t="s">
        <v>249</v>
      </c>
      <c r="B29" s="37">
        <v>2185101038101</v>
      </c>
      <c r="C29" s="37">
        <v>2361807189430</v>
      </c>
      <c r="D29" s="37">
        <v>2445143511801</v>
      </c>
    </row>
    <row r="30" spans="1:4" x14ac:dyDescent="0.25">
      <c r="A30" t="s">
        <v>257</v>
      </c>
      <c r="B30" s="37">
        <v>2581440938262</v>
      </c>
      <c r="C30" s="37">
        <v>2826490815501</v>
      </c>
      <c r="D30" s="37">
        <v>2897119790044</v>
      </c>
    </row>
    <row r="31" spans="1:4" x14ac:dyDescent="0.25">
      <c r="A31" t="s">
        <v>261</v>
      </c>
      <c r="B31" s="37">
        <v>639701164511</v>
      </c>
      <c r="C31" s="37">
        <v>544968319987</v>
      </c>
      <c r="D31" s="37">
        <v>633014281325</v>
      </c>
    </row>
    <row r="32" spans="1:4" x14ac:dyDescent="0.25">
      <c r="A32" t="s">
        <v>265</v>
      </c>
      <c r="B32" s="37">
        <v>6585807349438</v>
      </c>
      <c r="C32" s="37">
        <v>7434900309021</v>
      </c>
      <c r="D32" s="37">
        <v>7869975060326</v>
      </c>
    </row>
    <row r="33" spans="1:4" x14ac:dyDescent="0.25">
      <c r="A33" t="s">
        <v>267</v>
      </c>
      <c r="B33" s="37">
        <v>4239199641365</v>
      </c>
      <c r="C33" s="37">
        <v>5186940000000</v>
      </c>
      <c r="D33" s="37">
        <v>5555871000000</v>
      </c>
    </row>
    <row r="34" spans="1:4" x14ac:dyDescent="0.25">
      <c r="A34" t="s">
        <v>275</v>
      </c>
      <c r="B34" s="37">
        <v>16745695000000</v>
      </c>
      <c r="C34" s="37">
        <v>18906413000000</v>
      </c>
      <c r="D34" s="37">
        <v>19522970000000</v>
      </c>
    </row>
    <row r="35" spans="1:4" x14ac:dyDescent="0.25">
      <c r="A35" t="s">
        <v>279</v>
      </c>
      <c r="B35" s="37">
        <v>1353634132275</v>
      </c>
      <c r="C35" s="37">
        <v>1225712093041</v>
      </c>
      <c r="D35" s="37">
        <v>1255573914558</v>
      </c>
    </row>
    <row r="36" spans="1:4" x14ac:dyDescent="0.25">
      <c r="A36" t="s">
        <v>281</v>
      </c>
      <c r="B36" s="37">
        <v>4662319785318</v>
      </c>
      <c r="C36" s="37">
        <v>7067976095043</v>
      </c>
      <c r="D36" s="37">
        <v>8881778299672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36"/>
  <sheetViews>
    <sheetView workbookViewId="0">
      <pane ySplit="2" topLeftCell="A22" activePane="bottomLeft" state="frozen"/>
      <selection pane="bottomLeft" activeCell="J3" sqref="J3:J36"/>
    </sheetView>
  </sheetViews>
  <sheetFormatPr defaultRowHeight="15" x14ac:dyDescent="0.25"/>
  <cols>
    <col min="1" max="1" width="6.7109375" bestFit="1" customWidth="1"/>
    <col min="2" max="3" width="17.5703125" style="21" bestFit="1" customWidth="1"/>
    <col min="4" max="4" width="7.7109375" style="21" bestFit="1" customWidth="1"/>
    <col min="5" max="6" width="17.5703125" style="21" bestFit="1" customWidth="1"/>
    <col min="7" max="7" width="7.7109375" style="21" bestFit="1" customWidth="1"/>
    <col min="8" max="9" width="17.5703125" style="21" bestFit="1" customWidth="1"/>
    <col min="10" max="10" width="7.7109375" style="21" bestFit="1" customWidth="1"/>
  </cols>
  <sheetData>
    <row r="1" spans="1:10" x14ac:dyDescent="0.25">
      <c r="B1" s="71">
        <v>2016</v>
      </c>
      <c r="C1" s="71"/>
      <c r="D1" s="71"/>
      <c r="E1" s="71">
        <v>2017</v>
      </c>
      <c r="F1" s="71"/>
      <c r="G1" s="71"/>
      <c r="H1" s="71">
        <v>2018</v>
      </c>
      <c r="I1" s="71"/>
      <c r="J1" s="71"/>
    </row>
    <row r="2" spans="1:10" x14ac:dyDescent="0.25">
      <c r="B2" s="21" t="s">
        <v>328</v>
      </c>
      <c r="C2" s="21" t="s">
        <v>327</v>
      </c>
      <c r="D2" s="38" t="s">
        <v>324</v>
      </c>
      <c r="E2" s="21" t="s">
        <v>328</v>
      </c>
      <c r="F2" s="21" t="s">
        <v>327</v>
      </c>
      <c r="G2" s="38" t="s">
        <v>324</v>
      </c>
      <c r="H2" s="21" t="s">
        <v>328</v>
      </c>
      <c r="I2" s="21" t="s">
        <v>327</v>
      </c>
      <c r="J2" s="38" t="s">
        <v>324</v>
      </c>
    </row>
    <row r="3" spans="1:10" x14ac:dyDescent="0.25">
      <c r="A3" t="s">
        <v>31</v>
      </c>
      <c r="B3" s="37">
        <v>4075716000000</v>
      </c>
      <c r="C3" s="37">
        <f>'FIRM SIZE'!B3</f>
        <v>14612274000000</v>
      </c>
      <c r="D3" s="39">
        <f>B3/C3</f>
        <v>0.27892414281308986</v>
      </c>
      <c r="E3" s="37">
        <v>4003233000000</v>
      </c>
      <c r="F3" s="37">
        <f>'FIRM SIZE'!C3</f>
        <v>14762309000000</v>
      </c>
      <c r="G3" s="41">
        <f>E3/F3</f>
        <v>0.27117932567323988</v>
      </c>
      <c r="H3" s="37">
        <v>4626013000000</v>
      </c>
      <c r="I3" s="37">
        <f>'FIRM SIZE'!D3</f>
        <v>15889648000000</v>
      </c>
      <c r="J3" s="43">
        <f>H3/I3</f>
        <v>0.2911337620569065</v>
      </c>
    </row>
    <row r="4" spans="1:10" x14ac:dyDescent="0.25">
      <c r="A4" t="s">
        <v>55</v>
      </c>
      <c r="B4" s="37">
        <v>10047751000000</v>
      </c>
      <c r="C4" s="37">
        <f>'FIRM SIZE'!B4</f>
        <v>24204994000000</v>
      </c>
      <c r="D4" s="39">
        <f t="shared" ref="D4:D36" si="0">B4/C4</f>
        <v>0.41511065856905399</v>
      </c>
      <c r="E4" s="37">
        <v>8819768000000</v>
      </c>
      <c r="F4" s="37">
        <f>'FIRM SIZE'!C4</f>
        <v>24522593000000</v>
      </c>
      <c r="G4" s="41">
        <f t="shared" ref="G4:G36" si="1">E4/F4</f>
        <v>0.35965886641759293</v>
      </c>
      <c r="H4" s="37">
        <v>8253944000000</v>
      </c>
      <c r="I4" s="37">
        <f>'FIRM SIZE'!D4</f>
        <v>27645118000000</v>
      </c>
      <c r="J4" s="43">
        <f t="shared" ref="J4:J36" si="2">H4/I4</f>
        <v>0.29856787010277908</v>
      </c>
    </row>
    <row r="5" spans="1:10" x14ac:dyDescent="0.25">
      <c r="A5" t="s">
        <v>61</v>
      </c>
      <c r="B5" s="37">
        <v>185422642000</v>
      </c>
      <c r="C5" s="37">
        <f>'FIRM SIZE'!B5</f>
        <v>1197796650000</v>
      </c>
      <c r="D5" s="39">
        <f t="shared" si="0"/>
        <v>0.15480310618668036</v>
      </c>
      <c r="E5" s="37">
        <v>196197372000</v>
      </c>
      <c r="F5" s="37">
        <f>'FIRM SIZE'!C5</f>
        <v>1340842765000</v>
      </c>
      <c r="G5" s="41">
        <f t="shared" si="1"/>
        <v>0.14632392188057933</v>
      </c>
      <c r="H5" s="37">
        <v>239353356000</v>
      </c>
      <c r="I5" s="37">
        <f>'FIRM SIZE'!D5</f>
        <v>1523517170000</v>
      </c>
      <c r="J5" s="43">
        <f t="shared" si="2"/>
        <v>0.15710578174842624</v>
      </c>
    </row>
    <row r="6" spans="1:10" x14ac:dyDescent="0.25">
      <c r="A6" t="s">
        <v>65</v>
      </c>
      <c r="B6" s="37">
        <v>451785946000</v>
      </c>
      <c r="C6" s="37">
        <f>'FIRM SIZE'!B6</f>
        <v>1531365558000</v>
      </c>
      <c r="D6" s="39">
        <f t="shared" si="0"/>
        <v>0.29502161886809264</v>
      </c>
      <c r="E6" s="37">
        <v>524586078000</v>
      </c>
      <c r="F6" s="37">
        <f>'FIRM SIZE'!C6</f>
        <v>1640886147000</v>
      </c>
      <c r="G6" s="41">
        <f t="shared" si="1"/>
        <v>0.31969681684441692</v>
      </c>
      <c r="H6" s="37">
        <v>482559876000</v>
      </c>
      <c r="I6" s="37">
        <f>'FIRM SIZE'!D6</f>
        <v>1682821739000</v>
      </c>
      <c r="J6" s="43">
        <f t="shared" si="2"/>
        <v>0.28675638352922417</v>
      </c>
    </row>
    <row r="7" spans="1:10" x14ac:dyDescent="0.25">
      <c r="A7" t="s">
        <v>75</v>
      </c>
      <c r="B7" s="37">
        <v>5424781372865</v>
      </c>
      <c r="C7" s="37">
        <f>'FIRM SIZE'!B7</f>
        <v>8583223835997</v>
      </c>
      <c r="D7" s="39">
        <f t="shared" si="0"/>
        <v>0.63202142650808246</v>
      </c>
      <c r="E7" s="37">
        <v>6081574204386</v>
      </c>
      <c r="F7" s="37">
        <f>'FIRM SIZE'!C7</f>
        <v>9369891776775</v>
      </c>
      <c r="G7" s="41">
        <f t="shared" si="1"/>
        <v>0.64905490365004004</v>
      </c>
      <c r="H7" s="37">
        <v>6676781411219</v>
      </c>
      <c r="I7" s="37">
        <f>'FIRM SIZE'!D7</f>
        <v>10965118708784</v>
      </c>
      <c r="J7" s="43">
        <f t="shared" si="2"/>
        <v>0.60891100119785535</v>
      </c>
    </row>
    <row r="8" spans="1:10" x14ac:dyDescent="0.25">
      <c r="A8" t="s">
        <v>83</v>
      </c>
      <c r="B8" s="37">
        <v>23387406000000</v>
      </c>
      <c r="C8" s="37">
        <f>'FIRM SIZE'!B8</f>
        <v>62951634000000</v>
      </c>
      <c r="D8" s="39">
        <f t="shared" si="0"/>
        <v>0.37151388318212675</v>
      </c>
      <c r="E8" s="37">
        <v>24572266000000</v>
      </c>
      <c r="F8" s="37">
        <f>'FIRM SIZE'!C8</f>
        <v>66759930000000</v>
      </c>
      <c r="G8" s="41">
        <f t="shared" si="1"/>
        <v>0.36806907976086856</v>
      </c>
      <c r="H8" s="37">
        <v>23963934000000</v>
      </c>
      <c r="I8" s="37">
        <f>'FIRM SIZE'!D8</f>
        <v>69097219000000</v>
      </c>
      <c r="J8" s="43">
        <f t="shared" si="2"/>
        <v>0.34681473938914964</v>
      </c>
    </row>
    <row r="9" spans="1:10" x14ac:dyDescent="0.25">
      <c r="A9" t="s">
        <v>89</v>
      </c>
      <c r="B9" s="37">
        <v>8333263000000</v>
      </c>
      <c r="C9" s="37">
        <f>'FIRM SIZE'!B9</f>
        <v>42508277000000</v>
      </c>
      <c r="D9" s="39">
        <f t="shared" si="0"/>
        <v>0.19603859737716492</v>
      </c>
      <c r="E9" s="37">
        <v>9028078000000</v>
      </c>
      <c r="F9" s="37">
        <f>'FIRM SIZE'!C9</f>
        <v>43141063000000</v>
      </c>
      <c r="G9" s="41">
        <f t="shared" si="1"/>
        <v>0.20926878876396718</v>
      </c>
      <c r="H9" s="37">
        <v>11244167000000</v>
      </c>
      <c r="I9" s="37">
        <f>'FIRM SIZE'!D9</f>
        <v>46602420000000</v>
      </c>
      <c r="J9" s="43">
        <f t="shared" si="2"/>
        <v>0.24127860741995802</v>
      </c>
    </row>
    <row r="10" spans="1:10" x14ac:dyDescent="0.25">
      <c r="A10" t="s">
        <v>91</v>
      </c>
      <c r="B10" s="37">
        <v>10401125000000</v>
      </c>
      <c r="C10" s="37">
        <f>'FIRM SIZE'!B10</f>
        <v>28901948000000</v>
      </c>
      <c r="D10" s="39">
        <f t="shared" si="0"/>
        <v>0.35987626162776293</v>
      </c>
      <c r="E10" s="37">
        <v>11295184000000</v>
      </c>
      <c r="F10" s="37">
        <f>'FIRM SIZE'!C10</f>
        <v>31619514000000</v>
      </c>
      <c r="G10" s="41">
        <f t="shared" si="1"/>
        <v>0.35722193579572414</v>
      </c>
      <c r="H10" s="37">
        <v>11660003000000</v>
      </c>
      <c r="I10" s="37">
        <f>'FIRM SIZE'!D10</f>
        <v>34367153000000</v>
      </c>
      <c r="J10" s="43">
        <f t="shared" si="2"/>
        <v>0.33927753631498075</v>
      </c>
    </row>
    <row r="11" spans="1:10" x14ac:dyDescent="0.25">
      <c r="A11" t="s">
        <v>93</v>
      </c>
      <c r="B11" s="37">
        <v>65716637766</v>
      </c>
      <c r="C11" s="37">
        <f>'FIRM SIZE'!B11</f>
        <v>439465673296</v>
      </c>
      <c r="D11" s="39">
        <f t="shared" si="0"/>
        <v>0.14953759021296045</v>
      </c>
      <c r="E11" s="37">
        <v>71075842431</v>
      </c>
      <c r="F11" s="37">
        <f>'FIRM SIZE'!C11</f>
        <v>513022591574</v>
      </c>
      <c r="G11" s="41">
        <f t="shared" si="1"/>
        <v>0.13854329925887443</v>
      </c>
      <c r="H11" s="37">
        <v>87283567361</v>
      </c>
      <c r="I11" s="37">
        <f>'FIRM SIZE'!D11</f>
        <v>570197810698</v>
      </c>
      <c r="J11" s="43">
        <f t="shared" si="2"/>
        <v>0.15307594263498309</v>
      </c>
    </row>
    <row r="12" spans="1:10" x14ac:dyDescent="0.25">
      <c r="A12" t="s">
        <v>105</v>
      </c>
      <c r="B12" s="37">
        <v>1081015810782</v>
      </c>
      <c r="C12" s="37">
        <f>'FIRM SIZE'!B12</f>
        <v>1339032413455</v>
      </c>
      <c r="D12" s="39">
        <f t="shared" si="0"/>
        <v>0.8073111598491779</v>
      </c>
      <c r="E12" s="37">
        <v>936511874370</v>
      </c>
      <c r="F12" s="37">
        <f>'FIRM SIZE'!C12</f>
        <v>1213916545120</v>
      </c>
      <c r="G12" s="41">
        <f t="shared" si="1"/>
        <v>0.77147961952971189</v>
      </c>
      <c r="H12" s="37">
        <v>1096799666849</v>
      </c>
      <c r="I12" s="37">
        <f>'FIRM SIZE'!D12</f>
        <v>1400683598096</v>
      </c>
      <c r="J12" s="43">
        <f t="shared" si="2"/>
        <v>0.78304598436072181</v>
      </c>
    </row>
    <row r="13" spans="1:10" x14ac:dyDescent="0.25">
      <c r="A13" t="s">
        <v>119</v>
      </c>
      <c r="B13" s="37">
        <v>4011877000000</v>
      </c>
      <c r="C13" s="37">
        <f>'FIRM SIZE'!B13</f>
        <v>30150580000000</v>
      </c>
      <c r="D13" s="39">
        <f t="shared" si="0"/>
        <v>0.13306135404360381</v>
      </c>
      <c r="E13" s="37">
        <v>4307169000000</v>
      </c>
      <c r="F13" s="37">
        <f>'FIRM SIZE'!C13</f>
        <v>28863676000000</v>
      </c>
      <c r="G13" s="41">
        <f t="shared" si="1"/>
        <v>0.14922454783652644</v>
      </c>
      <c r="H13" s="37">
        <v>4566973000000</v>
      </c>
      <c r="I13" s="37">
        <f>'FIRM SIZE'!D13</f>
        <v>27788562000000</v>
      </c>
      <c r="J13" s="43">
        <f t="shared" si="2"/>
        <v>0.16434722314886246</v>
      </c>
    </row>
    <row r="14" spans="1:10" x14ac:dyDescent="0.25">
      <c r="A14" t="s">
        <v>125</v>
      </c>
      <c r="B14" s="37">
        <v>1116872234000</v>
      </c>
      <c r="C14" s="37">
        <f>'FIRM SIZE'!B14</f>
        <v>1587210576000</v>
      </c>
      <c r="D14" s="39">
        <f t="shared" si="0"/>
        <v>0.70366985382284908</v>
      </c>
      <c r="E14" s="37">
        <v>1380623870000</v>
      </c>
      <c r="F14" s="37">
        <f>'FIRM SIZE'!C14</f>
        <v>1927985352000</v>
      </c>
      <c r="G14" s="41">
        <f t="shared" si="1"/>
        <v>0.7160966594314665</v>
      </c>
      <c r="H14" s="37">
        <v>1472379829000</v>
      </c>
      <c r="I14" s="37">
        <f>'FIRM SIZE'!D14</f>
        <v>2081620993000</v>
      </c>
      <c r="J14" s="43">
        <f t="shared" si="2"/>
        <v>0.70732368377877908</v>
      </c>
    </row>
    <row r="15" spans="1:10" x14ac:dyDescent="0.25">
      <c r="A15" t="s">
        <v>133</v>
      </c>
      <c r="B15" s="37">
        <v>2341155131870</v>
      </c>
      <c r="C15" s="37">
        <f>'FIRM SIZE'!B15</f>
        <v>4612562541064</v>
      </c>
      <c r="D15" s="39">
        <f t="shared" si="0"/>
        <v>0.50756062623054543</v>
      </c>
      <c r="E15" s="37">
        <v>3523628217406</v>
      </c>
      <c r="F15" s="37">
        <f>'FIRM SIZE'!C15</f>
        <v>6096148972533</v>
      </c>
      <c r="G15" s="41">
        <f t="shared" si="1"/>
        <v>0.57800887630570874</v>
      </c>
      <c r="H15" s="37">
        <v>6103967587830</v>
      </c>
      <c r="I15" s="37">
        <f>'FIRM SIZE'!D15</f>
        <v>9460427317681</v>
      </c>
      <c r="J15" s="43">
        <f t="shared" si="2"/>
        <v>0.64521055792289972</v>
      </c>
    </row>
    <row r="16" spans="1:10" x14ac:dyDescent="0.25">
      <c r="A16" t="s">
        <v>135</v>
      </c>
      <c r="B16" s="37">
        <v>550076575595</v>
      </c>
      <c r="C16" s="37">
        <f>'FIRM SIZE'!B16</f>
        <v>1871422416044</v>
      </c>
      <c r="D16" s="39">
        <f t="shared" si="0"/>
        <v>0.29393501482033485</v>
      </c>
      <c r="E16" s="37">
        <v>1227014231702</v>
      </c>
      <c r="F16" s="37">
        <f>'FIRM SIZE'!C16</f>
        <v>3013760616985</v>
      </c>
      <c r="G16" s="41">
        <f t="shared" si="1"/>
        <v>0.40713725728140904</v>
      </c>
      <c r="H16" s="37">
        <v>1213840888147</v>
      </c>
      <c r="I16" s="37">
        <f>'FIRM SIZE'!D16</f>
        <v>3244821647076</v>
      </c>
      <c r="J16" s="43">
        <f t="shared" si="2"/>
        <v>0.37408554927535881</v>
      </c>
    </row>
    <row r="17" spans="1:10" x14ac:dyDescent="0.25">
      <c r="A17" t="s">
        <v>137</v>
      </c>
      <c r="B17" s="37">
        <v>318436089653</v>
      </c>
      <c r="C17" s="37">
        <f>'FIRM SIZE'!B17</f>
        <v>639091366917</v>
      </c>
      <c r="D17" s="39">
        <f t="shared" si="0"/>
        <v>0.49826379472022486</v>
      </c>
      <c r="E17" s="37">
        <v>443770270269</v>
      </c>
      <c r="F17" s="37">
        <f>'FIRM SIZE'!C17</f>
        <v>1235198847468</v>
      </c>
      <c r="G17" s="41">
        <f t="shared" si="1"/>
        <v>0.35927030791736281</v>
      </c>
      <c r="H17" s="37">
        <v>476887194322</v>
      </c>
      <c r="I17" s="37">
        <f>'FIRM SIZE'!D17</f>
        <v>1298358478375</v>
      </c>
      <c r="J17" s="43">
        <f t="shared" si="2"/>
        <v>0.36730009644090178</v>
      </c>
    </row>
    <row r="18" spans="1:10" x14ac:dyDescent="0.25">
      <c r="A18" t="s">
        <v>147</v>
      </c>
      <c r="B18" s="37">
        <v>2762162069572</v>
      </c>
      <c r="C18" s="37">
        <f>'FIRM SIZE'!B18</f>
        <v>15226009210657</v>
      </c>
      <c r="D18" s="39">
        <f t="shared" si="0"/>
        <v>0.18141077096148775</v>
      </c>
      <c r="E18" s="37">
        <v>2722207633646</v>
      </c>
      <c r="F18" s="37">
        <f>'FIRM SIZE'!C18</f>
        <v>16616239416335</v>
      </c>
      <c r="G18" s="41">
        <f t="shared" si="1"/>
        <v>0.16382814218299402</v>
      </c>
      <c r="H18" s="37">
        <v>2851611349015</v>
      </c>
      <c r="I18" s="37">
        <f>'FIRM SIZE'!D18</f>
        <v>18146206145369</v>
      </c>
      <c r="J18" s="43">
        <f t="shared" si="2"/>
        <v>0.15714642091965572</v>
      </c>
    </row>
    <row r="19" spans="1:10" x14ac:dyDescent="0.25">
      <c r="A19" t="s">
        <v>153</v>
      </c>
      <c r="B19" s="37">
        <v>215209902816</v>
      </c>
      <c r="C19" s="37">
        <f>'FIRM SIZE'!B19</f>
        <v>685812995987</v>
      </c>
      <c r="D19" s="39">
        <f t="shared" si="0"/>
        <v>0.31380260227684492</v>
      </c>
      <c r="E19" s="37">
        <v>229630859719</v>
      </c>
      <c r="F19" s="37">
        <f>'FIRM SIZE'!C19</f>
        <v>681937947736</v>
      </c>
      <c r="G19" s="41">
        <f t="shared" si="1"/>
        <v>0.33673277822617587</v>
      </c>
      <c r="H19" s="37">
        <v>221022066026</v>
      </c>
      <c r="I19" s="37">
        <f>'FIRM SIZE'!D19</f>
        <v>696192628101</v>
      </c>
      <c r="J19" s="43">
        <f t="shared" si="2"/>
        <v>0.31747257455006445</v>
      </c>
    </row>
    <row r="20" spans="1:10" x14ac:dyDescent="0.25">
      <c r="A20" t="s">
        <v>157</v>
      </c>
      <c r="B20" s="37">
        <v>45511700128</v>
      </c>
      <c r="C20" s="37">
        <f>'FIRM SIZE'!B20</f>
        <v>162828169250</v>
      </c>
      <c r="D20" s="39">
        <f t="shared" si="0"/>
        <v>0.27950753446182347</v>
      </c>
      <c r="E20" s="37">
        <v>31541423763</v>
      </c>
      <c r="F20" s="37">
        <f>'FIRM SIZE'!C20</f>
        <v>161163426840</v>
      </c>
      <c r="G20" s="41">
        <f t="shared" si="1"/>
        <v>0.19571080350825332</v>
      </c>
      <c r="H20" s="37">
        <v>27335071863</v>
      </c>
      <c r="I20" s="37">
        <f>'FIRM SIZE'!D20</f>
        <v>160027280153</v>
      </c>
      <c r="J20" s="43">
        <f t="shared" si="2"/>
        <v>0.17081507501011886</v>
      </c>
    </row>
    <row r="21" spans="1:10" x14ac:dyDescent="0.25">
      <c r="A21" t="s">
        <v>167</v>
      </c>
      <c r="B21" s="37">
        <v>161262425000</v>
      </c>
      <c r="C21" s="37">
        <f>'FIRM SIZE'!B21</f>
        <v>743934894000</v>
      </c>
      <c r="D21" s="39">
        <f t="shared" si="0"/>
        <v>0.21676954031947854</v>
      </c>
      <c r="E21" s="37">
        <v>231569103000</v>
      </c>
      <c r="F21" s="37">
        <f>'FIRM SIZE'!C21</f>
        <v>847006544000</v>
      </c>
      <c r="G21" s="41">
        <f t="shared" si="1"/>
        <v>0.27339706480473192</v>
      </c>
      <c r="H21" s="37">
        <v>744833288000</v>
      </c>
      <c r="I21" s="37">
        <f>'FIRM SIZE'!D21</f>
        <v>1263113689000</v>
      </c>
      <c r="J21" s="43">
        <f t="shared" si="2"/>
        <v>0.58968032290876393</v>
      </c>
    </row>
    <row r="22" spans="1:10" x14ac:dyDescent="0.25">
      <c r="A22" t="s">
        <v>169</v>
      </c>
      <c r="B22" s="37">
        <v>1454398000000</v>
      </c>
      <c r="C22" s="37">
        <f>'FIRM SIZE'!B22</f>
        <v>2275038000000</v>
      </c>
      <c r="D22" s="39">
        <f t="shared" si="0"/>
        <v>0.63928514600635244</v>
      </c>
      <c r="E22" s="37">
        <v>1445173000000</v>
      </c>
      <c r="F22" s="37">
        <f>'FIRM SIZE'!C22</f>
        <v>2510078000000</v>
      </c>
      <c r="G22" s="41">
        <f t="shared" si="1"/>
        <v>0.57574824368007682</v>
      </c>
      <c r="H22" s="37">
        <v>1721965000000</v>
      </c>
      <c r="I22" s="37">
        <f>'FIRM SIZE'!D22</f>
        <v>2889501000000</v>
      </c>
      <c r="J22" s="43">
        <f t="shared" si="2"/>
        <v>0.59593853748449988</v>
      </c>
    </row>
    <row r="23" spans="1:10" x14ac:dyDescent="0.25">
      <c r="A23" t="s">
        <v>175</v>
      </c>
      <c r="B23" s="37">
        <v>6657165872077</v>
      </c>
      <c r="C23" s="37">
        <f>'FIRM SIZE'!B23</f>
        <v>12922421859142</v>
      </c>
      <c r="D23" s="39">
        <f t="shared" si="0"/>
        <v>0.51516394872741067</v>
      </c>
      <c r="E23" s="37">
        <v>7561503434179</v>
      </c>
      <c r="F23" s="37">
        <f>'FIRM SIZE'!C23</f>
        <v>14915849800251</v>
      </c>
      <c r="G23" s="41">
        <f t="shared" si="1"/>
        <v>0.50694419261661894</v>
      </c>
      <c r="H23" s="37">
        <v>9049161944940</v>
      </c>
      <c r="I23" s="37">
        <f>'FIRM SIZE'!D23</f>
        <v>17591706426634</v>
      </c>
      <c r="J23" s="43">
        <f t="shared" si="2"/>
        <v>0.51439932690324397</v>
      </c>
    </row>
    <row r="24" spans="1:10" x14ac:dyDescent="0.25">
      <c r="A24" t="s">
        <v>197</v>
      </c>
      <c r="B24" s="37">
        <v>876184855001</v>
      </c>
      <c r="C24" s="37">
        <f>'FIRM SIZE'!B24</f>
        <v>1288683925066</v>
      </c>
      <c r="D24" s="39">
        <f t="shared" si="0"/>
        <v>0.67990671564877803</v>
      </c>
      <c r="E24" s="37">
        <v>944179416586</v>
      </c>
      <c r="F24" s="37">
        <f>'FIRM SIZE'!C24</f>
        <v>1374444788282</v>
      </c>
      <c r="G24" s="41">
        <f t="shared" si="1"/>
        <v>0.68695332445196711</v>
      </c>
      <c r="H24" s="37">
        <v>1094692568786</v>
      </c>
      <c r="I24" s="37">
        <f>'FIRM SIZE'!D24</f>
        <v>1539602054832</v>
      </c>
      <c r="J24" s="43">
        <f t="shared" si="2"/>
        <v>0.71102306297288742</v>
      </c>
    </row>
    <row r="25" spans="1:10" x14ac:dyDescent="0.25">
      <c r="A25" t="s">
        <v>201</v>
      </c>
      <c r="B25" s="37">
        <v>1476889086692</v>
      </c>
      <c r="C25" s="37">
        <f>'FIRM SIZE'!B25</f>
        <v>2919640858718</v>
      </c>
      <c r="D25" s="39">
        <f t="shared" si="0"/>
        <v>0.50584614963242247</v>
      </c>
      <c r="E25" s="37">
        <v>1739467993982</v>
      </c>
      <c r="F25" s="37">
        <f>'FIRM SIZE'!C25</f>
        <v>4559573709411</v>
      </c>
      <c r="G25" s="41">
        <f t="shared" si="1"/>
        <v>0.38149794363269596</v>
      </c>
      <c r="H25" s="37">
        <v>1476909260772</v>
      </c>
      <c r="I25" s="37">
        <f>'FIRM SIZE'!D25</f>
        <v>4393810380883</v>
      </c>
      <c r="J25" s="43">
        <f t="shared" si="2"/>
        <v>0.33613404602025487</v>
      </c>
    </row>
    <row r="26" spans="1:10" x14ac:dyDescent="0.25">
      <c r="A26" t="s">
        <v>217</v>
      </c>
      <c r="B26" s="37">
        <v>272088644079</v>
      </c>
      <c r="C26" s="37">
        <f>'FIRM SIZE'!B26</f>
        <v>568239939951</v>
      </c>
      <c r="D26" s="39">
        <f t="shared" si="0"/>
        <v>0.47882703229636153</v>
      </c>
      <c r="E26" s="37">
        <v>328714435982</v>
      </c>
      <c r="F26" s="37">
        <f>'FIRM SIZE'!C26</f>
        <v>636284210210</v>
      </c>
      <c r="G26" s="41">
        <f t="shared" si="1"/>
        <v>0.51661573665879701</v>
      </c>
      <c r="H26" s="37">
        <v>408057718435</v>
      </c>
      <c r="I26" s="37">
        <f>'FIRM SIZE'!D26</f>
        <v>747293725435</v>
      </c>
      <c r="J26" s="43">
        <f t="shared" si="2"/>
        <v>0.54604729645959416</v>
      </c>
    </row>
    <row r="27" spans="1:10" x14ac:dyDescent="0.25">
      <c r="A27" t="s">
        <v>219</v>
      </c>
      <c r="B27" s="37">
        <v>1248119294000</v>
      </c>
      <c r="C27" s="37">
        <f>'FIRM SIZE'!B27</f>
        <v>4368876996000</v>
      </c>
      <c r="D27" s="39">
        <f t="shared" si="0"/>
        <v>0.2856842376525448</v>
      </c>
      <c r="E27" s="37">
        <v>1647477388000</v>
      </c>
      <c r="F27" s="37">
        <f>'FIRM SIZE'!C27</f>
        <v>5060337247000</v>
      </c>
      <c r="G27" s="41">
        <f t="shared" si="1"/>
        <v>0.32556671770773776</v>
      </c>
      <c r="H27" s="37">
        <v>2064408447000</v>
      </c>
      <c r="I27" s="37">
        <f>'FIRM SIZE'!D27</f>
        <v>5538079503000</v>
      </c>
      <c r="J27" s="43">
        <f t="shared" si="2"/>
        <v>0.37276612693654931</v>
      </c>
    </row>
    <row r="28" spans="1:10" x14ac:dyDescent="0.25">
      <c r="A28" t="s">
        <v>225</v>
      </c>
      <c r="B28" s="37">
        <v>674685000000</v>
      </c>
      <c r="C28" s="37">
        <f>'FIRM SIZE'!B28</f>
        <v>2254740000000</v>
      </c>
      <c r="D28" s="39">
        <f t="shared" si="0"/>
        <v>0.299229622927699</v>
      </c>
      <c r="E28" s="37">
        <v>615157000000</v>
      </c>
      <c r="F28" s="37">
        <f>'FIRM SIZE'!C28</f>
        <v>2443341000000</v>
      </c>
      <c r="G28" s="41">
        <f t="shared" si="1"/>
        <v>0.25176878708293277</v>
      </c>
      <c r="H28" s="37">
        <v>650926000000</v>
      </c>
      <c r="I28" s="37">
        <f>'FIRM SIZE'!D28</f>
        <v>2801203000000</v>
      </c>
      <c r="J28" s="43">
        <f t="shared" si="2"/>
        <v>0.23237373371369371</v>
      </c>
    </row>
    <row r="29" spans="1:10" x14ac:dyDescent="0.25">
      <c r="A29" t="s">
        <v>249</v>
      </c>
      <c r="B29" s="37">
        <v>401942530776</v>
      </c>
      <c r="C29" s="37">
        <f>'FIRM SIZE'!B29</f>
        <v>2185101038101</v>
      </c>
      <c r="D29" s="39">
        <f t="shared" si="0"/>
        <v>0.18394688564393119</v>
      </c>
      <c r="E29" s="37">
        <v>503480853006</v>
      </c>
      <c r="F29" s="37">
        <f>'FIRM SIZE'!C29</f>
        <v>2361807189430</v>
      </c>
      <c r="G29" s="41">
        <f t="shared" si="1"/>
        <v>0.21317610313800017</v>
      </c>
      <c r="H29" s="37">
        <v>472680346662</v>
      </c>
      <c r="I29" s="37">
        <f>'FIRM SIZE'!D29</f>
        <v>2445143511801</v>
      </c>
      <c r="J29" s="43">
        <f t="shared" si="2"/>
        <v>0.19331394839636287</v>
      </c>
    </row>
    <row r="30" spans="1:10" x14ac:dyDescent="0.25">
      <c r="A30" t="s">
        <v>257</v>
      </c>
      <c r="B30" s="37">
        <v>1057566418720</v>
      </c>
      <c r="C30" s="37">
        <f>'FIRM SIZE'!B30</f>
        <v>2581440938262</v>
      </c>
      <c r="D30" s="39">
        <f t="shared" si="0"/>
        <v>0.40968065666147874</v>
      </c>
      <c r="E30" s="37">
        <v>1132699218954</v>
      </c>
      <c r="F30" s="37">
        <f>'FIRM SIZE'!C30</f>
        <v>2826490815501</v>
      </c>
      <c r="G30" s="41">
        <f t="shared" si="1"/>
        <v>0.40074399419310591</v>
      </c>
      <c r="H30" s="37">
        <v>967642637307</v>
      </c>
      <c r="I30" s="37">
        <f>'FIRM SIZE'!D30</f>
        <v>2897119790044</v>
      </c>
      <c r="J30" s="43">
        <f t="shared" si="2"/>
        <v>0.33400159725266448</v>
      </c>
    </row>
    <row r="31" spans="1:10" x14ac:dyDescent="0.25">
      <c r="A31" t="s">
        <v>261</v>
      </c>
      <c r="B31" s="37">
        <v>293073984034</v>
      </c>
      <c r="C31" s="37">
        <f>'FIRM SIZE'!B31</f>
        <v>639701164511</v>
      </c>
      <c r="D31" s="39">
        <f t="shared" si="0"/>
        <v>0.45814202051364317</v>
      </c>
      <c r="E31" s="37">
        <v>188736733204</v>
      </c>
      <c r="F31" s="37">
        <f>'FIRM SIZE'!C31</f>
        <v>544968319987</v>
      </c>
      <c r="G31" s="41">
        <f t="shared" si="1"/>
        <v>0.3463260638866168</v>
      </c>
      <c r="H31" s="37">
        <v>276789437347</v>
      </c>
      <c r="I31" s="37">
        <f>'FIRM SIZE'!D31</f>
        <v>633014281325</v>
      </c>
      <c r="J31" s="43">
        <f t="shared" si="2"/>
        <v>0.4372562286709164</v>
      </c>
    </row>
    <row r="32" spans="1:10" x14ac:dyDescent="0.25">
      <c r="A32" t="s">
        <v>265</v>
      </c>
      <c r="B32" s="37">
        <v>1950534206746</v>
      </c>
      <c r="C32" s="37">
        <f>'FIRM SIZE'!B32</f>
        <v>6585807349438</v>
      </c>
      <c r="D32" s="39">
        <f t="shared" si="0"/>
        <v>0.29617237542067626</v>
      </c>
      <c r="E32" s="37">
        <v>2352891899876</v>
      </c>
      <c r="F32" s="37">
        <f>'FIRM SIZE'!C32</f>
        <v>7434900309021</v>
      </c>
      <c r="G32" s="41">
        <f t="shared" si="1"/>
        <v>0.31646583035164061</v>
      </c>
      <c r="H32" s="37">
        <v>2437126989832</v>
      </c>
      <c r="I32" s="37">
        <f>'FIRM SIZE'!D32</f>
        <v>7869975060326</v>
      </c>
      <c r="J32" s="43">
        <f t="shared" si="2"/>
        <v>0.30967404231279055</v>
      </c>
    </row>
    <row r="33" spans="1:10" x14ac:dyDescent="0.25">
      <c r="A33" t="s">
        <v>267</v>
      </c>
      <c r="B33" s="37">
        <v>749966146582</v>
      </c>
      <c r="C33" s="37">
        <f>'FIRM SIZE'!B33</f>
        <v>4239199641365</v>
      </c>
      <c r="D33" s="39">
        <f t="shared" si="0"/>
        <v>0.17691220278092751</v>
      </c>
      <c r="E33" s="37">
        <v>978185000000</v>
      </c>
      <c r="F33" s="37">
        <f>'FIRM SIZE'!C33</f>
        <v>5186940000000</v>
      </c>
      <c r="G33" s="41">
        <f t="shared" si="1"/>
        <v>0.18858614134730689</v>
      </c>
      <c r="H33" s="37">
        <v>780915000000</v>
      </c>
      <c r="I33" s="37">
        <f>'FIRM SIZE'!D33</f>
        <v>5555871000000</v>
      </c>
      <c r="J33" s="43">
        <f t="shared" si="2"/>
        <v>0.14055671918948442</v>
      </c>
    </row>
    <row r="34" spans="1:10" x14ac:dyDescent="0.25">
      <c r="A34" t="s">
        <v>275</v>
      </c>
      <c r="B34" s="37">
        <v>12041437000000</v>
      </c>
      <c r="C34" s="37">
        <f>'FIRM SIZE'!B34</f>
        <v>16745695000000</v>
      </c>
      <c r="D34" s="39">
        <f t="shared" si="0"/>
        <v>0.71907657460618979</v>
      </c>
      <c r="E34" s="37">
        <v>13733025000000</v>
      </c>
      <c r="F34" s="37">
        <f>'FIRM SIZE'!C34</f>
        <v>18906413000000</v>
      </c>
      <c r="G34" s="41">
        <f t="shared" si="1"/>
        <v>0.72636861365505978</v>
      </c>
      <c r="H34" s="37">
        <v>11944837000000</v>
      </c>
      <c r="I34" s="37">
        <f>'FIRM SIZE'!D34</f>
        <v>19522970000000</v>
      </c>
      <c r="J34" s="43">
        <f t="shared" si="2"/>
        <v>0.61183503329667566</v>
      </c>
    </row>
    <row r="35" spans="1:10" x14ac:dyDescent="0.25">
      <c r="A35" t="s">
        <v>279</v>
      </c>
      <c r="B35" s="37">
        <v>362540740471</v>
      </c>
      <c r="C35" s="37">
        <f>'FIRM SIZE'!B35</f>
        <v>1353634132275</v>
      </c>
      <c r="D35" s="39">
        <f t="shared" si="0"/>
        <v>0.26782771786471721</v>
      </c>
      <c r="E35" s="37">
        <v>247620731930</v>
      </c>
      <c r="F35" s="37">
        <f>'FIRM SIZE'!C35</f>
        <v>1225712093041</v>
      </c>
      <c r="G35" s="41">
        <f t="shared" si="1"/>
        <v>0.20202193756255704</v>
      </c>
      <c r="H35" s="37">
        <v>250337111893</v>
      </c>
      <c r="I35" s="37">
        <f>'FIRM SIZE'!D35</f>
        <v>1255573914558</v>
      </c>
      <c r="J35" s="43">
        <f t="shared" si="2"/>
        <v>0.19938062505951809</v>
      </c>
    </row>
    <row r="36" spans="1:10" x14ac:dyDescent="0.25">
      <c r="A36" t="s">
        <v>281</v>
      </c>
      <c r="B36" s="37">
        <v>2171844871665</v>
      </c>
      <c r="C36" s="37">
        <f>'FIRM SIZE'!B36</f>
        <v>4662319785318</v>
      </c>
      <c r="D36" s="39">
        <f t="shared" si="0"/>
        <v>0.4658292377336074</v>
      </c>
      <c r="E36" s="37">
        <v>4320040760958</v>
      </c>
      <c r="F36" s="37">
        <f>'FIRM SIZE'!C36</f>
        <v>7067976095043</v>
      </c>
      <c r="G36" s="41">
        <f t="shared" si="1"/>
        <v>0.61121326711727053</v>
      </c>
      <c r="H36" s="37">
        <v>5744966289467</v>
      </c>
      <c r="I36" s="37">
        <f>'FIRM SIZE'!D36</f>
        <v>8881778299672</v>
      </c>
      <c r="J36" s="43">
        <f t="shared" si="2"/>
        <v>0.64682613049226401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37"/>
  <sheetViews>
    <sheetView topLeftCell="E1" workbookViewId="0">
      <pane ySplit="3" topLeftCell="A22" activePane="bottomLeft" state="frozen"/>
      <selection pane="bottomLeft" activeCell="P4" sqref="P4:P37"/>
    </sheetView>
  </sheetViews>
  <sheetFormatPr defaultRowHeight="15" x14ac:dyDescent="0.25"/>
  <cols>
    <col min="1" max="1" width="6.7109375" bestFit="1" customWidth="1"/>
    <col min="2" max="5" width="17.5703125" style="21" bestFit="1" customWidth="1"/>
    <col min="6" max="6" width="6.5703125" style="34" bestFit="1" customWidth="1"/>
    <col min="7" max="10" width="17.5703125" style="21" bestFit="1" customWidth="1"/>
    <col min="11" max="11" width="7.7109375" style="21" bestFit="1" customWidth="1"/>
    <col min="12" max="15" width="17.5703125" style="21" bestFit="1" customWidth="1"/>
    <col min="16" max="16" width="7.7109375" style="21" bestFit="1" customWidth="1"/>
  </cols>
  <sheetData>
    <row r="1" spans="1:16" x14ac:dyDescent="0.25">
      <c r="B1" s="71">
        <v>2016</v>
      </c>
      <c r="C1" s="71"/>
      <c r="D1" s="71"/>
      <c r="E1" s="71"/>
      <c r="F1" s="71"/>
      <c r="G1" s="71">
        <v>2017</v>
      </c>
      <c r="H1" s="71"/>
      <c r="I1" s="71"/>
      <c r="J1" s="71"/>
      <c r="K1" s="71"/>
      <c r="L1" s="71">
        <v>2018</v>
      </c>
      <c r="M1" s="71"/>
      <c r="N1" s="71"/>
      <c r="O1" s="71"/>
      <c r="P1" s="71"/>
    </row>
    <row r="2" spans="1:16" x14ac:dyDescent="0.25">
      <c r="B2" s="71" t="s">
        <v>323</v>
      </c>
      <c r="C2" s="71" t="s">
        <v>329</v>
      </c>
      <c r="D2" s="71"/>
      <c r="E2" s="71"/>
      <c r="F2" s="73" t="s">
        <v>324</v>
      </c>
      <c r="G2" s="71" t="s">
        <v>323</v>
      </c>
      <c r="H2" s="71" t="s">
        <v>329</v>
      </c>
      <c r="I2" s="71"/>
      <c r="J2" s="71"/>
      <c r="K2" s="72" t="s">
        <v>324</v>
      </c>
      <c r="L2" s="71" t="s">
        <v>323</v>
      </c>
      <c r="M2" s="71" t="s">
        <v>329</v>
      </c>
      <c r="N2" s="71"/>
      <c r="O2" s="71"/>
      <c r="P2" s="72" t="s">
        <v>324</v>
      </c>
    </row>
    <row r="3" spans="1:16" x14ac:dyDescent="0.25">
      <c r="B3" s="71"/>
      <c r="C3" s="21" t="s">
        <v>327</v>
      </c>
      <c r="D3" s="21" t="s">
        <v>328</v>
      </c>
      <c r="F3" s="73"/>
      <c r="G3" s="71"/>
      <c r="H3" s="21" t="s">
        <v>327</v>
      </c>
      <c r="I3" s="21" t="s">
        <v>328</v>
      </c>
      <c r="K3" s="72"/>
      <c r="L3" s="71"/>
      <c r="M3" s="21" t="s">
        <v>327</v>
      </c>
      <c r="N3" s="21" t="s">
        <v>328</v>
      </c>
      <c r="P3" s="72"/>
    </row>
    <row r="4" spans="1:16" x14ac:dyDescent="0.25">
      <c r="A4" t="s">
        <v>31</v>
      </c>
      <c r="B4" s="37">
        <f>DPR!C3</f>
        <v>522056000000</v>
      </c>
      <c r="C4" s="37">
        <f>LEVERAGE!C3</f>
        <v>14612274000000</v>
      </c>
      <c r="D4" s="37">
        <f>LEVERAGE!B3</f>
        <v>4075716000000</v>
      </c>
      <c r="E4" s="37">
        <f>C4-D4</f>
        <v>10536558000000</v>
      </c>
      <c r="F4" s="39">
        <f>B4/E4</f>
        <v>4.9547110166337054E-2</v>
      </c>
      <c r="G4" s="37">
        <f>DPR!F3</f>
        <v>452879000000</v>
      </c>
      <c r="H4" s="37">
        <f>LEVERAGE!F3</f>
        <v>14762309000000</v>
      </c>
      <c r="I4" s="37">
        <f>LEVERAGE!E3</f>
        <v>4003233000000</v>
      </c>
      <c r="J4" s="37">
        <f>H4-I4</f>
        <v>10759076000000</v>
      </c>
      <c r="K4" s="41">
        <f>G4/J4</f>
        <v>4.2092741049510198E-2</v>
      </c>
      <c r="L4" s="37">
        <f>DPR!I3</f>
        <v>747442000000</v>
      </c>
      <c r="M4" s="37">
        <f>LEVERAGE!I3</f>
        <v>15889648000000</v>
      </c>
      <c r="N4" s="37">
        <f>LEVERAGE!H3</f>
        <v>4626013000000</v>
      </c>
      <c r="O4" s="37">
        <f>M4-N4</f>
        <v>11263635000000</v>
      </c>
      <c r="P4" s="43">
        <f>L4/O4</f>
        <v>6.6358861948207656E-2</v>
      </c>
    </row>
    <row r="5" spans="1:16" x14ac:dyDescent="0.25">
      <c r="A5" t="s">
        <v>55</v>
      </c>
      <c r="B5" s="37">
        <f>DPR!C4</f>
        <v>2217856000000</v>
      </c>
      <c r="C5" s="37">
        <f>LEVERAGE!C4</f>
        <v>24204994000000</v>
      </c>
      <c r="D5" s="37">
        <f>LEVERAGE!B4</f>
        <v>10047751000000</v>
      </c>
      <c r="E5" s="37">
        <f t="shared" ref="E5:E37" si="0">C5-D5</f>
        <v>14157243000000</v>
      </c>
      <c r="F5" s="39">
        <f t="shared" ref="F5:F37" si="1">B5/E5</f>
        <v>0.15665875057735465</v>
      </c>
      <c r="G5" s="37">
        <f>DPR!F4</f>
        <v>2463628000000</v>
      </c>
      <c r="H5" s="37">
        <f>LEVERAGE!F4</f>
        <v>24522593000000</v>
      </c>
      <c r="I5" s="37">
        <f>LEVERAGE!E4</f>
        <v>8819768000000</v>
      </c>
      <c r="J5" s="37">
        <f t="shared" ref="J5:J37" si="2">H5-I5</f>
        <v>15702825000000</v>
      </c>
      <c r="K5" s="41">
        <f t="shared" ref="K5:K37" si="3">G5/J5</f>
        <v>0.15689075054966226</v>
      </c>
      <c r="L5" s="37">
        <f>DPR!I4</f>
        <v>4599333000000</v>
      </c>
      <c r="M5" s="37">
        <f>LEVERAGE!I4</f>
        <v>27645118000000</v>
      </c>
      <c r="N5" s="37">
        <f>LEVERAGE!H4</f>
        <v>8253944000000</v>
      </c>
      <c r="O5" s="37">
        <f t="shared" ref="O5:O37" si="4">M5-N5</f>
        <v>19391174000000</v>
      </c>
      <c r="P5" s="43">
        <f t="shared" ref="P5:P37" si="5">L5/O5</f>
        <v>0.23718692844486877</v>
      </c>
    </row>
    <row r="6" spans="1:16" x14ac:dyDescent="0.25">
      <c r="A6" t="s">
        <v>61</v>
      </c>
      <c r="B6" s="37">
        <f>DPR!C5</f>
        <v>258831613000</v>
      </c>
      <c r="C6" s="37">
        <f>LEVERAGE!C5</f>
        <v>1197796650000</v>
      </c>
      <c r="D6" s="37">
        <f>LEVERAGE!B5</f>
        <v>185422642000</v>
      </c>
      <c r="E6" s="37">
        <f t="shared" si="0"/>
        <v>1012374008000</v>
      </c>
      <c r="F6" s="39">
        <f t="shared" si="1"/>
        <v>0.25566797542672587</v>
      </c>
      <c r="G6" s="37">
        <f>DPR!F5</f>
        <v>276390014000</v>
      </c>
      <c r="H6" s="37">
        <f>LEVERAGE!F5</f>
        <v>1340842765000</v>
      </c>
      <c r="I6" s="37">
        <f>LEVERAGE!E5</f>
        <v>196197372000</v>
      </c>
      <c r="J6" s="37">
        <f t="shared" si="2"/>
        <v>1144645393000</v>
      </c>
      <c r="K6" s="41">
        <f t="shared" si="3"/>
        <v>0.24146343984804733</v>
      </c>
      <c r="L6" s="37">
        <f>DPR!I5</f>
        <v>347689774000</v>
      </c>
      <c r="M6" s="37">
        <f>LEVERAGE!I5</f>
        <v>1523517170000</v>
      </c>
      <c r="N6" s="37">
        <f>LEVERAGE!H5</f>
        <v>239353356000</v>
      </c>
      <c r="O6" s="37">
        <f t="shared" si="4"/>
        <v>1284163814000</v>
      </c>
      <c r="P6" s="43">
        <f t="shared" si="5"/>
        <v>0.27075188555344232</v>
      </c>
    </row>
    <row r="7" spans="1:16" x14ac:dyDescent="0.25">
      <c r="A7" t="s">
        <v>65</v>
      </c>
      <c r="B7" s="37">
        <f>DPR!C6</f>
        <v>145119664000</v>
      </c>
      <c r="C7" s="37">
        <f>LEVERAGE!C6</f>
        <v>1531365558000</v>
      </c>
      <c r="D7" s="37">
        <f>LEVERAGE!B6</f>
        <v>451785946000</v>
      </c>
      <c r="E7" s="37">
        <f t="shared" si="0"/>
        <v>1079579612000</v>
      </c>
      <c r="F7" s="39">
        <f t="shared" si="1"/>
        <v>0.13442238292288164</v>
      </c>
      <c r="G7" s="37">
        <f>DPR!F6</f>
        <v>148312987000</v>
      </c>
      <c r="H7" s="37">
        <f>LEVERAGE!F6</f>
        <v>1640886147000</v>
      </c>
      <c r="I7" s="37">
        <f>LEVERAGE!E6</f>
        <v>524586078000</v>
      </c>
      <c r="J7" s="37">
        <f t="shared" si="2"/>
        <v>1116300069000</v>
      </c>
      <c r="K7" s="41">
        <f t="shared" si="3"/>
        <v>0.13286121816050878</v>
      </c>
      <c r="L7" s="37">
        <f>DPR!I6</f>
        <v>203324139000</v>
      </c>
      <c r="M7" s="37">
        <f>LEVERAGE!I6</f>
        <v>1682821739000</v>
      </c>
      <c r="N7" s="37">
        <f>LEVERAGE!H6</f>
        <v>482559876000</v>
      </c>
      <c r="O7" s="37">
        <f t="shared" si="4"/>
        <v>1200261863000</v>
      </c>
      <c r="P7" s="43">
        <f t="shared" si="5"/>
        <v>0.16939981621327246</v>
      </c>
    </row>
    <row r="8" spans="1:16" x14ac:dyDescent="0.25">
      <c r="A8" t="s">
        <v>75</v>
      </c>
      <c r="B8" s="37">
        <f>DPR!C7</f>
        <v>772565614796</v>
      </c>
      <c r="C8" s="37">
        <f>LEVERAGE!C7</f>
        <v>8583223835997</v>
      </c>
      <c r="D8" s="37">
        <f>LEVERAGE!B7</f>
        <v>5424781372865</v>
      </c>
      <c r="E8" s="37">
        <f t="shared" si="0"/>
        <v>3158442463132</v>
      </c>
      <c r="F8" s="39">
        <f t="shared" si="1"/>
        <v>0.24460335238461248</v>
      </c>
      <c r="G8" s="37">
        <f>DPR!F7</f>
        <v>580849868491</v>
      </c>
      <c r="H8" s="37">
        <f>LEVERAGE!F7</f>
        <v>9369891776775</v>
      </c>
      <c r="I8" s="37">
        <f>LEVERAGE!E7</f>
        <v>6081574204386</v>
      </c>
      <c r="J8" s="37">
        <f t="shared" si="2"/>
        <v>3288317572389</v>
      </c>
      <c r="K8" s="41">
        <f t="shared" si="3"/>
        <v>0.17664044171652374</v>
      </c>
      <c r="L8" s="37">
        <f>DPR!I7</f>
        <v>1401437708670</v>
      </c>
      <c r="M8" s="37">
        <f>LEVERAGE!I7</f>
        <v>10965118708784</v>
      </c>
      <c r="N8" s="37">
        <f>LEVERAGE!H7</f>
        <v>6676781411219</v>
      </c>
      <c r="O8" s="37">
        <f t="shared" si="4"/>
        <v>4288337297565</v>
      </c>
      <c r="P8" s="43">
        <f t="shared" si="5"/>
        <v>0.32680211733012771</v>
      </c>
    </row>
    <row r="9" spans="1:16" x14ac:dyDescent="0.25">
      <c r="A9" t="s">
        <v>83</v>
      </c>
      <c r="B9" s="37">
        <f>DPR!C8</f>
        <v>6586081000000</v>
      </c>
      <c r="C9" s="37">
        <f>LEVERAGE!C8</f>
        <v>62951634000000</v>
      </c>
      <c r="D9" s="37">
        <f>LEVERAGE!B8</f>
        <v>23387406000000</v>
      </c>
      <c r="E9" s="37">
        <f t="shared" si="0"/>
        <v>39564228000000</v>
      </c>
      <c r="F9" s="39">
        <f t="shared" si="1"/>
        <v>0.16646555064842919</v>
      </c>
      <c r="G9" s="37">
        <f>DPR!F8</f>
        <v>7703622000000</v>
      </c>
      <c r="H9" s="37">
        <f>LEVERAGE!F8</f>
        <v>66759930000000</v>
      </c>
      <c r="I9" s="37">
        <f>LEVERAGE!E8</f>
        <v>24572266000000</v>
      </c>
      <c r="J9" s="37">
        <f t="shared" si="2"/>
        <v>42187664000000</v>
      </c>
      <c r="K9" s="41">
        <f t="shared" si="3"/>
        <v>0.1826036634784993</v>
      </c>
      <c r="L9" s="37">
        <f>DPR!I8</f>
        <v>7968008000000</v>
      </c>
      <c r="M9" s="37">
        <f>LEVERAGE!I8</f>
        <v>69097219000000</v>
      </c>
      <c r="N9" s="37">
        <f>LEVERAGE!H8</f>
        <v>23963934000000</v>
      </c>
      <c r="O9" s="37">
        <f t="shared" si="4"/>
        <v>45133285000000</v>
      </c>
      <c r="P9" s="43">
        <f t="shared" si="5"/>
        <v>0.17654394090746994</v>
      </c>
    </row>
    <row r="10" spans="1:16" x14ac:dyDescent="0.25">
      <c r="A10" t="s">
        <v>89</v>
      </c>
      <c r="B10" s="37">
        <f>DPR!C9</f>
        <v>12530201000000</v>
      </c>
      <c r="C10" s="37">
        <f>LEVERAGE!C9</f>
        <v>42508277000000</v>
      </c>
      <c r="D10" s="37">
        <f>LEVERAGE!B9</f>
        <v>8333263000000</v>
      </c>
      <c r="E10" s="37">
        <f t="shared" si="0"/>
        <v>34175014000000</v>
      </c>
      <c r="F10" s="39">
        <f t="shared" si="1"/>
        <v>0.36664801366284738</v>
      </c>
      <c r="G10" s="37">
        <f>DPR!F9</f>
        <v>12483134000000</v>
      </c>
      <c r="H10" s="37">
        <f>LEVERAGE!F9</f>
        <v>43141063000000</v>
      </c>
      <c r="I10" s="37">
        <f>LEVERAGE!E9</f>
        <v>9028078000000</v>
      </c>
      <c r="J10" s="37">
        <f t="shared" si="2"/>
        <v>34112985000000</v>
      </c>
      <c r="K10" s="41">
        <f t="shared" si="3"/>
        <v>0.36593496582020013</v>
      </c>
      <c r="L10" s="37">
        <f>DPR!I9</f>
        <v>13629251000000</v>
      </c>
      <c r="M10" s="37">
        <f>LEVERAGE!I9</f>
        <v>46602420000000</v>
      </c>
      <c r="N10" s="37">
        <f>LEVERAGE!H9</f>
        <v>11244167000000</v>
      </c>
      <c r="O10" s="37">
        <f t="shared" si="4"/>
        <v>35358253000000</v>
      </c>
      <c r="P10" s="43">
        <f t="shared" si="5"/>
        <v>0.38546166293905981</v>
      </c>
    </row>
    <row r="11" spans="1:16" x14ac:dyDescent="0.25">
      <c r="A11" t="s">
        <v>91</v>
      </c>
      <c r="B11" s="37">
        <f>DPR!C10</f>
        <v>3635216000000</v>
      </c>
      <c r="C11" s="37">
        <f>LEVERAGE!C10</f>
        <v>28901948000000</v>
      </c>
      <c r="D11" s="37">
        <f>LEVERAGE!B10</f>
        <v>10401125000000</v>
      </c>
      <c r="E11" s="37">
        <f t="shared" si="0"/>
        <v>18500823000000</v>
      </c>
      <c r="F11" s="39">
        <f t="shared" si="1"/>
        <v>0.19648942103818842</v>
      </c>
      <c r="G11" s="37">
        <f>DPR!F10</f>
        <v>3531220000000</v>
      </c>
      <c r="H11" s="37">
        <f>LEVERAGE!F10</f>
        <v>31619514000000</v>
      </c>
      <c r="I11" s="37">
        <f>LEVERAGE!E10</f>
        <v>11295184000000</v>
      </c>
      <c r="J11" s="37">
        <f t="shared" si="2"/>
        <v>20324330000000</v>
      </c>
      <c r="K11" s="41">
        <f t="shared" si="3"/>
        <v>0.17374348871524917</v>
      </c>
      <c r="L11" s="37">
        <f>DPR!I10</f>
        <v>5206867000000</v>
      </c>
      <c r="M11" s="37">
        <f>LEVERAGE!I10</f>
        <v>34367153000000</v>
      </c>
      <c r="N11" s="37">
        <f>LEVERAGE!H10</f>
        <v>11660003000000</v>
      </c>
      <c r="O11" s="37">
        <f t="shared" si="4"/>
        <v>22707150000000</v>
      </c>
      <c r="P11" s="43">
        <f t="shared" si="5"/>
        <v>0.22930517480176948</v>
      </c>
    </row>
    <row r="12" spans="1:16" x14ac:dyDescent="0.25">
      <c r="A12" t="s">
        <v>93</v>
      </c>
      <c r="B12" s="37">
        <f>DPR!C11</f>
        <v>73808772770</v>
      </c>
      <c r="C12" s="37">
        <f>LEVERAGE!C11</f>
        <v>439465673296</v>
      </c>
      <c r="D12" s="37">
        <f>LEVERAGE!B11</f>
        <v>65716637766</v>
      </c>
      <c r="E12" s="37">
        <f t="shared" si="0"/>
        <v>373749035530</v>
      </c>
      <c r="F12" s="39">
        <f t="shared" si="1"/>
        <v>0.19748217588129544</v>
      </c>
      <c r="G12" s="37">
        <f>DPR!F11</f>
        <v>72086531613</v>
      </c>
      <c r="H12" s="37">
        <f>LEVERAGE!F11</f>
        <v>513022591574</v>
      </c>
      <c r="I12" s="37">
        <f>LEVERAGE!E11</f>
        <v>71075842431</v>
      </c>
      <c r="J12" s="37">
        <f t="shared" si="2"/>
        <v>441946749143</v>
      </c>
      <c r="K12" s="41">
        <f t="shared" si="3"/>
        <v>0.16311135165670168</v>
      </c>
      <c r="L12" s="37">
        <f>DPR!I11</f>
        <v>45825707894</v>
      </c>
      <c r="M12" s="37">
        <f>LEVERAGE!I11</f>
        <v>570197810698</v>
      </c>
      <c r="N12" s="37">
        <f>LEVERAGE!H11</f>
        <v>87283567361</v>
      </c>
      <c r="O12" s="37">
        <f t="shared" si="4"/>
        <v>482914243337</v>
      </c>
      <c r="P12" s="43">
        <f t="shared" si="5"/>
        <v>9.4894090464879274E-2</v>
      </c>
    </row>
    <row r="13" spans="1:16" x14ac:dyDescent="0.25">
      <c r="A13" t="s">
        <v>105</v>
      </c>
      <c r="B13" s="37">
        <f>DPR!C12</f>
        <v>32451700016</v>
      </c>
      <c r="C13" s="37">
        <f>LEVERAGE!C12</f>
        <v>1339032413455</v>
      </c>
      <c r="D13" s="37">
        <f>LEVERAGE!B12</f>
        <v>1081015810782</v>
      </c>
      <c r="E13" s="37">
        <f t="shared" si="0"/>
        <v>258016602673</v>
      </c>
      <c r="F13" s="39">
        <f t="shared" si="1"/>
        <v>0.12577368928901059</v>
      </c>
      <c r="G13" s="37">
        <f>DPR!F12</f>
        <v>36812068077</v>
      </c>
      <c r="H13" s="37">
        <f>LEVERAGE!F12</f>
        <v>1213916545120</v>
      </c>
      <c r="I13" s="37">
        <f>LEVERAGE!E12</f>
        <v>936511874370</v>
      </c>
      <c r="J13" s="37">
        <f t="shared" si="2"/>
        <v>277404670750</v>
      </c>
      <c r="K13" s="41">
        <f t="shared" si="3"/>
        <v>0.13270168803385227</v>
      </c>
      <c r="L13" s="37">
        <f>DPR!I12</f>
        <v>45487260497</v>
      </c>
      <c r="M13" s="37">
        <f>LEVERAGE!I12</f>
        <v>1400683598096</v>
      </c>
      <c r="N13" s="37">
        <f>LEVERAGE!H12</f>
        <v>1096799666849</v>
      </c>
      <c r="O13" s="37">
        <f t="shared" si="4"/>
        <v>303883931247</v>
      </c>
      <c r="P13" s="43">
        <f t="shared" si="5"/>
        <v>0.14968629736472472</v>
      </c>
    </row>
    <row r="14" spans="1:16" x14ac:dyDescent="0.25">
      <c r="A14" t="s">
        <v>119</v>
      </c>
      <c r="B14" s="37">
        <f>DPR!C13</f>
        <v>3800464000000</v>
      </c>
      <c r="C14" s="37">
        <f>LEVERAGE!C13</f>
        <v>30150580000000</v>
      </c>
      <c r="D14" s="37">
        <f>LEVERAGE!B13</f>
        <v>4011877000000</v>
      </c>
      <c r="E14" s="37">
        <f t="shared" si="0"/>
        <v>26138703000000</v>
      </c>
      <c r="F14" s="39">
        <f t="shared" si="1"/>
        <v>0.1453960435603863</v>
      </c>
      <c r="G14" s="37">
        <f>DPR!F13</f>
        <v>1837668000000</v>
      </c>
      <c r="H14" s="37">
        <f>LEVERAGE!F13</f>
        <v>28863676000000</v>
      </c>
      <c r="I14" s="37">
        <f>LEVERAGE!E13</f>
        <v>4307169000000</v>
      </c>
      <c r="J14" s="37">
        <f t="shared" si="2"/>
        <v>24556507000000</v>
      </c>
      <c r="K14" s="41">
        <f t="shared" si="3"/>
        <v>7.483425879747474E-2</v>
      </c>
      <c r="L14" s="37">
        <f>DPR!I13</f>
        <v>1241944000000</v>
      </c>
      <c r="M14" s="37">
        <f>LEVERAGE!I13</f>
        <v>27788562000000</v>
      </c>
      <c r="N14" s="37">
        <f>LEVERAGE!H13</f>
        <v>4566973000000</v>
      </c>
      <c r="O14" s="37">
        <f t="shared" si="4"/>
        <v>23221589000000</v>
      </c>
      <c r="P14" s="43">
        <f t="shared" si="5"/>
        <v>5.3482300457561284E-2</v>
      </c>
    </row>
    <row r="15" spans="1:16" x14ac:dyDescent="0.25">
      <c r="A15" t="s">
        <v>125</v>
      </c>
      <c r="B15" s="37">
        <f>DPR!C14</f>
        <v>132822083000</v>
      </c>
      <c r="C15" s="37">
        <f>LEVERAGE!C14</f>
        <v>1587210576000</v>
      </c>
      <c r="D15" s="37">
        <f>LEVERAGE!B14</f>
        <v>1116872234000</v>
      </c>
      <c r="E15" s="37">
        <f t="shared" si="0"/>
        <v>470338342000</v>
      </c>
      <c r="F15" s="39">
        <f t="shared" si="1"/>
        <v>0.28239688568702742</v>
      </c>
      <c r="G15" s="37">
        <f>DPR!F14</f>
        <v>171603140000</v>
      </c>
      <c r="H15" s="37">
        <f>LEVERAGE!F14</f>
        <v>1927985352000</v>
      </c>
      <c r="I15" s="37">
        <f>LEVERAGE!E14</f>
        <v>1380623870000</v>
      </c>
      <c r="J15" s="37">
        <f t="shared" si="2"/>
        <v>547361482000</v>
      </c>
      <c r="K15" s="41">
        <f t="shared" si="3"/>
        <v>0.31350971093724128</v>
      </c>
      <c r="L15" s="37">
        <f>DPR!I14</f>
        <v>94495682000</v>
      </c>
      <c r="M15" s="37">
        <f>LEVERAGE!I14</f>
        <v>2081620993000</v>
      </c>
      <c r="N15" s="37">
        <f>LEVERAGE!H14</f>
        <v>1472379829000</v>
      </c>
      <c r="O15" s="37">
        <f t="shared" si="4"/>
        <v>609241164000</v>
      </c>
      <c r="P15" s="43">
        <f t="shared" si="5"/>
        <v>0.1551039023357916</v>
      </c>
    </row>
    <row r="16" spans="1:16" x14ac:dyDescent="0.25">
      <c r="A16" t="s">
        <v>133</v>
      </c>
      <c r="B16" s="37">
        <f>DPR!C15</f>
        <v>246893143247</v>
      </c>
      <c r="C16" s="37">
        <f>LEVERAGE!C15</f>
        <v>4612562541064</v>
      </c>
      <c r="D16" s="37">
        <f>LEVERAGE!B15</f>
        <v>2341155131870</v>
      </c>
      <c r="E16" s="37">
        <f t="shared" si="0"/>
        <v>2271407409194</v>
      </c>
      <c r="F16" s="39">
        <f t="shared" si="1"/>
        <v>0.10869610720104549</v>
      </c>
      <c r="G16" s="37">
        <f>DPR!F15</f>
        <v>323866692681</v>
      </c>
      <c r="H16" s="37">
        <f>LEVERAGE!F15</f>
        <v>6096148972533</v>
      </c>
      <c r="I16" s="37">
        <f>LEVERAGE!E15</f>
        <v>3523628217406</v>
      </c>
      <c r="J16" s="37">
        <f t="shared" si="2"/>
        <v>2572520755127</v>
      </c>
      <c r="K16" s="41">
        <f t="shared" si="3"/>
        <v>0.12589468599448145</v>
      </c>
      <c r="L16" s="37">
        <f>DPR!I15</f>
        <v>775702104127</v>
      </c>
      <c r="M16" s="37">
        <f>LEVERAGE!I15</f>
        <v>9460427317681</v>
      </c>
      <c r="N16" s="37">
        <f>LEVERAGE!H15</f>
        <v>6103967587830</v>
      </c>
      <c r="O16" s="37">
        <f t="shared" si="4"/>
        <v>3356459729851</v>
      </c>
      <c r="P16" s="43">
        <f t="shared" si="5"/>
        <v>0.23110722802011241</v>
      </c>
    </row>
    <row r="17" spans="1:16" x14ac:dyDescent="0.25">
      <c r="A17" t="s">
        <v>135</v>
      </c>
      <c r="B17" s="37">
        <f>DPR!C16</f>
        <v>322034555156</v>
      </c>
      <c r="C17" s="37">
        <f>LEVERAGE!C16</f>
        <v>1871422416044</v>
      </c>
      <c r="D17" s="37">
        <f>LEVERAGE!B16</f>
        <v>550076575595</v>
      </c>
      <c r="E17" s="37">
        <f t="shared" si="0"/>
        <v>1321345840449</v>
      </c>
      <c r="F17" s="39">
        <f t="shared" si="1"/>
        <v>0.24371708397445066</v>
      </c>
      <c r="G17" s="37">
        <f>DPR!F16</f>
        <v>326702929037</v>
      </c>
      <c r="H17" s="37">
        <f>LEVERAGE!F16</f>
        <v>3013760616985</v>
      </c>
      <c r="I17" s="37">
        <f>LEVERAGE!E16</f>
        <v>1227014231702</v>
      </c>
      <c r="J17" s="37">
        <f t="shared" si="2"/>
        <v>1786746385283</v>
      </c>
      <c r="K17" s="41">
        <f t="shared" si="3"/>
        <v>0.18284795857317715</v>
      </c>
      <c r="L17" s="37">
        <f>DPR!I16</f>
        <v>276292254502</v>
      </c>
      <c r="M17" s="37">
        <f>LEVERAGE!I16</f>
        <v>3244821647076</v>
      </c>
      <c r="N17" s="37">
        <f>LEVERAGE!H16</f>
        <v>1213840888147</v>
      </c>
      <c r="O17" s="37">
        <f t="shared" si="4"/>
        <v>2030980758929</v>
      </c>
      <c r="P17" s="43">
        <f t="shared" si="5"/>
        <v>0.13603883408905243</v>
      </c>
    </row>
    <row r="18" spans="1:16" x14ac:dyDescent="0.25">
      <c r="A18" t="s">
        <v>137</v>
      </c>
      <c r="B18" s="37">
        <f>DPR!C17</f>
        <v>20113887420</v>
      </c>
      <c r="C18" s="37">
        <f>LEVERAGE!C17</f>
        <v>639091366917</v>
      </c>
      <c r="D18" s="37">
        <f>LEVERAGE!B17</f>
        <v>318436089653</v>
      </c>
      <c r="E18" s="37">
        <f t="shared" si="0"/>
        <v>320655277264</v>
      </c>
      <c r="F18" s="39">
        <f t="shared" si="1"/>
        <v>6.272744859096753E-2</v>
      </c>
      <c r="G18" s="37">
        <f>DPR!F17</f>
        <v>476953300206</v>
      </c>
      <c r="H18" s="37">
        <f>LEVERAGE!F17</f>
        <v>1235198847468</v>
      </c>
      <c r="I18" s="37">
        <f>LEVERAGE!E17</f>
        <v>443770270269</v>
      </c>
      <c r="J18" s="37">
        <f t="shared" si="2"/>
        <v>791428577199</v>
      </c>
      <c r="K18" s="41">
        <f t="shared" si="3"/>
        <v>0.60264856987350479</v>
      </c>
      <c r="L18" s="37">
        <f>DPR!I17</f>
        <v>40925940610</v>
      </c>
      <c r="M18" s="37">
        <f>LEVERAGE!I17</f>
        <v>1298358478375</v>
      </c>
      <c r="N18" s="37">
        <f>LEVERAGE!H17</f>
        <v>476887194322</v>
      </c>
      <c r="O18" s="37">
        <f t="shared" si="4"/>
        <v>821471284053</v>
      </c>
      <c r="P18" s="43">
        <f t="shared" si="5"/>
        <v>4.9820293666357207E-2</v>
      </c>
    </row>
    <row r="19" spans="1:16" x14ac:dyDescent="0.25">
      <c r="A19" t="s">
        <v>147</v>
      </c>
      <c r="B19" s="37">
        <f>DPR!C18</f>
        <v>2353923940687</v>
      </c>
      <c r="C19" s="37">
        <f>LEVERAGE!C18</f>
        <v>15226009210657</v>
      </c>
      <c r="D19" s="37">
        <f>LEVERAGE!B18</f>
        <v>2762162069572</v>
      </c>
      <c r="E19" s="37">
        <f t="shared" si="0"/>
        <v>12463847141085</v>
      </c>
      <c r="F19" s="39">
        <f t="shared" si="1"/>
        <v>0.18886014198037468</v>
      </c>
      <c r="G19" s="37">
        <f>DPR!F18</f>
        <v>2442945312378</v>
      </c>
      <c r="H19" s="37">
        <f>LEVERAGE!F18</f>
        <v>16616239416335</v>
      </c>
      <c r="I19" s="37">
        <f>LEVERAGE!E18</f>
        <v>2722207633646</v>
      </c>
      <c r="J19" s="37">
        <f t="shared" si="2"/>
        <v>13894031782689</v>
      </c>
      <c r="K19" s="41">
        <f t="shared" si="3"/>
        <v>0.17582695581722654</v>
      </c>
      <c r="L19" s="37">
        <f>DPR!I18</f>
        <v>2552706945624</v>
      </c>
      <c r="M19" s="37">
        <f>LEVERAGE!I18</f>
        <v>18146206145369</v>
      </c>
      <c r="N19" s="37">
        <f>LEVERAGE!H18</f>
        <v>2851611349015</v>
      </c>
      <c r="O19" s="37">
        <f t="shared" si="4"/>
        <v>15294594796354</v>
      </c>
      <c r="P19" s="43">
        <f t="shared" si="5"/>
        <v>0.16690255476611429</v>
      </c>
    </row>
    <row r="20" spans="1:16" x14ac:dyDescent="0.25">
      <c r="A20" t="s">
        <v>153</v>
      </c>
      <c r="B20" s="37">
        <f>DPR!C19</f>
        <v>36809997000</v>
      </c>
      <c r="C20" s="37">
        <f>LEVERAGE!C19</f>
        <v>685812995987</v>
      </c>
      <c r="D20" s="37">
        <f>LEVERAGE!B19</f>
        <v>215209902816</v>
      </c>
      <c r="E20" s="37">
        <f t="shared" si="0"/>
        <v>470603093171</v>
      </c>
      <c r="F20" s="39">
        <f t="shared" si="1"/>
        <v>7.8218774024557014E-2</v>
      </c>
      <c r="G20" s="37">
        <f>DPR!F19</f>
        <v>2510394846</v>
      </c>
      <c r="H20" s="37">
        <f>LEVERAGE!F19</f>
        <v>681937947736</v>
      </c>
      <c r="I20" s="37">
        <f>LEVERAGE!E19</f>
        <v>229630859719</v>
      </c>
      <c r="J20" s="37">
        <f t="shared" si="2"/>
        <v>452307088017</v>
      </c>
      <c r="K20" s="41">
        <f t="shared" si="3"/>
        <v>5.5502001018954772E-3</v>
      </c>
      <c r="L20" s="37">
        <f>DPR!I19</f>
        <v>30665874058</v>
      </c>
      <c r="M20" s="37">
        <f>LEVERAGE!I19</f>
        <v>696192628101</v>
      </c>
      <c r="N20" s="37">
        <f>LEVERAGE!H19</f>
        <v>221022066026</v>
      </c>
      <c r="O20" s="37">
        <f t="shared" si="4"/>
        <v>475170562075</v>
      </c>
      <c r="P20" s="43">
        <f t="shared" si="5"/>
        <v>6.4536561196229483E-2</v>
      </c>
    </row>
    <row r="21" spans="1:16" x14ac:dyDescent="0.25">
      <c r="A21" t="s">
        <v>157</v>
      </c>
      <c r="B21" s="37">
        <f>DPR!C20</f>
        <v>5355091978</v>
      </c>
      <c r="C21" s="37">
        <f>LEVERAGE!C20</f>
        <v>162828169250</v>
      </c>
      <c r="D21" s="37">
        <f>LEVERAGE!B20</f>
        <v>45511700128</v>
      </c>
      <c r="E21" s="37">
        <f t="shared" si="0"/>
        <v>117316469122</v>
      </c>
      <c r="F21" s="39">
        <f t="shared" si="1"/>
        <v>4.564654918510308E-2</v>
      </c>
      <c r="G21" s="37">
        <f>DPR!F20</f>
        <v>13265533955</v>
      </c>
      <c r="H21" s="37">
        <f>LEVERAGE!F20</f>
        <v>161163426840</v>
      </c>
      <c r="I21" s="37">
        <f>LEVERAGE!E20</f>
        <v>31541423763</v>
      </c>
      <c r="J21" s="37">
        <f t="shared" si="2"/>
        <v>129622003077</v>
      </c>
      <c r="K21" s="41">
        <f t="shared" si="3"/>
        <v>0.10234014010044119</v>
      </c>
      <c r="L21" s="37">
        <f>DPR!I20</f>
        <v>4030205213</v>
      </c>
      <c r="M21" s="37">
        <f>LEVERAGE!I20</f>
        <v>160027280153</v>
      </c>
      <c r="N21" s="37">
        <f>LEVERAGE!H20</f>
        <v>27335071863</v>
      </c>
      <c r="O21" s="37">
        <f t="shared" si="4"/>
        <v>132692208290</v>
      </c>
      <c r="P21" s="43">
        <f t="shared" si="5"/>
        <v>3.0372583778181993E-2</v>
      </c>
    </row>
    <row r="22" spans="1:16" x14ac:dyDescent="0.25">
      <c r="A22" t="s">
        <v>167</v>
      </c>
      <c r="B22" s="37">
        <f>DPR!C21</f>
        <v>153929187000</v>
      </c>
      <c r="C22" s="37">
        <f>LEVERAGE!C21</f>
        <v>743934894000</v>
      </c>
      <c r="D22" s="37">
        <f>LEVERAGE!B21</f>
        <v>161262425000</v>
      </c>
      <c r="E22" s="37">
        <f t="shared" si="0"/>
        <v>582672469000</v>
      </c>
      <c r="F22" s="39">
        <f t="shared" si="1"/>
        <v>0.26417789614151138</v>
      </c>
      <c r="G22" s="37">
        <f>DPR!F21</f>
        <v>155964972000</v>
      </c>
      <c r="H22" s="37">
        <f>LEVERAGE!F21</f>
        <v>847006544000</v>
      </c>
      <c r="I22" s="37">
        <f>LEVERAGE!E21</f>
        <v>231569103000</v>
      </c>
      <c r="J22" s="37">
        <f t="shared" si="2"/>
        <v>615437441000</v>
      </c>
      <c r="K22" s="41">
        <f t="shared" si="3"/>
        <v>0.25342132540161788</v>
      </c>
      <c r="L22" s="37">
        <f>DPR!I21</f>
        <v>1168442960000</v>
      </c>
      <c r="M22" s="37">
        <f>LEVERAGE!I21</f>
        <v>1263113689000</v>
      </c>
      <c r="N22" s="37">
        <f>LEVERAGE!H21</f>
        <v>744833288000</v>
      </c>
      <c r="O22" s="37">
        <f t="shared" si="4"/>
        <v>518280401000</v>
      </c>
      <c r="P22" s="43">
        <f t="shared" si="5"/>
        <v>2.25446101713578</v>
      </c>
    </row>
    <row r="23" spans="1:16" x14ac:dyDescent="0.25">
      <c r="A23" t="s">
        <v>169</v>
      </c>
      <c r="B23" s="37">
        <f>DPR!C22</f>
        <v>979530000000</v>
      </c>
      <c r="C23" s="37">
        <f>LEVERAGE!C22</f>
        <v>2275038000000</v>
      </c>
      <c r="D23" s="37">
        <f>LEVERAGE!B22</f>
        <v>1454398000000</v>
      </c>
      <c r="E23" s="37">
        <f t="shared" si="0"/>
        <v>820640000000</v>
      </c>
      <c r="F23" s="39">
        <f t="shared" si="1"/>
        <v>1.1936171768375903</v>
      </c>
      <c r="G23" s="37">
        <f>DPR!F22</f>
        <v>1320897000000</v>
      </c>
      <c r="H23" s="37">
        <f>LEVERAGE!F22</f>
        <v>2510078000000</v>
      </c>
      <c r="I23" s="37">
        <f>LEVERAGE!E22</f>
        <v>1445173000000</v>
      </c>
      <c r="J23" s="37">
        <f t="shared" si="2"/>
        <v>1064905000000</v>
      </c>
      <c r="K23" s="41">
        <f t="shared" si="3"/>
        <v>1.2403895183138403</v>
      </c>
      <c r="L23" s="37">
        <f>DPR!I22</f>
        <v>1228041000000</v>
      </c>
      <c r="M23" s="37">
        <f>LEVERAGE!I22</f>
        <v>2889501000000</v>
      </c>
      <c r="N23" s="37">
        <f>LEVERAGE!H22</f>
        <v>1721965000000</v>
      </c>
      <c r="O23" s="37">
        <f t="shared" si="4"/>
        <v>1167536000000</v>
      </c>
      <c r="P23" s="43">
        <f t="shared" si="5"/>
        <v>1.0518228131723562</v>
      </c>
    </row>
    <row r="24" spans="1:16" x14ac:dyDescent="0.25">
      <c r="A24" t="s">
        <v>175</v>
      </c>
      <c r="B24" s="37">
        <f>DPR!C23</f>
        <v>1345716806578</v>
      </c>
      <c r="C24" s="37">
        <f>LEVERAGE!C23</f>
        <v>12922421859142</v>
      </c>
      <c r="D24" s="37">
        <f>LEVERAGE!B23</f>
        <v>6657165872077</v>
      </c>
      <c r="E24" s="37">
        <f t="shared" si="0"/>
        <v>6265255987065</v>
      </c>
      <c r="F24" s="39">
        <f t="shared" si="1"/>
        <v>0.21479039473507766</v>
      </c>
      <c r="G24" s="37">
        <f>DPR!F23</f>
        <v>1570140423232</v>
      </c>
      <c r="H24" s="37">
        <f>LEVERAGE!F23</f>
        <v>14915849800251</v>
      </c>
      <c r="I24" s="37">
        <f>LEVERAGE!E23</f>
        <v>7561503434179</v>
      </c>
      <c r="J24" s="37">
        <f t="shared" si="2"/>
        <v>7354346366072</v>
      </c>
      <c r="K24" s="41">
        <f t="shared" si="3"/>
        <v>0.21349829679977683</v>
      </c>
      <c r="L24" s="37">
        <f>DPR!I23</f>
        <v>1804748133197</v>
      </c>
      <c r="M24" s="37">
        <f>LEVERAGE!I23</f>
        <v>17591706426634</v>
      </c>
      <c r="N24" s="37">
        <f>LEVERAGE!H23</f>
        <v>9049161944940</v>
      </c>
      <c r="O24" s="37">
        <f t="shared" si="4"/>
        <v>8542544481694</v>
      </c>
      <c r="P24" s="43">
        <f t="shared" si="5"/>
        <v>0.21126587482973405</v>
      </c>
    </row>
    <row r="25" spans="1:16" x14ac:dyDescent="0.25">
      <c r="A25" t="s">
        <v>197</v>
      </c>
      <c r="B25" s="37">
        <f>DPR!C24</f>
        <v>13280003916</v>
      </c>
      <c r="C25" s="37">
        <f>LEVERAGE!C24</f>
        <v>1288683925066</v>
      </c>
      <c r="D25" s="37">
        <f>LEVERAGE!B24</f>
        <v>876184855001</v>
      </c>
      <c r="E25" s="37">
        <f t="shared" si="0"/>
        <v>412499070065</v>
      </c>
      <c r="F25" s="39">
        <f t="shared" si="1"/>
        <v>3.2194021465084488E-2</v>
      </c>
      <c r="G25" s="37">
        <f>DPR!F24</f>
        <v>14427701711</v>
      </c>
      <c r="H25" s="37">
        <f>LEVERAGE!F24</f>
        <v>1374444788282</v>
      </c>
      <c r="I25" s="37">
        <f>LEVERAGE!E24</f>
        <v>944179416586</v>
      </c>
      <c r="J25" s="37">
        <f t="shared" si="2"/>
        <v>430265371696</v>
      </c>
      <c r="K25" s="41">
        <f t="shared" si="3"/>
        <v>3.3532100559544351E-2</v>
      </c>
      <c r="L25" s="37">
        <f>DPR!I24</f>
        <v>16723266880</v>
      </c>
      <c r="M25" s="37">
        <f>LEVERAGE!I24</f>
        <v>1539602054832</v>
      </c>
      <c r="N25" s="37">
        <f>LEVERAGE!H24</f>
        <v>1094692568786</v>
      </c>
      <c r="O25" s="37">
        <f t="shared" si="4"/>
        <v>444909486046</v>
      </c>
      <c r="P25" s="43">
        <f t="shared" si="5"/>
        <v>3.7588020495186635E-2</v>
      </c>
    </row>
    <row r="26" spans="1:16" x14ac:dyDescent="0.25">
      <c r="A26" t="s">
        <v>201</v>
      </c>
      <c r="B26" s="37">
        <f>DPR!C25</f>
        <v>263392353864</v>
      </c>
      <c r="C26" s="37">
        <f>LEVERAGE!C25</f>
        <v>2919640858718</v>
      </c>
      <c r="D26" s="37">
        <f>LEVERAGE!B25</f>
        <v>1476889086692</v>
      </c>
      <c r="E26" s="37">
        <f t="shared" si="0"/>
        <v>1442751772026</v>
      </c>
      <c r="F26" s="39">
        <f t="shared" si="1"/>
        <v>0.18256248855208709</v>
      </c>
      <c r="G26" s="37">
        <f>DPR!F25</f>
        <v>124467558054</v>
      </c>
      <c r="H26" s="37">
        <f>LEVERAGE!F25</f>
        <v>4559573709411</v>
      </c>
      <c r="I26" s="37">
        <f>LEVERAGE!E25</f>
        <v>1739467993982</v>
      </c>
      <c r="J26" s="37">
        <f t="shared" si="2"/>
        <v>2820105715429</v>
      </c>
      <c r="K26" s="41">
        <f t="shared" si="3"/>
        <v>4.4135777383460875E-2</v>
      </c>
      <c r="L26" s="37">
        <f>DPR!I25</f>
        <v>136301090897</v>
      </c>
      <c r="M26" s="37">
        <f>LEVERAGE!I25</f>
        <v>4393810380883</v>
      </c>
      <c r="N26" s="37">
        <f>LEVERAGE!H25</f>
        <v>1476909260772</v>
      </c>
      <c r="O26" s="37">
        <f t="shared" si="4"/>
        <v>2916901120111</v>
      </c>
      <c r="P26" s="43">
        <f t="shared" si="5"/>
        <v>4.6728046404196651E-2</v>
      </c>
    </row>
    <row r="27" spans="1:16" x14ac:dyDescent="0.25">
      <c r="A27" t="s">
        <v>217</v>
      </c>
      <c r="B27" s="37">
        <f>DPR!C26</f>
        <v>169180507911</v>
      </c>
      <c r="C27" s="37">
        <f>LEVERAGE!C26</f>
        <v>568239939951</v>
      </c>
      <c r="D27" s="37">
        <f>LEVERAGE!B26</f>
        <v>272088644079</v>
      </c>
      <c r="E27" s="37">
        <f t="shared" si="0"/>
        <v>296151295872</v>
      </c>
      <c r="F27" s="39">
        <f t="shared" si="1"/>
        <v>0.57126377722865596</v>
      </c>
      <c r="G27" s="37">
        <f>DPR!F26</f>
        <v>14526810606</v>
      </c>
      <c r="H27" s="37">
        <f>LEVERAGE!F26</f>
        <v>636284210210</v>
      </c>
      <c r="I27" s="37">
        <f>LEVERAGE!E26</f>
        <v>328714435982</v>
      </c>
      <c r="J27" s="37">
        <f t="shared" si="2"/>
        <v>307569774228</v>
      </c>
      <c r="K27" s="41">
        <f t="shared" si="3"/>
        <v>4.7230943425641513E-2</v>
      </c>
      <c r="L27" s="37">
        <f>DPR!I26</f>
        <v>36017897922</v>
      </c>
      <c r="M27" s="37">
        <f>LEVERAGE!I26</f>
        <v>747293725435</v>
      </c>
      <c r="N27" s="37">
        <f>LEVERAGE!H26</f>
        <v>408057718435</v>
      </c>
      <c r="O27" s="37">
        <f t="shared" si="4"/>
        <v>339236007000</v>
      </c>
      <c r="P27" s="43">
        <f t="shared" si="5"/>
        <v>0.10617356995951199</v>
      </c>
    </row>
    <row r="28" spans="1:16" x14ac:dyDescent="0.25">
      <c r="A28" t="s">
        <v>219</v>
      </c>
      <c r="B28" s="37">
        <f>DPR!C27</f>
        <v>274086427000</v>
      </c>
      <c r="C28" s="37">
        <f>LEVERAGE!C27</f>
        <v>4368876996000</v>
      </c>
      <c r="D28" s="37">
        <f>LEVERAGE!B27</f>
        <v>1248119294000</v>
      </c>
      <c r="E28" s="37">
        <f t="shared" si="0"/>
        <v>3120757702000</v>
      </c>
      <c r="F28" s="39">
        <f t="shared" si="1"/>
        <v>8.7826884741595362E-2</v>
      </c>
      <c r="G28" s="37">
        <f>DPR!F27</f>
        <v>134717866000</v>
      </c>
      <c r="H28" s="37">
        <f>LEVERAGE!F27</f>
        <v>5060337247000</v>
      </c>
      <c r="I28" s="37">
        <f>LEVERAGE!E27</f>
        <v>1647477388000</v>
      </c>
      <c r="J28" s="37">
        <f t="shared" si="2"/>
        <v>3412859859000</v>
      </c>
      <c r="K28" s="41">
        <f t="shared" si="3"/>
        <v>3.9473600313454885E-2</v>
      </c>
      <c r="L28" s="37">
        <f>DPR!I27</f>
        <v>73564912000</v>
      </c>
      <c r="M28" s="37">
        <f>LEVERAGE!I27</f>
        <v>5538079503000</v>
      </c>
      <c r="N28" s="37">
        <f>LEVERAGE!H27</f>
        <v>2064408447000</v>
      </c>
      <c r="O28" s="37">
        <f t="shared" si="4"/>
        <v>3473671056000</v>
      </c>
      <c r="P28" s="43">
        <f t="shared" si="5"/>
        <v>2.1177857895592289E-2</v>
      </c>
    </row>
    <row r="29" spans="1:16" x14ac:dyDescent="0.25">
      <c r="A29" t="s">
        <v>225</v>
      </c>
      <c r="B29" s="37">
        <f>DPR!C28</f>
        <v>474499000000</v>
      </c>
      <c r="C29" s="37">
        <f>LEVERAGE!C28</f>
        <v>2254740000000</v>
      </c>
      <c r="D29" s="37">
        <f>LEVERAGE!B28</f>
        <v>674685000000</v>
      </c>
      <c r="E29" s="37">
        <f t="shared" si="0"/>
        <v>1580055000000</v>
      </c>
      <c r="F29" s="39">
        <f t="shared" si="1"/>
        <v>0.30030536911689781</v>
      </c>
      <c r="G29" s="37">
        <f>DPR!F28</f>
        <v>563302000000</v>
      </c>
      <c r="H29" s="37">
        <f>LEVERAGE!F28</f>
        <v>2443341000000</v>
      </c>
      <c r="I29" s="37">
        <f>LEVERAGE!E28</f>
        <v>615157000000</v>
      </c>
      <c r="J29" s="37">
        <f t="shared" si="2"/>
        <v>1828184000000</v>
      </c>
      <c r="K29" s="41">
        <f t="shared" si="3"/>
        <v>0.30812106440051984</v>
      </c>
      <c r="L29" s="37">
        <f>DPR!I28</f>
        <v>651298000000</v>
      </c>
      <c r="M29" s="37">
        <f>LEVERAGE!I28</f>
        <v>2801203000000</v>
      </c>
      <c r="N29" s="37">
        <f>LEVERAGE!H28</f>
        <v>650926000000</v>
      </c>
      <c r="O29" s="37">
        <f t="shared" si="4"/>
        <v>2150277000000</v>
      </c>
      <c r="P29" s="43">
        <f t="shared" si="5"/>
        <v>0.30289027878733765</v>
      </c>
    </row>
    <row r="30" spans="1:16" x14ac:dyDescent="0.25">
      <c r="A30" t="s">
        <v>249</v>
      </c>
      <c r="B30" s="37">
        <f>DPR!C29</f>
        <v>150724362762</v>
      </c>
      <c r="C30" s="37">
        <f>LEVERAGE!C29</f>
        <v>2185101038101</v>
      </c>
      <c r="D30" s="37">
        <f>LEVERAGE!B29</f>
        <v>401942530776</v>
      </c>
      <c r="E30" s="37">
        <f t="shared" si="0"/>
        <v>1783158507325</v>
      </c>
      <c r="F30" s="39">
        <f t="shared" si="1"/>
        <v>8.4526620680574663E-2</v>
      </c>
      <c r="G30" s="37">
        <f>DPR!F29</f>
        <v>157605162569</v>
      </c>
      <c r="H30" s="37">
        <f>LEVERAGE!F29</f>
        <v>2361807189430</v>
      </c>
      <c r="I30" s="37">
        <f>LEVERAGE!E29</f>
        <v>503480853006</v>
      </c>
      <c r="J30" s="37">
        <f t="shared" si="2"/>
        <v>1858326336424</v>
      </c>
      <c r="K30" s="41">
        <f t="shared" si="3"/>
        <v>8.4810272275579718E-2</v>
      </c>
      <c r="L30" s="37">
        <f>DPR!I29</f>
        <v>196574162185</v>
      </c>
      <c r="M30" s="37">
        <f>LEVERAGE!I29</f>
        <v>2445143511801</v>
      </c>
      <c r="N30" s="37">
        <f>LEVERAGE!H29</f>
        <v>472680346662</v>
      </c>
      <c r="O30" s="37">
        <f t="shared" si="4"/>
        <v>1972463165139</v>
      </c>
      <c r="P30" s="43">
        <f t="shared" si="5"/>
        <v>9.9659230985511132E-2</v>
      </c>
    </row>
    <row r="31" spans="1:16" x14ac:dyDescent="0.25">
      <c r="A31" t="s">
        <v>257</v>
      </c>
      <c r="B31" s="37">
        <f>DPR!C30</f>
        <v>156171600436</v>
      </c>
      <c r="C31" s="37">
        <f>LEVERAGE!C30</f>
        <v>2581440938262</v>
      </c>
      <c r="D31" s="37">
        <f>LEVERAGE!B30</f>
        <v>1057566418720</v>
      </c>
      <c r="E31" s="37">
        <f t="shared" si="0"/>
        <v>1523874519542</v>
      </c>
      <c r="F31" s="39">
        <f t="shared" si="1"/>
        <v>0.10248324152236453</v>
      </c>
      <c r="G31" s="37">
        <f>DPR!F30</f>
        <v>252477077005</v>
      </c>
      <c r="H31" s="37">
        <f>LEVERAGE!F30</f>
        <v>2826490815501</v>
      </c>
      <c r="I31" s="37">
        <f>LEVERAGE!E30</f>
        <v>1132699218954</v>
      </c>
      <c r="J31" s="37">
        <f t="shared" si="2"/>
        <v>1693791596547</v>
      </c>
      <c r="K31" s="41">
        <f t="shared" si="3"/>
        <v>0.14906029615432337</v>
      </c>
      <c r="L31" s="37">
        <f>DPR!I30</f>
        <v>421445556190</v>
      </c>
      <c r="M31" s="37">
        <f>LEVERAGE!I30</f>
        <v>2897119790044</v>
      </c>
      <c r="N31" s="37">
        <f>LEVERAGE!H30</f>
        <v>967642637307</v>
      </c>
      <c r="O31" s="37">
        <f t="shared" si="4"/>
        <v>1929477152737</v>
      </c>
      <c r="P31" s="43">
        <f t="shared" si="5"/>
        <v>0.21842474558051722</v>
      </c>
    </row>
    <row r="32" spans="1:16" x14ac:dyDescent="0.25">
      <c r="A32" t="s">
        <v>261</v>
      </c>
      <c r="B32" s="37">
        <f>DPR!C31</f>
        <v>22870512015</v>
      </c>
      <c r="C32" s="37">
        <f>LEVERAGE!C31</f>
        <v>639701164511</v>
      </c>
      <c r="D32" s="37">
        <f>LEVERAGE!B31</f>
        <v>293073984034</v>
      </c>
      <c r="E32" s="37">
        <f t="shared" si="0"/>
        <v>346627180477</v>
      </c>
      <c r="F32" s="39">
        <f t="shared" si="1"/>
        <v>6.5980146114126045E-2</v>
      </c>
      <c r="G32" s="37">
        <f>DPR!F31</f>
        <v>19758354732</v>
      </c>
      <c r="H32" s="37">
        <f>LEVERAGE!F31</f>
        <v>544968319987</v>
      </c>
      <c r="I32" s="37">
        <f>LEVERAGE!E31</f>
        <v>188736733204</v>
      </c>
      <c r="J32" s="37">
        <f t="shared" si="2"/>
        <v>356231586783</v>
      </c>
      <c r="K32" s="41">
        <f t="shared" si="3"/>
        <v>5.5464915142507808E-2</v>
      </c>
      <c r="L32" s="37">
        <f>DPR!I31</f>
        <v>19823833435</v>
      </c>
      <c r="M32" s="37">
        <f>LEVERAGE!I31</f>
        <v>633014281325</v>
      </c>
      <c r="N32" s="37">
        <f>LEVERAGE!H31</f>
        <v>276789437347</v>
      </c>
      <c r="O32" s="37">
        <f t="shared" si="4"/>
        <v>356224843978</v>
      </c>
      <c r="P32" s="43">
        <f t="shared" si="5"/>
        <v>5.5649777858346947E-2</v>
      </c>
    </row>
    <row r="33" spans="1:16" x14ac:dyDescent="0.25">
      <c r="A33" t="s">
        <v>265</v>
      </c>
      <c r="B33" s="37">
        <f>DPR!C32</f>
        <v>526651718634</v>
      </c>
      <c r="C33" s="37">
        <f>LEVERAGE!C32</f>
        <v>6585807349438</v>
      </c>
      <c r="D33" s="37">
        <f>LEVERAGE!B32</f>
        <v>1950534206746</v>
      </c>
      <c r="E33" s="37">
        <f t="shared" si="0"/>
        <v>4635273142692</v>
      </c>
      <c r="F33" s="39">
        <f t="shared" si="1"/>
        <v>0.11361827068687901</v>
      </c>
      <c r="G33" s="37">
        <f>DPR!F32</f>
        <v>461697432471</v>
      </c>
      <c r="H33" s="37">
        <f>LEVERAGE!F32</f>
        <v>7434900309021</v>
      </c>
      <c r="I33" s="37">
        <f>LEVERAGE!E32</f>
        <v>2352891899876</v>
      </c>
      <c r="J33" s="37">
        <f t="shared" si="2"/>
        <v>5082008409145</v>
      </c>
      <c r="K33" s="41">
        <f t="shared" si="3"/>
        <v>9.084940348390258E-2</v>
      </c>
      <c r="L33" s="37">
        <f>DPR!I32</f>
        <v>553039101876</v>
      </c>
      <c r="M33" s="37">
        <f>LEVERAGE!I32</f>
        <v>7869975060326</v>
      </c>
      <c r="N33" s="37">
        <f>LEVERAGE!H32</f>
        <v>2437126989832</v>
      </c>
      <c r="O33" s="37">
        <f t="shared" si="4"/>
        <v>5432848070494</v>
      </c>
      <c r="P33" s="43">
        <f t="shared" si="5"/>
        <v>0.10179542934019745</v>
      </c>
    </row>
    <row r="34" spans="1:16" x14ac:dyDescent="0.25">
      <c r="A34" t="s">
        <v>267</v>
      </c>
      <c r="B34" s="37">
        <f>DPR!C33</f>
        <v>699894687972</v>
      </c>
      <c r="C34" s="37">
        <f>LEVERAGE!C33</f>
        <v>4239199641365</v>
      </c>
      <c r="D34" s="37">
        <f>LEVERAGE!B33</f>
        <v>749966146582</v>
      </c>
      <c r="E34" s="37">
        <f t="shared" si="0"/>
        <v>3489233494783</v>
      </c>
      <c r="F34" s="39">
        <f t="shared" si="1"/>
        <v>0.20058694524698967</v>
      </c>
      <c r="G34" s="37">
        <f>DPR!F33</f>
        <v>694642000000</v>
      </c>
      <c r="H34" s="37">
        <f>LEVERAGE!F33</f>
        <v>5186940000000</v>
      </c>
      <c r="I34" s="37">
        <f>LEVERAGE!E33</f>
        <v>978185000000</v>
      </c>
      <c r="J34" s="37">
        <f t="shared" si="2"/>
        <v>4208755000000</v>
      </c>
      <c r="K34" s="41">
        <f t="shared" si="3"/>
        <v>0.16504690817118126</v>
      </c>
      <c r="L34" s="37">
        <f>DPR!I33</f>
        <v>702345000000</v>
      </c>
      <c r="M34" s="37">
        <f>LEVERAGE!I33</f>
        <v>5555871000000</v>
      </c>
      <c r="N34" s="37">
        <f>LEVERAGE!H33</f>
        <v>780915000000</v>
      </c>
      <c r="O34" s="37">
        <f t="shared" si="4"/>
        <v>4774956000000</v>
      </c>
      <c r="P34" s="43">
        <f t="shared" si="5"/>
        <v>0.14708931349315052</v>
      </c>
    </row>
    <row r="35" spans="1:16" x14ac:dyDescent="0.25">
      <c r="A35" t="s">
        <v>275</v>
      </c>
      <c r="B35" s="37">
        <f>DPR!C34</f>
        <v>5957507000000</v>
      </c>
      <c r="C35" s="37">
        <f>LEVERAGE!C34</f>
        <v>16745695000000</v>
      </c>
      <c r="D35" s="37">
        <f>LEVERAGE!B34</f>
        <v>12041437000000</v>
      </c>
      <c r="E35" s="37">
        <f t="shared" si="0"/>
        <v>4704258000000</v>
      </c>
      <c r="F35" s="39">
        <f t="shared" si="1"/>
        <v>1.2664073696638236</v>
      </c>
      <c r="G35" s="37">
        <f>DPR!F34</f>
        <v>7107230000000</v>
      </c>
      <c r="H35" s="37">
        <f>LEVERAGE!F34</f>
        <v>18906413000000</v>
      </c>
      <c r="I35" s="37">
        <f>LEVERAGE!E34</f>
        <v>13733025000000</v>
      </c>
      <c r="J35" s="37">
        <f t="shared" si="2"/>
        <v>5173388000000</v>
      </c>
      <c r="K35" s="41">
        <f t="shared" si="3"/>
        <v>1.3738057149396101</v>
      </c>
      <c r="L35" s="37">
        <f>DPR!I34</f>
        <v>9386195000000</v>
      </c>
      <c r="M35" s="37">
        <f>LEVERAGE!I34</f>
        <v>19522970000000</v>
      </c>
      <c r="N35" s="37">
        <f>LEVERAGE!H34</f>
        <v>11944837000000</v>
      </c>
      <c r="O35" s="37">
        <f t="shared" si="4"/>
        <v>7578133000000</v>
      </c>
      <c r="P35" s="43">
        <f t="shared" si="5"/>
        <v>1.2385893728706001</v>
      </c>
    </row>
    <row r="36" spans="1:16" x14ac:dyDescent="0.25">
      <c r="A36" t="s">
        <v>279</v>
      </c>
      <c r="B36" s="37">
        <f>DPR!C35</f>
        <v>99950660578</v>
      </c>
      <c r="C36" s="37">
        <f>LEVERAGE!C35</f>
        <v>1353634132275</v>
      </c>
      <c r="D36" s="37">
        <f>LEVERAGE!B35</f>
        <v>362540740471</v>
      </c>
      <c r="E36" s="37">
        <f t="shared" si="0"/>
        <v>991093391804</v>
      </c>
      <c r="F36" s="39">
        <f t="shared" si="1"/>
        <v>0.10084888205749068</v>
      </c>
      <c r="G36" s="37">
        <f>DPR!F35</f>
        <v>19591392031</v>
      </c>
      <c r="H36" s="37">
        <f>LEVERAGE!F35</f>
        <v>1225712093041</v>
      </c>
      <c r="I36" s="37">
        <f>LEVERAGE!E35</f>
        <v>247620731930</v>
      </c>
      <c r="J36" s="37">
        <f t="shared" si="2"/>
        <v>978091361111</v>
      </c>
      <c r="K36" s="41">
        <f t="shared" si="3"/>
        <v>2.0030227042130724E-2</v>
      </c>
      <c r="L36" s="37">
        <f>DPR!I35</f>
        <v>27145441554</v>
      </c>
      <c r="M36" s="37">
        <f>LEVERAGE!I35</f>
        <v>1255573914558</v>
      </c>
      <c r="N36" s="37">
        <f>LEVERAGE!H35</f>
        <v>250337111893</v>
      </c>
      <c r="O36" s="37">
        <f t="shared" si="4"/>
        <v>1005236802665</v>
      </c>
      <c r="P36" s="43">
        <f t="shared" si="5"/>
        <v>2.7004026794516744E-2</v>
      </c>
    </row>
    <row r="37" spans="1:16" x14ac:dyDescent="0.25">
      <c r="A37" t="s">
        <v>281</v>
      </c>
      <c r="B37" s="37">
        <f>DPR!C36</f>
        <v>278047564472</v>
      </c>
      <c r="C37" s="37">
        <f>LEVERAGE!C36</f>
        <v>4662319785318</v>
      </c>
      <c r="D37" s="37">
        <f>LEVERAGE!B36</f>
        <v>2171844871665</v>
      </c>
      <c r="E37" s="37">
        <f t="shared" si="0"/>
        <v>2490474913653</v>
      </c>
      <c r="F37" s="39">
        <f t="shared" si="1"/>
        <v>0.11164439478900955</v>
      </c>
      <c r="G37" s="37">
        <f>DPR!F36</f>
        <v>338417312541</v>
      </c>
      <c r="H37" s="37">
        <f>LEVERAGE!F36</f>
        <v>7067976095043</v>
      </c>
      <c r="I37" s="37">
        <f>LEVERAGE!E36</f>
        <v>4320040760958</v>
      </c>
      <c r="J37" s="37">
        <f t="shared" si="2"/>
        <v>2747935334085</v>
      </c>
      <c r="K37" s="41">
        <f t="shared" si="3"/>
        <v>0.12315330289738614</v>
      </c>
      <c r="L37" s="37">
        <f>DPR!I36</f>
        <v>490020360035</v>
      </c>
      <c r="M37" s="37">
        <f>LEVERAGE!I36</f>
        <v>8881778299672</v>
      </c>
      <c r="N37" s="37">
        <f>LEVERAGE!H36</f>
        <v>5744966289467</v>
      </c>
      <c r="O37" s="37">
        <f t="shared" si="4"/>
        <v>3136812010205</v>
      </c>
      <c r="P37" s="43">
        <f t="shared" si="5"/>
        <v>0.15621604305288786</v>
      </c>
    </row>
  </sheetData>
  <mergeCells count="12">
    <mergeCell ref="L1:P1"/>
    <mergeCell ref="L2:L3"/>
    <mergeCell ref="M2:O2"/>
    <mergeCell ref="P2:P3"/>
    <mergeCell ref="B2:B3"/>
    <mergeCell ref="C2:E2"/>
    <mergeCell ref="F2:F3"/>
    <mergeCell ref="B1:F1"/>
    <mergeCell ref="G1:K1"/>
    <mergeCell ref="G2:G3"/>
    <mergeCell ref="H2:J2"/>
    <mergeCell ref="K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CRITERIAS</vt:lpstr>
      <vt:lpstr>SAMPLING</vt:lpstr>
      <vt:lpstr>SAMPLE SELECTION</vt:lpstr>
      <vt:lpstr>PROXY</vt:lpstr>
      <vt:lpstr>DPR</vt:lpstr>
      <vt:lpstr>LIQUIDITY</vt:lpstr>
      <vt:lpstr>FIRM SIZE</vt:lpstr>
      <vt:lpstr>LEVERAGE</vt:lpstr>
      <vt:lpstr>ROE</vt:lpstr>
      <vt:lpstr>SALES GROWTH</vt:lpstr>
      <vt:lpstr>COMBINED</vt:lpstr>
      <vt:lpstr>trial transform data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Sofia</dc:creator>
  <cp:lastModifiedBy>Dewi Sofia</cp:lastModifiedBy>
  <dcterms:created xsi:type="dcterms:W3CDTF">2020-01-28T05:19:05Z</dcterms:created>
  <dcterms:modified xsi:type="dcterms:W3CDTF">2020-04-16T03:04:32Z</dcterms:modified>
</cp:coreProperties>
</file>