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Avaliação\sop\"/>
    </mc:Choice>
  </mc:AlternateContent>
  <xr:revisionPtr revIDLastSave="0" documentId="8_{04175906-BD24-4981-9C53-8AC0F6E3B491}" xr6:coauthVersionLast="47" xr6:coauthVersionMax="47" xr10:uidLastSave="{00000000-0000-0000-0000-000000000000}"/>
  <bookViews>
    <workbookView xWindow="-120" yWindow="-120" windowWidth="29040" windowHeight="15840" xr2:uid="{3C769AC1-4E07-4160-AD55-621032855383}"/>
  </bookViews>
  <sheets>
    <sheet name="Planilha principal" sheetId="1" r:id="rId1"/>
    <sheet name="Gráfico dinâmico" sheetId="2" r:id="rId2"/>
  </sheets>
  <calcPr calcId="191029"/>
  <pivotCaches>
    <pivotCache cacheId="4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3" i="1"/>
  <c r="I6" i="1"/>
  <c r="M6" i="1" s="1"/>
  <c r="I7" i="1"/>
  <c r="I8" i="1"/>
  <c r="I4" i="1"/>
  <c r="M4" i="1" s="1"/>
  <c r="I5" i="1"/>
  <c r="I3" i="1"/>
  <c r="K4" i="1"/>
  <c r="K5" i="1"/>
  <c r="K6" i="1"/>
  <c r="K7" i="1"/>
  <c r="K8" i="1"/>
  <c r="K3" i="1"/>
  <c r="J4" i="1"/>
  <c r="J5" i="1"/>
  <c r="J6" i="1"/>
  <c r="J7" i="1"/>
  <c r="J8" i="1"/>
  <c r="J3" i="1"/>
  <c r="D17" i="1" l="1"/>
  <c r="M5" i="1"/>
  <c r="D19" i="1" s="1"/>
  <c r="M3" i="1"/>
  <c r="M8" i="1"/>
  <c r="D20" i="1" s="1"/>
  <c r="L14" i="1"/>
  <c r="M7" i="1"/>
  <c r="L13" i="1"/>
  <c r="L11" i="1"/>
  <c r="L12" i="1"/>
  <c r="D18" i="1" l="1"/>
</calcChain>
</file>

<file path=xl/sharedStrings.xml><?xml version="1.0" encoding="utf-8"?>
<sst xmlns="http://schemas.openxmlformats.org/spreadsheetml/2006/main" count="81" uniqueCount="56">
  <si>
    <t>Tabela de automóveis</t>
  </si>
  <si>
    <t>Placa</t>
  </si>
  <si>
    <t>Marca</t>
  </si>
  <si>
    <t>Modelo</t>
  </si>
  <si>
    <t>Ano</t>
  </si>
  <si>
    <t>Valor</t>
  </si>
  <si>
    <t>XDF5487</t>
  </si>
  <si>
    <t>XSD8A78</t>
  </si>
  <si>
    <t>SDF7985</t>
  </si>
  <si>
    <t>KJG4567</t>
  </si>
  <si>
    <t>KDF9877</t>
  </si>
  <si>
    <t>HHH8977</t>
  </si>
  <si>
    <t>HFD9878</t>
  </si>
  <si>
    <t>SDF7898</t>
  </si>
  <si>
    <t>DFG8987</t>
  </si>
  <si>
    <t>Fiat</t>
  </si>
  <si>
    <t>VW</t>
  </si>
  <si>
    <t>Chevrolet</t>
  </si>
  <si>
    <t>Renaut</t>
  </si>
  <si>
    <t xml:space="preserve">Audi  </t>
  </si>
  <si>
    <t>SDF7987</t>
  </si>
  <si>
    <t>Pálio</t>
  </si>
  <si>
    <t>Gol</t>
  </si>
  <si>
    <t>Onix</t>
  </si>
  <si>
    <t>Uno</t>
  </si>
  <si>
    <t>Golf</t>
  </si>
  <si>
    <t>S10</t>
  </si>
  <si>
    <t>Sandero</t>
  </si>
  <si>
    <t>Toro</t>
  </si>
  <si>
    <t>A3</t>
  </si>
  <si>
    <t>Fox</t>
  </si>
  <si>
    <t>Carros Vendidos</t>
  </si>
  <si>
    <t>Nome Vendedor</t>
  </si>
  <si>
    <t>Código Venda</t>
  </si>
  <si>
    <t>Comissão</t>
  </si>
  <si>
    <t>Vendedores</t>
  </si>
  <si>
    <t>Código</t>
  </si>
  <si>
    <t>Nome</t>
  </si>
  <si>
    <t>Tipo</t>
  </si>
  <si>
    <t>Total Comissão</t>
  </si>
  <si>
    <t>Comissões</t>
  </si>
  <si>
    <t>Classe A</t>
  </si>
  <si>
    <t>Classe B</t>
  </si>
  <si>
    <t>Mariana</t>
  </si>
  <si>
    <t>Juliana</t>
  </si>
  <si>
    <t>Marcelo</t>
  </si>
  <si>
    <t>Julia</t>
  </si>
  <si>
    <t>Totais</t>
  </si>
  <si>
    <t>Média</t>
  </si>
  <si>
    <t>Mais Barato</t>
  </si>
  <si>
    <t>Mais Caro</t>
  </si>
  <si>
    <t>Rótulos de Linha</t>
  </si>
  <si>
    <t>Total Geral</t>
  </si>
  <si>
    <t>Soma de Comissão</t>
  </si>
  <si>
    <t>Coluna1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</si>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</sst>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8" xfId="0" applyBorder="1"/>
    <xf numFmtId="44" fontId="0" fillId="0" borderId="9" xfId="1" applyFont="1" applyBorder="1"/>
    <xf numFmtId="44" fontId="0" fillId="0" borderId="8" xfId="1" applyFont="1" applyBorder="1"/>
    <xf numFmtId="44" fontId="0" fillId="0" borderId="6" xfId="1" applyFont="1" applyBorder="1"/>
    <xf numFmtId="9" fontId="0" fillId="0" borderId="3" xfId="0" applyNumberFormat="1" applyBorder="1"/>
    <xf numFmtId="9" fontId="0" fillId="0" borderId="9" xfId="0" applyNumberFormat="1" applyBorder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3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e Gráfico.xlsx]Gráfico dinâmico!Tabela dinâmica28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Comissão dos vendedores</a:t>
            </a:r>
          </a:p>
        </c:rich>
      </c:tx>
      <c:layout>
        <c:manualLayout>
          <c:xMode val="edge"/>
          <c:yMode val="edge"/>
          <c:x val="0.30536111111111114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'Gráfico dinâmico'!$B$1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68-4FFA-8E10-918AF6E107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68-4FFA-8E10-918AF6E107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68-4FFA-8E10-918AF6E107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68-4FFA-8E10-918AF6E107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dinâmico'!$A$2:$A$6</c:f>
              <c:strCache>
                <c:ptCount val="4"/>
                <c:pt idx="0">
                  <c:v>Julia</c:v>
                </c:pt>
                <c:pt idx="1">
                  <c:v>Juliana</c:v>
                </c:pt>
                <c:pt idx="2">
                  <c:v>Marcelo</c:v>
                </c:pt>
                <c:pt idx="3">
                  <c:v>Mariana</c:v>
                </c:pt>
              </c:strCache>
            </c:strRef>
          </c:cat>
          <c:val>
            <c:numRef>
              <c:f>'Gráfico dinâmico'!$B$2:$B$6</c:f>
              <c:numCache>
                <c:formatCode>General</c:formatCode>
                <c:ptCount val="4"/>
                <c:pt idx="0">
                  <c:v>5340</c:v>
                </c:pt>
                <c:pt idx="1">
                  <c:v>10110</c:v>
                </c:pt>
                <c:pt idx="2">
                  <c:v>1660</c:v>
                </c:pt>
                <c:pt idx="3">
                  <c:v>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8-4FFA-8E10-918AF6E107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e Gráfico.xlsx]Gráfico dinâmico!Tabela dinâmica28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Comissão dos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'Gráfico dinâmico'!$B$1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dinâmico'!$A$2:$A$6</c:f>
              <c:strCache>
                <c:ptCount val="4"/>
                <c:pt idx="0">
                  <c:v>Julia</c:v>
                </c:pt>
                <c:pt idx="1">
                  <c:v>Juliana</c:v>
                </c:pt>
                <c:pt idx="2">
                  <c:v>Marcelo</c:v>
                </c:pt>
                <c:pt idx="3">
                  <c:v>Mariana</c:v>
                </c:pt>
              </c:strCache>
            </c:strRef>
          </c:cat>
          <c:val>
            <c:numRef>
              <c:f>'Gráfico dinâmico'!$B$2:$B$6</c:f>
              <c:numCache>
                <c:formatCode>General</c:formatCode>
                <c:ptCount val="4"/>
                <c:pt idx="0">
                  <c:v>5340</c:v>
                </c:pt>
                <c:pt idx="1">
                  <c:v>10110</c:v>
                </c:pt>
                <c:pt idx="2">
                  <c:v>1660</c:v>
                </c:pt>
                <c:pt idx="3">
                  <c:v>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5-412E-BF9C-AAFAE35B2A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5</xdr:col>
      <xdr:colOff>28575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F63610-524D-437E-9329-3B4C8CA1E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0EFD48-FE7A-0647-0DFB-CFC838FED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7.446048495367" createdVersion="8" refreshedVersion="8" minRefreshableVersion="3" recordCount="6" xr:uid="{2EDF400E-8603-41BC-9AD7-27B2666A632D}">
  <cacheSource type="worksheet">
    <worksheetSource name="Tabela2"/>
  </cacheSource>
  <cacheFields count="7">
    <cacheField name="Placa" numFmtId="0">
      <sharedItems/>
    </cacheField>
    <cacheField name="Código Venda" numFmtId="0">
      <sharedItems containsSemiMixedTypes="0" containsString="0" containsNumber="1" containsInteger="1" minValue="1" maxValue="4"/>
    </cacheField>
    <cacheField name="Nome Vendedor" numFmtId="0">
      <sharedItems count="4">
        <s v="Juliana"/>
        <s v="Julia"/>
        <s v="Marcelo"/>
        <s v="Mariana"/>
      </sharedItems>
    </cacheField>
    <cacheField name="Marca" numFmtId="0">
      <sharedItems count="3">
        <s v="VW"/>
        <s v="Fiat"/>
        <s v="Chevrolet"/>
      </sharedItems>
    </cacheField>
    <cacheField name="Modelo" numFmtId="0">
      <sharedItems/>
    </cacheField>
    <cacheField name="Valor" numFmtId="44">
      <sharedItems containsSemiMixedTypes="0" containsString="0" containsNumber="1" containsInteger="1" minValue="25600" maxValue="55300"/>
    </cacheField>
    <cacheField name="Comissão" numFmtId="44">
      <sharedItems containsSemiMixedTypes="0" containsString="0" containsNumber="1" containsInteger="1" minValue="1660" maxValue="5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XDF5487"/>
    <n v="2"/>
    <x v="0"/>
    <x v="0"/>
    <s v="Toro"/>
    <n v="55300"/>
    <n v="5530"/>
  </r>
  <r>
    <s v="SDF7987"/>
    <n v="1"/>
    <x v="1"/>
    <x v="0"/>
    <s v="Sandero"/>
    <n v="25600"/>
    <n v="2560"/>
  </r>
  <r>
    <s v="KJG4567"/>
    <n v="3"/>
    <x v="2"/>
    <x v="1"/>
    <s v="Onix"/>
    <n v="33200"/>
    <n v="1660"/>
  </r>
  <r>
    <s v="KDF9877"/>
    <n v="1"/>
    <x v="1"/>
    <x v="1"/>
    <s v="Golf"/>
    <n v="27800"/>
    <n v="2780"/>
  </r>
  <r>
    <s v="HFD9878"/>
    <n v="2"/>
    <x v="0"/>
    <x v="2"/>
    <s v="Fox"/>
    <n v="45800"/>
    <n v="4580"/>
  </r>
  <r>
    <s v="HFD9878"/>
    <n v="4"/>
    <x v="3"/>
    <x v="2"/>
    <s v="Fox"/>
    <n v="45800"/>
    <n v="2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B8E90-DB3D-4D32-B061-E18DEEEFA7B0}" name="Tabela dinâmica28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6" firstHeaderRow="1" firstDataRow="1" firstDataCol="1"/>
  <pivotFields count="7"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numFmtId="44"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Comissão" fld="6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312C8-6445-4575-85A2-D6E991FC389E}" name="Tabela1" displayName="Tabela1" ref="A2:E12" totalsRowShown="0" headerRowDxfId="29" headerRowBorderDxfId="36" tableBorderDxfId="37" totalsRowBorderDxfId="35">
  <autoFilter ref="A2:E12" xr:uid="{539312C8-6445-4575-85A2-D6E991FC389E}"/>
  <tableColumns count="5">
    <tableColumn id="1" xr3:uid="{4D768530-0038-45F2-AEEB-644FBE5AA842}" name="Placa" dataDxfId="34"/>
    <tableColumn id="2" xr3:uid="{BD49A1A2-49B9-4D01-94A7-61C27DB405C8}" name="Marca" dataDxfId="33"/>
    <tableColumn id="3" xr3:uid="{3B620D5D-489B-457F-97CC-B0F2344A56AF}" name="Modelo" dataDxfId="32"/>
    <tableColumn id="4" xr3:uid="{A3DFB705-F0F1-4CD0-BB53-DC1B4E6EB623}" name="Ano" dataDxfId="31"/>
    <tableColumn id="5" xr3:uid="{558AD87F-022F-4277-AB21-EEE3A0BAFE32}" name="Valor" dataDxfId="30" dataCellStyle="Moeda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E7B005-0FE4-45F8-8EB1-8625FD6E4B44}" name="Tabela2" displayName="Tabela2" ref="G2:M8" totalsRowShown="0" headerRowDxfId="18" headerRowBorderDxfId="27" tableBorderDxfId="28" totalsRowBorderDxfId="26">
  <autoFilter ref="G2:M8" xr:uid="{E6E7B005-0FE4-45F8-8EB1-8625FD6E4B44}"/>
  <tableColumns count="7">
    <tableColumn id="1" xr3:uid="{BE58BF23-4310-4FA8-B0A5-721E0DFDF3D8}" name="Placa" dataDxfId="25"/>
    <tableColumn id="2" xr3:uid="{128C34C7-B622-4C1D-9DF0-A372836903D2}" name="Código Venda" dataDxfId="24"/>
    <tableColumn id="3" xr3:uid="{D5D89895-3B24-4EC3-86D8-5012B2B04705}" name="Nome Vendedor" dataDxfId="23">
      <calculatedColumnFormula>VLOOKUP(H3,$A$17:$B$20,2)</calculatedColumnFormula>
    </tableColumn>
    <tableColumn id="4" xr3:uid="{8B305242-89F4-4178-9284-EC7CEF017D07}" name="Marca" dataDxfId="22">
      <calculatedColumnFormula>VLOOKUP(G3,$A$3:$E$12,2)</calculatedColumnFormula>
    </tableColumn>
    <tableColumn id="5" xr3:uid="{DACDC412-6750-46F3-9895-27FF4DA036E3}" name="Modelo" dataDxfId="21">
      <calculatedColumnFormula>VLOOKUP(G3,$A$3:$C$12,3)</calculatedColumnFormula>
    </tableColumn>
    <tableColumn id="6" xr3:uid="{22168516-65B6-4983-A0CE-797756A6CE40}" name="Valor" dataDxfId="20" dataCellStyle="Moeda">
      <calculatedColumnFormula>VLOOKUP(G3,$A$3:$E$12,5)</calculatedColumnFormula>
    </tableColumn>
    <tableColumn id="7" xr3:uid="{F233E8E7-3818-4D43-A498-2BA4333DBB2D}" name="Comissão" dataDxfId="19" dataCellStyle="Moeda">
      <calculatedColumnFormula>IF(VLOOKUP(I3,$B$17:$C$20,2)=$G$18,L3*$H$18,L3*$H$19)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252E03-EC43-4893-890E-F6DCF7EF6007}" name="Tabela3" displayName="Tabela3" ref="K10:L14" totalsRowShown="0" headerRowBorderDxfId="16" tableBorderDxfId="17" totalsRowBorderDxfId="15">
  <autoFilter ref="K10:L14" xr:uid="{5F252E03-EC43-4893-890E-F6DCF7EF6007}"/>
  <tableColumns count="2">
    <tableColumn id="1" xr3:uid="{8747B515-6C63-4117-A640-597E74B0BF87}" name="Coluna1" dataDxfId="14"/>
    <tableColumn id="2" xr3:uid="{C63639E8-E916-4B19-950B-7ECB72B45F42}" name="Coluna2" dataDxfId="13" dataCellStyle="Moeda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2AFBD3-66CC-4EE7-8207-E0A20789AA16}" name="Tabela4" displayName="Tabela4" ref="G16:H19" totalsRowShown="0" headerRowDxfId="8" headerRowBorderDxfId="11" tableBorderDxfId="12" totalsRowBorderDxfId="10">
  <autoFilter ref="G16:H19" xr:uid="{A82AFBD3-66CC-4EE7-8207-E0A20789AA16}"/>
  <tableColumns count="2">
    <tableColumn id="1" xr3:uid="{941A844B-B1A6-49A4-BBC3-CAF8546A3A80}" name="Coluna1" dataDxfId="9"/>
    <tableColumn id="2" xr3:uid="{3A83B079-F634-46BC-A97E-76F63E9018B3}" name="Coluna2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9D00D6-35C1-4ED2-BC9B-83CAE3523C04}" name="Tabela5" displayName="Tabela5" ref="A16:D20" totalsRowShown="0" headerRowDxfId="3" headerRowBorderDxfId="1" tableBorderDxfId="2" totalsRowBorderDxfId="0">
  <autoFilter ref="A16:D20" xr:uid="{4B9D00D6-35C1-4ED2-BC9B-83CAE3523C04}"/>
  <tableColumns count="4">
    <tableColumn id="1" xr3:uid="{D145BE37-F3B9-4C93-A40A-115B93E4E2C0}" name="Código" dataDxfId="7"/>
    <tableColumn id="2" xr3:uid="{59E9C7D9-41E2-4F97-B02D-E9823F82F924}" name="Nome" dataDxfId="6"/>
    <tableColumn id="3" xr3:uid="{7333D2CF-49EE-4B3B-B706-24D652E01655}" name="Tipo" dataDxfId="5"/>
    <tableColumn id="4" xr3:uid="{9478F5EC-6C6D-4938-933D-24D88EA821D3}" name="Total Comissão" dataDxfId="4" dataCellStyle="Moeda">
      <calculatedColumnFormula>SUMIF($I$3:$I$8,B17,$M$3:$M$8)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092C-7DA8-45C1-9BE1-D4A68DC705E0}">
  <dimension ref="A1:M20"/>
  <sheetViews>
    <sheetView tabSelected="1" workbookViewId="0">
      <selection activeCell="H29" sqref="H29"/>
    </sheetView>
  </sheetViews>
  <sheetFormatPr defaultRowHeight="15" x14ac:dyDescent="0.25"/>
  <cols>
    <col min="1" max="1" width="12.85546875" customWidth="1"/>
    <col min="2" max="2" width="11.28515625" customWidth="1"/>
    <col min="3" max="3" width="10.140625" customWidth="1"/>
    <col min="4" max="4" width="16.42578125" customWidth="1"/>
    <col min="5" max="5" width="17.42578125" customWidth="1"/>
    <col min="7" max="7" width="11.85546875" customWidth="1"/>
    <col min="8" max="8" width="15.42578125" customWidth="1"/>
    <col min="9" max="9" width="17.85546875" customWidth="1"/>
    <col min="10" max="10" width="11.85546875" customWidth="1"/>
    <col min="11" max="11" width="12.42578125" customWidth="1"/>
    <col min="12" max="13" width="16.85546875" customWidth="1"/>
  </cols>
  <sheetData>
    <row r="1" spans="1:13" ht="18.75" x14ac:dyDescent="0.3">
      <c r="A1" s="17" t="s">
        <v>0</v>
      </c>
      <c r="G1" s="17" t="s">
        <v>31</v>
      </c>
    </row>
    <row r="2" spans="1:13" x14ac:dyDescent="0.25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G2" s="6" t="s">
        <v>1</v>
      </c>
      <c r="H2" s="7" t="s">
        <v>33</v>
      </c>
      <c r="I2" s="7" t="s">
        <v>32</v>
      </c>
      <c r="J2" s="7" t="s">
        <v>2</v>
      </c>
      <c r="K2" s="7" t="s">
        <v>3</v>
      </c>
      <c r="L2" s="7" t="s">
        <v>5</v>
      </c>
      <c r="M2" s="8" t="s">
        <v>34</v>
      </c>
    </row>
    <row r="3" spans="1:13" x14ac:dyDescent="0.25">
      <c r="A3" s="3" t="s">
        <v>14</v>
      </c>
      <c r="B3" s="1" t="s">
        <v>19</v>
      </c>
      <c r="C3" s="1" t="s">
        <v>29</v>
      </c>
      <c r="D3" s="1">
        <v>2001</v>
      </c>
      <c r="E3" s="5">
        <v>15400</v>
      </c>
      <c r="G3" s="3" t="s">
        <v>6</v>
      </c>
      <c r="H3" s="1">
        <v>2</v>
      </c>
      <c r="I3" s="1" t="str">
        <f>VLOOKUP(H3,$A$17:$B$20,2)</f>
        <v>Juliana</v>
      </c>
      <c r="J3" s="1" t="str">
        <f>VLOOKUP(G3,$A$3:$E$12,2)</f>
        <v>VW</v>
      </c>
      <c r="K3" s="1" t="str">
        <f>VLOOKUP(G3,$A$3:$C$12,3)</f>
        <v>Toro</v>
      </c>
      <c r="L3" s="2">
        <f>VLOOKUP(G3,$A$3:$E$12,5)</f>
        <v>55300</v>
      </c>
      <c r="M3" s="5">
        <f>IF(VLOOKUP(I3,$B$17:$C$20,2)=$G$18,L3*$H$18,L3*$H$19)</f>
        <v>5530</v>
      </c>
    </row>
    <row r="4" spans="1:13" x14ac:dyDescent="0.25">
      <c r="A4" s="3" t="s">
        <v>12</v>
      </c>
      <c r="B4" s="1" t="s">
        <v>17</v>
      </c>
      <c r="C4" s="1" t="s">
        <v>30</v>
      </c>
      <c r="D4" s="1">
        <v>2002</v>
      </c>
      <c r="E4" s="5">
        <v>45800</v>
      </c>
      <c r="G4" s="3" t="s">
        <v>20</v>
      </c>
      <c r="H4" s="1">
        <v>1</v>
      </c>
      <c r="I4" s="1" t="str">
        <f t="shared" ref="I4:I8" si="0">VLOOKUP(H4,$A$17:$B$20,2)</f>
        <v>Julia</v>
      </c>
      <c r="J4" s="1" t="str">
        <f t="shared" ref="J4:J8" si="1">VLOOKUP(G4,$A$3:$E$12,2)</f>
        <v>VW</v>
      </c>
      <c r="K4" s="1" t="str">
        <f t="shared" ref="K4:K8" si="2">VLOOKUP(G4,$A$3:$C$12,3)</f>
        <v>Sandero</v>
      </c>
      <c r="L4" s="2">
        <f>VLOOKUP(G4,$A$3:$E$12,5)</f>
        <v>25600</v>
      </c>
      <c r="M4" s="5">
        <f>IF(VLOOKUP(I4,$B$17:$C$20,2)=$G$18,L4*$H$18,L4*$H$19)</f>
        <v>2560</v>
      </c>
    </row>
    <row r="5" spans="1:13" x14ac:dyDescent="0.25">
      <c r="A5" s="3" t="s">
        <v>11</v>
      </c>
      <c r="B5" s="1" t="s">
        <v>17</v>
      </c>
      <c r="C5" s="1" t="s">
        <v>22</v>
      </c>
      <c r="D5" s="1">
        <v>2005</v>
      </c>
      <c r="E5" s="5">
        <v>18500</v>
      </c>
      <c r="G5" s="3" t="s">
        <v>9</v>
      </c>
      <c r="H5" s="1">
        <v>3</v>
      </c>
      <c r="I5" s="1" t="str">
        <f t="shared" si="0"/>
        <v>Marcelo</v>
      </c>
      <c r="J5" s="1" t="str">
        <f t="shared" si="1"/>
        <v>Fiat</v>
      </c>
      <c r="K5" s="1" t="str">
        <f t="shared" si="2"/>
        <v>Onix</v>
      </c>
      <c r="L5" s="2">
        <f t="shared" ref="L4:L8" si="3">VLOOKUP(G5,$A$3:$E$12,5)</f>
        <v>33200</v>
      </c>
      <c r="M5" s="5">
        <f>IF(VLOOKUP(I5,$B$17:$C$20,2)=$G$18,L5*$H$18,L5*$H$19)</f>
        <v>1660</v>
      </c>
    </row>
    <row r="6" spans="1:13" x14ac:dyDescent="0.25">
      <c r="A6" s="3" t="s">
        <v>10</v>
      </c>
      <c r="B6" s="1" t="s">
        <v>15</v>
      </c>
      <c r="C6" s="1" t="s">
        <v>25</v>
      </c>
      <c r="D6" s="1">
        <v>2010</v>
      </c>
      <c r="E6" s="5">
        <v>27800</v>
      </c>
      <c r="G6" s="3" t="s">
        <v>10</v>
      </c>
      <c r="H6" s="1">
        <v>1</v>
      </c>
      <c r="I6" s="1" t="str">
        <f t="shared" si="0"/>
        <v>Julia</v>
      </c>
      <c r="J6" s="1" t="str">
        <f t="shared" si="1"/>
        <v>Fiat</v>
      </c>
      <c r="K6" s="1" t="str">
        <f t="shared" si="2"/>
        <v>Golf</v>
      </c>
      <c r="L6" s="2">
        <f t="shared" si="3"/>
        <v>27800</v>
      </c>
      <c r="M6" s="5">
        <f>IF(VLOOKUP(I6,$B$17:$C$20,2)=$G$18,L6*$H$18,L6*$H$19)</f>
        <v>2780</v>
      </c>
    </row>
    <row r="7" spans="1:13" x14ac:dyDescent="0.25">
      <c r="A7" s="3" t="s">
        <v>9</v>
      </c>
      <c r="B7" s="1" t="s">
        <v>15</v>
      </c>
      <c r="C7" s="1" t="s">
        <v>23</v>
      </c>
      <c r="D7" s="1">
        <v>2010</v>
      </c>
      <c r="E7" s="5">
        <v>33200</v>
      </c>
      <c r="G7" s="3" t="s">
        <v>12</v>
      </c>
      <c r="H7" s="1">
        <v>2</v>
      </c>
      <c r="I7" s="1" t="str">
        <f t="shared" si="0"/>
        <v>Juliana</v>
      </c>
      <c r="J7" s="1" t="str">
        <f t="shared" si="1"/>
        <v>Chevrolet</v>
      </c>
      <c r="K7" s="1" t="str">
        <f t="shared" si="2"/>
        <v>Fox</v>
      </c>
      <c r="L7" s="2">
        <f t="shared" si="3"/>
        <v>45800</v>
      </c>
      <c r="M7" s="5">
        <f>IF(VLOOKUP(I7,$B$17:$C$20,2)=$G$18,L7*$H$18,L7*$H$19)</f>
        <v>4580</v>
      </c>
    </row>
    <row r="8" spans="1:13" x14ac:dyDescent="0.25">
      <c r="A8" s="3" t="s">
        <v>13</v>
      </c>
      <c r="B8" s="1" t="s">
        <v>15</v>
      </c>
      <c r="C8" s="1" t="s">
        <v>21</v>
      </c>
      <c r="D8" s="1">
        <v>2010</v>
      </c>
      <c r="E8" s="5">
        <v>17000</v>
      </c>
      <c r="G8" s="9" t="s">
        <v>12</v>
      </c>
      <c r="H8" s="11">
        <v>4</v>
      </c>
      <c r="I8" s="11" t="str">
        <f t="shared" si="0"/>
        <v>Mariana</v>
      </c>
      <c r="J8" s="11" t="str">
        <f t="shared" si="1"/>
        <v>Chevrolet</v>
      </c>
      <c r="K8" s="11" t="str">
        <f t="shared" si="2"/>
        <v>Fox</v>
      </c>
      <c r="L8" s="13">
        <f t="shared" si="3"/>
        <v>45800</v>
      </c>
      <c r="M8" s="12">
        <f>IF(VLOOKUP(I8,$B$17:$C$20,2)=$G$18,L8*$H$18,L8*$H$19)</f>
        <v>2290</v>
      </c>
    </row>
    <row r="9" spans="1:13" x14ac:dyDescent="0.25">
      <c r="A9" s="3" t="s">
        <v>8</v>
      </c>
      <c r="B9" s="1" t="s">
        <v>18</v>
      </c>
      <c r="C9" s="1" t="s">
        <v>26</v>
      </c>
      <c r="D9" s="1">
        <v>2011</v>
      </c>
      <c r="E9" s="5">
        <v>29300</v>
      </c>
    </row>
    <row r="10" spans="1:13" x14ac:dyDescent="0.25">
      <c r="A10" s="3" t="s">
        <v>20</v>
      </c>
      <c r="B10" s="1" t="s">
        <v>16</v>
      </c>
      <c r="C10" s="1" t="s">
        <v>27</v>
      </c>
      <c r="D10" s="1">
        <v>2015</v>
      </c>
      <c r="E10" s="5">
        <v>25600</v>
      </c>
      <c r="K10" s="6" t="s">
        <v>54</v>
      </c>
      <c r="L10" s="14" t="s">
        <v>55</v>
      </c>
    </row>
    <row r="11" spans="1:13" x14ac:dyDescent="0.25">
      <c r="A11" s="3" t="s">
        <v>6</v>
      </c>
      <c r="B11" s="1" t="s">
        <v>16</v>
      </c>
      <c r="C11" s="1" t="s">
        <v>28</v>
      </c>
      <c r="D11" s="1">
        <v>2015</v>
      </c>
      <c r="E11" s="5">
        <v>55300</v>
      </c>
      <c r="K11" s="3" t="s">
        <v>47</v>
      </c>
      <c r="L11" s="5">
        <f>SUM(L3:L8)</f>
        <v>233500</v>
      </c>
    </row>
    <row r="12" spans="1:13" x14ac:dyDescent="0.25">
      <c r="A12" s="9" t="s">
        <v>7</v>
      </c>
      <c r="B12" s="10" t="s">
        <v>16</v>
      </c>
      <c r="C12" s="11" t="s">
        <v>24</v>
      </c>
      <c r="D12" s="11">
        <v>2018</v>
      </c>
      <c r="E12" s="12">
        <v>95000</v>
      </c>
      <c r="K12" s="3" t="s">
        <v>48</v>
      </c>
      <c r="L12" s="5">
        <f>AVERAGE(L3:L8)</f>
        <v>38916.666666666664</v>
      </c>
    </row>
    <row r="13" spans="1:13" x14ac:dyDescent="0.25">
      <c r="K13" s="3" t="s">
        <v>50</v>
      </c>
      <c r="L13" s="5">
        <f>MAX(L3:L8)</f>
        <v>55300</v>
      </c>
    </row>
    <row r="14" spans="1:13" x14ac:dyDescent="0.25">
      <c r="K14" s="9" t="s">
        <v>49</v>
      </c>
      <c r="L14" s="12">
        <f>MIN(L3:L8)</f>
        <v>25600</v>
      </c>
    </row>
    <row r="15" spans="1:13" ht="18.75" x14ac:dyDescent="0.3">
      <c r="A15" s="17" t="s">
        <v>35</v>
      </c>
    </row>
    <row r="16" spans="1:13" x14ac:dyDescent="0.25">
      <c r="A16" s="6" t="s">
        <v>36</v>
      </c>
      <c r="B16" s="7" t="s">
        <v>37</v>
      </c>
      <c r="C16" s="7" t="s">
        <v>38</v>
      </c>
      <c r="D16" s="8" t="s">
        <v>39</v>
      </c>
      <c r="G16" s="6" t="s">
        <v>54</v>
      </c>
      <c r="H16" s="8" t="s">
        <v>55</v>
      </c>
    </row>
    <row r="17" spans="1:8" x14ac:dyDescent="0.25">
      <c r="A17" s="3">
        <v>1</v>
      </c>
      <c r="B17" s="1" t="s">
        <v>46</v>
      </c>
      <c r="C17" s="1" t="s">
        <v>41</v>
      </c>
      <c r="D17" s="5">
        <f>SUMIF($I$3:$I$8,B17,$M$3:$M$8)</f>
        <v>5340</v>
      </c>
      <c r="G17" s="3" t="s">
        <v>40</v>
      </c>
      <c r="H17" s="4"/>
    </row>
    <row r="18" spans="1:8" x14ac:dyDescent="0.25">
      <c r="A18" s="3">
        <v>2</v>
      </c>
      <c r="B18" s="1" t="s">
        <v>44</v>
      </c>
      <c r="C18" s="1" t="s">
        <v>41</v>
      </c>
      <c r="D18" s="5">
        <f t="shared" ref="D18:D20" si="4">SUMIF($I$3:$I$8,B18,$M$3:$M$8)</f>
        <v>10110</v>
      </c>
      <c r="G18" s="3" t="s">
        <v>41</v>
      </c>
      <c r="H18" s="15">
        <v>0.1</v>
      </c>
    </row>
    <row r="19" spans="1:8" x14ac:dyDescent="0.25">
      <c r="A19" s="3">
        <v>3</v>
      </c>
      <c r="B19" s="1" t="s">
        <v>45</v>
      </c>
      <c r="C19" s="1" t="s">
        <v>42</v>
      </c>
      <c r="D19" s="5">
        <f t="shared" si="4"/>
        <v>1660</v>
      </c>
      <c r="G19" s="9" t="s">
        <v>42</v>
      </c>
      <c r="H19" s="16">
        <v>0.05</v>
      </c>
    </row>
    <row r="20" spans="1:8" x14ac:dyDescent="0.25">
      <c r="A20" s="9">
        <v>4</v>
      </c>
      <c r="B20" s="11" t="s">
        <v>43</v>
      </c>
      <c r="C20" s="11" t="s">
        <v>42</v>
      </c>
      <c r="D20" s="12">
        <f t="shared" si="4"/>
        <v>2290</v>
      </c>
    </row>
  </sheetData>
  <sortState xmlns:xlrd2="http://schemas.microsoft.com/office/spreadsheetml/2017/richdata2" ref="B17:B20">
    <sortCondition ref="B17:B2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FE2E-B48E-4D3E-94AC-4DA68E96149A}">
  <dimension ref="A1:B6"/>
  <sheetViews>
    <sheetView workbookViewId="0">
      <selection activeCell="K20" sqref="K20"/>
    </sheetView>
  </sheetViews>
  <sheetFormatPr defaultRowHeight="15" x14ac:dyDescent="0.25"/>
  <cols>
    <col min="1" max="1" width="18" bestFit="1" customWidth="1"/>
    <col min="2" max="2" width="17.7109375" bestFit="1" customWidth="1"/>
    <col min="3" max="3" width="13.85546875" bestFit="1" customWidth="1"/>
  </cols>
  <sheetData>
    <row r="1" spans="1:2" x14ac:dyDescent="0.25">
      <c r="A1" s="19" t="s">
        <v>51</v>
      </c>
      <c r="B1" t="s">
        <v>53</v>
      </c>
    </row>
    <row r="2" spans="1:2" x14ac:dyDescent="0.25">
      <c r="A2" s="20" t="s">
        <v>46</v>
      </c>
      <c r="B2" s="18">
        <v>5340</v>
      </c>
    </row>
    <row r="3" spans="1:2" x14ac:dyDescent="0.25">
      <c r="A3" s="20" t="s">
        <v>44</v>
      </c>
      <c r="B3" s="18">
        <v>10110</v>
      </c>
    </row>
    <row r="4" spans="1:2" x14ac:dyDescent="0.25">
      <c r="A4" s="20" t="s">
        <v>45</v>
      </c>
      <c r="B4" s="18">
        <v>1660</v>
      </c>
    </row>
    <row r="5" spans="1:2" x14ac:dyDescent="0.25">
      <c r="A5" s="20" t="s">
        <v>43</v>
      </c>
      <c r="B5" s="18">
        <v>2290</v>
      </c>
    </row>
    <row r="6" spans="1:2" x14ac:dyDescent="0.25">
      <c r="A6" s="20" t="s">
        <v>52</v>
      </c>
      <c r="B6" s="18">
        <v>19400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principal</vt:lpstr>
      <vt:lpstr>Gráfico 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2022-12-02T12:05:31Z</dcterms:created>
  <dcterms:modified xsi:type="dcterms:W3CDTF">2022-12-02T13:46:31Z</dcterms:modified>
</cp:coreProperties>
</file>