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rquivos Excell\Aula 01.12\"/>
    </mc:Choice>
  </mc:AlternateContent>
  <xr:revisionPtr revIDLastSave="0" documentId="13_ncr:1_{105AF1B4-23BA-4675-A875-6778118B0605}" xr6:coauthVersionLast="47" xr6:coauthVersionMax="47" xr10:uidLastSave="{00000000-0000-0000-0000-000000000000}"/>
  <bookViews>
    <workbookView xWindow="-120" yWindow="-120" windowWidth="29040" windowHeight="15840" firstSheet="10" activeTab="11" xr2:uid="{92FC7F62-907F-4E45-8644-21AAB896B3CF}"/>
  </bookViews>
  <sheets>
    <sheet name="Exercício(1)" sheetId="1" state="hidden" r:id="rId1"/>
    <sheet name="Exercício(2)" sheetId="2" state="hidden" r:id="rId2"/>
    <sheet name="Exercício(3)" sheetId="3" state="hidden" r:id="rId3"/>
    <sheet name="Exercício(4)" sheetId="4" state="hidden" r:id="rId4"/>
    <sheet name="Exercício(5)" sheetId="5" state="hidden" r:id="rId5"/>
    <sheet name="Exercício(6)" sheetId="6" state="hidden" r:id="rId6"/>
    <sheet name="Exercício(7)" sheetId="7" state="hidden" r:id="rId7"/>
    <sheet name="Exercício(8)" sheetId="8" state="hidden" r:id="rId8"/>
    <sheet name="Gráfico(1)" sheetId="9" state="hidden" r:id="rId9"/>
    <sheet name="Gráfico(2)" sheetId="11" state="hidden" r:id="rId10"/>
    <sheet name="Gráfico(3)" sheetId="12" r:id="rId11"/>
    <sheet name="Planilha12" sheetId="13" r:id="rId12"/>
    <sheet name="Planilha14" sheetId="15" r:id="rId13"/>
  </sheets>
  <definedNames>
    <definedName name="SegmentaçãodeDados_Qua">#N/A</definedName>
    <definedName name="SegmentaçãodeDados_Qui">#N/A</definedName>
    <definedName name="SegmentaçãodeDados_Sáb">#N/A</definedName>
    <definedName name="SegmentaçãodeDados_Seg">#N/A</definedName>
    <definedName name="SegmentaçãodeDados_Sex">#N/A</definedName>
    <definedName name="SegmentaçãodeDados_Ter">#N/A</definedName>
  </definedNames>
  <calcPr calcId="191029"/>
  <pivotCaches>
    <pivotCache cacheId="19" r:id="rId14"/>
  </pivotCaches>
  <extLs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1" i="12" l="1"/>
  <c r="U6" i="12"/>
  <c r="U7" i="12"/>
  <c r="U8" i="12"/>
  <c r="U9" i="12"/>
  <c r="U10" i="12"/>
  <c r="U5" i="12"/>
  <c r="V23" i="12"/>
  <c r="W23" i="12"/>
  <c r="X23" i="12"/>
  <c r="Y23" i="12"/>
  <c r="Z23" i="12"/>
  <c r="U23" i="12"/>
  <c r="I5" i="12"/>
  <c r="I6" i="12"/>
  <c r="I7" i="12"/>
  <c r="I8" i="12"/>
  <c r="I9" i="12"/>
  <c r="I10" i="12"/>
  <c r="I4" i="12"/>
  <c r="D9" i="1"/>
  <c r="D10" i="1"/>
  <c r="D11" i="1"/>
  <c r="D12" i="1"/>
  <c r="D13" i="1"/>
  <c r="D14" i="1"/>
  <c r="D15" i="1"/>
  <c r="D16" i="1"/>
  <c r="D17" i="1"/>
  <c r="D8" i="1"/>
  <c r="F9" i="1"/>
  <c r="F10" i="1"/>
  <c r="F11" i="1"/>
  <c r="F12" i="1"/>
  <c r="F13" i="1"/>
  <c r="F14" i="1"/>
  <c r="F15" i="1"/>
  <c r="F16" i="1"/>
  <c r="F17" i="1"/>
  <c r="F8" i="1"/>
  <c r="E9" i="1"/>
  <c r="E10" i="1"/>
  <c r="E11" i="1"/>
  <c r="E12" i="1"/>
  <c r="E13" i="1"/>
  <c r="E14" i="1"/>
  <c r="E15" i="1"/>
  <c r="E16" i="1"/>
  <c r="E17" i="1"/>
  <c r="E8" i="1"/>
  <c r="N20" i="8"/>
  <c r="N19" i="8"/>
  <c r="N18" i="8"/>
  <c r="N17" i="8"/>
  <c r="P9" i="8"/>
  <c r="P10" i="8"/>
  <c r="P11" i="8"/>
  <c r="P12" i="8"/>
  <c r="P13" i="8"/>
  <c r="P14" i="8"/>
  <c r="P15" i="8"/>
  <c r="P8" i="8"/>
  <c r="G31" i="8"/>
  <c r="G30" i="8"/>
  <c r="G29" i="8"/>
  <c r="G28" i="8"/>
  <c r="D31" i="8"/>
  <c r="D30" i="8"/>
  <c r="D29" i="8"/>
  <c r="D28" i="8"/>
  <c r="I19" i="8"/>
  <c r="I18" i="8"/>
  <c r="I17" i="8"/>
  <c r="I16" i="8"/>
  <c r="F19" i="8"/>
  <c r="F20" i="8"/>
  <c r="F21" i="8"/>
  <c r="F22" i="8"/>
  <c r="F23" i="8"/>
  <c r="F24" i="8"/>
  <c r="F25" i="8"/>
  <c r="F18" i="8"/>
  <c r="G9" i="8"/>
  <c r="G8" i="8"/>
  <c r="G7" i="8"/>
  <c r="G6" i="8"/>
  <c r="B5" i="7"/>
  <c r="D5" i="7" s="1"/>
  <c r="B4" i="7"/>
  <c r="D4" i="7" s="1"/>
  <c r="B3" i="7"/>
  <c r="D3" i="7" s="1"/>
  <c r="B2" i="7"/>
  <c r="D2" i="7" s="1"/>
  <c r="B18" i="4"/>
  <c r="B17" i="6"/>
  <c r="B16" i="6"/>
  <c r="B17" i="5"/>
  <c r="B16" i="5"/>
  <c r="B17" i="4"/>
  <c r="B18" i="3"/>
  <c r="B17" i="3"/>
  <c r="B10" i="2"/>
  <c r="B9" i="2"/>
</calcChain>
</file>

<file path=xl/sharedStrings.xml><?xml version="1.0" encoding="utf-8"?>
<sst xmlns="http://schemas.openxmlformats.org/spreadsheetml/2006/main" count="244" uniqueCount="150">
  <si>
    <t>Exercício 2: Cálculos de porcentagem</t>
  </si>
  <si>
    <t>Formatar corretamente os números</t>
  </si>
  <si>
    <t>Calcular o Valor de vendas calculando a porcentagem indicada na célula F8</t>
  </si>
  <si>
    <t>O valor da venda será 5% maior que o total do valor de compra!</t>
  </si>
  <si>
    <t>PRODUTO</t>
  </si>
  <si>
    <t>VALOR DA COMPRA</t>
  </si>
  <si>
    <t>QUANTIDADE</t>
  </si>
  <si>
    <t>VALOR DE VENDA</t>
  </si>
  <si>
    <t>Produto AB1</t>
  </si>
  <si>
    <t>Produto AB2</t>
  </si>
  <si>
    <t>Produto AB3</t>
  </si>
  <si>
    <t>Produto AB4</t>
  </si>
  <si>
    <t>Produto AB5</t>
  </si>
  <si>
    <t>Produto AB6</t>
  </si>
  <si>
    <t>Produto AB7</t>
  </si>
  <si>
    <t>Produto AB8</t>
  </si>
  <si>
    <t>Produto AB9</t>
  </si>
  <si>
    <t>Produto AB10</t>
  </si>
  <si>
    <t>M I C R O     S Y S T E M S     3  CDS</t>
  </si>
  <si>
    <t>À VISTA</t>
  </si>
  <si>
    <t>GGE MD-3130 1.000W PMPO 36W RMS</t>
  </si>
  <si>
    <t>TONY MHC-DX10B 1.100W PMPO 100W RMS</t>
  </si>
  <si>
    <t>ALIAS NSX-SZ329 2.000W PMPO 160W RMS</t>
  </si>
  <si>
    <t>TONY MHC-DX 20 1.300W PMPO 120W RMS</t>
  </si>
  <si>
    <t>ALIAS NSX-SZ529 2.500W PMPO 200W RMS</t>
  </si>
  <si>
    <t>ALIAS XHN-6 7.000W PMPO 640W RMS</t>
  </si>
  <si>
    <t>TONY MHC-DX90 6.600W PMPO 600W RMS</t>
  </si>
  <si>
    <t>Total Geral a Pagar...</t>
  </si>
  <si>
    <t>Os micro systems custam em média...</t>
  </si>
  <si>
    <t>P R O D U T O S</t>
  </si>
  <si>
    <t>Refrigerador Electrobom R-250 243L</t>
  </si>
  <si>
    <t>Fogão ConNorte 4B c/botijão vazio grátis</t>
  </si>
  <si>
    <t>Lavadora Smart Brasbom 5KG, 5 programas e molho inteligente</t>
  </si>
  <si>
    <t>Forno Microondas Brasbom 27L Dourador/Crisp</t>
  </si>
  <si>
    <t>Aspirador Tornado Electrobom</t>
  </si>
  <si>
    <t>Liquidificador Liq Faz Talita</t>
  </si>
  <si>
    <t>Ferro Talita Mistral Vapor/Spray</t>
  </si>
  <si>
    <t>Multiprocessador Talita Mega Master Smart</t>
  </si>
  <si>
    <t>Ar Condicionado TL 7.100 Btus.</t>
  </si>
  <si>
    <t>Aquecedor Brasilian AB-1000 1000W</t>
  </si>
  <si>
    <t>Enceradeira Electrobom C60/61</t>
  </si>
  <si>
    <t>Batedeira Talita Topa Tudo Plus 3 Vel.</t>
  </si>
  <si>
    <t>Cafeteira Erno Performa CMA 20 Cafés</t>
  </si>
  <si>
    <t>Secador Hottman Ultra Lite 1.000W</t>
  </si>
  <si>
    <t>TV 20" Toshique</t>
  </si>
  <si>
    <t>O produto mais caro custa...</t>
  </si>
  <si>
    <t>O 2º produto mais caro custa...</t>
  </si>
  <si>
    <t>O 2º produto mais barato custa...</t>
  </si>
  <si>
    <t>Produtos</t>
  </si>
  <si>
    <t>Data de
Fabricação</t>
  </si>
  <si>
    <t>Validade
em Dias</t>
  </si>
  <si>
    <t>Data de
Vencimento</t>
  </si>
  <si>
    <t>Iogurte polpa Itabom c/6 unid.</t>
  </si>
  <si>
    <t>Petit Suisse Patavinho</t>
  </si>
  <si>
    <t>Requeijão Cremoso Canubio</t>
  </si>
  <si>
    <t>Sobremesa Creamy ou Flan Patavo</t>
  </si>
  <si>
    <t>data da fabricação digite:   = hoje()</t>
  </si>
  <si>
    <t>função Hoje()</t>
  </si>
  <si>
    <r>
      <t xml:space="preserve">FUNÇÃO SOMA - MÉDIA - MÍNIMO - MÁXIMO </t>
    </r>
    <r>
      <rPr>
        <b/>
        <sz val="11"/>
        <color indexed="10"/>
        <rFont val="Maiandra GD"/>
        <family val="2"/>
      </rPr>
      <t>Exercício</t>
    </r>
  </si>
  <si>
    <t>RELATÓRIO DE VENDAS</t>
  </si>
  <si>
    <t>Exercício 1</t>
  </si>
  <si>
    <t>NOME</t>
  </si>
  <si>
    <t>VALOR</t>
  </si>
  <si>
    <t>Exercício 3</t>
  </si>
  <si>
    <t>Edson</t>
  </si>
  <si>
    <t>Sergio</t>
  </si>
  <si>
    <t>Média de Vendas</t>
  </si>
  <si>
    <t>Média</t>
  </si>
  <si>
    <t>Cesta básica</t>
  </si>
  <si>
    <t>Eliziane</t>
  </si>
  <si>
    <t>A maior venda</t>
  </si>
  <si>
    <t>Máximo</t>
  </si>
  <si>
    <t>Quantidade</t>
  </si>
  <si>
    <t>Preço Unitário</t>
  </si>
  <si>
    <t xml:space="preserve">Valor Total </t>
  </si>
  <si>
    <t>Fábio</t>
  </si>
  <si>
    <t>A menor Venda</t>
  </si>
  <si>
    <t>Mínino</t>
  </si>
  <si>
    <t>Arroz</t>
  </si>
  <si>
    <t>Elizangela</t>
  </si>
  <si>
    <t>Total de vendas</t>
  </si>
  <si>
    <t>Soma</t>
  </si>
  <si>
    <t>Feijão</t>
  </si>
  <si>
    <t>Bruno</t>
  </si>
  <si>
    <t>Café</t>
  </si>
  <si>
    <t>Adriana</t>
  </si>
  <si>
    <t>Açucar</t>
  </si>
  <si>
    <t>Óleo</t>
  </si>
  <si>
    <t xml:space="preserve">  .,</t>
  </si>
  <si>
    <t>Sal</t>
  </si>
  <si>
    <t>Exercício 2</t>
  </si>
  <si>
    <t>Macarrão</t>
  </si>
  <si>
    <t>Molho de tomate</t>
  </si>
  <si>
    <t>CESTA BÁSICA</t>
  </si>
  <si>
    <t>Valor</t>
  </si>
  <si>
    <t>Maior</t>
  </si>
  <si>
    <t>Média da Cesta</t>
  </si>
  <si>
    <t>Menor</t>
  </si>
  <si>
    <t>Produto mais caro</t>
  </si>
  <si>
    <t>Total</t>
  </si>
  <si>
    <t>Produto mais barato</t>
  </si>
  <si>
    <t>Total da Cesta</t>
  </si>
  <si>
    <t>Porcentagem de lucro</t>
  </si>
  <si>
    <t>VALOR TOTAL DA VENDA</t>
  </si>
  <si>
    <t>VALOR DE 5%</t>
  </si>
  <si>
    <t>Tema: Feriado de natal, rodovia Pres. Dutra</t>
  </si>
  <si>
    <t>Dados</t>
  </si>
  <si>
    <t>Ano</t>
  </si>
  <si>
    <t>Acidentes</t>
  </si>
  <si>
    <t>Estatísticas</t>
  </si>
  <si>
    <t>Media</t>
  </si>
  <si>
    <t>Mediana</t>
  </si>
  <si>
    <t>Moda</t>
  </si>
  <si>
    <t>Maximo</t>
  </si>
  <si>
    <t>Mínimo</t>
  </si>
  <si>
    <t>Desvio Padrão</t>
  </si>
  <si>
    <t>O produto mais barato custa...</t>
  </si>
  <si>
    <t>Vendas por Cidade</t>
  </si>
  <si>
    <t>Filiais</t>
  </si>
  <si>
    <t>Vendas</t>
  </si>
  <si>
    <t>Jaguariúna</t>
  </si>
  <si>
    <t>Pedreira</t>
  </si>
  <si>
    <t>Campinas</t>
  </si>
  <si>
    <t>Amparo</t>
  </si>
  <si>
    <t>Serra Negra</t>
  </si>
  <si>
    <t>Americana</t>
  </si>
  <si>
    <t>Santa Bárbara D' Oeste</t>
  </si>
  <si>
    <t>Entregas da Semana</t>
  </si>
  <si>
    <t>Motoboy</t>
  </si>
  <si>
    <t>Seg</t>
  </si>
  <si>
    <t>Ter</t>
  </si>
  <si>
    <t>Qua</t>
  </si>
  <si>
    <t>Qui</t>
  </si>
  <si>
    <t>Sex</t>
  </si>
  <si>
    <t>Sáb</t>
  </si>
  <si>
    <t>Totais</t>
  </si>
  <si>
    <t>Jair</t>
  </si>
  <si>
    <t>Suzana</t>
  </si>
  <si>
    <t>Mariana</t>
  </si>
  <si>
    <t>Marcos</t>
  </si>
  <si>
    <t>Paulão</t>
  </si>
  <si>
    <t>Miguel</t>
  </si>
  <si>
    <t>Osvaldo</t>
  </si>
  <si>
    <t>Soma de Seg</t>
  </si>
  <si>
    <t>Soma de Ter</t>
  </si>
  <si>
    <t>Soma de Qua</t>
  </si>
  <si>
    <t>Soma de Qui</t>
  </si>
  <si>
    <t>Soma de Sex</t>
  </si>
  <si>
    <t>Soma de Sáb</t>
  </si>
  <si>
    <t>jdaiojijioajiojdsiojiojiojdoajo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</si>
</sst>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R$&quot;\ * #,##0.00_-;\-&quot;R$&quot;\ * #,##0.00_-;_-&quot;R$&quot;\ * &quot;-&quot;??_-;_-@_-"/>
    <numFmt numFmtId="166" formatCode="_-&quot;R$&quot;\ * #,##0.00_-;\-&quot;R$&quot;\ * #,##0.00_-;_-&quot;R$&quot;\ * &quot;-&quot;??_-;_-@_-"/>
    <numFmt numFmtId="167" formatCode="_-* #,##0.00_-;\-* #,##0.00_-;_-* &quot;-&quot;??_-;_-@_-"/>
    <numFmt numFmtId="168" formatCode="_(&quot;R$ &quot;* #,##0.00_);_(&quot;R$ &quot;* \(#,##0.00\);_(&quot;R$ &quot;* &quot;-&quot;??_);_(@_)"/>
    <numFmt numFmtId="169" formatCode="_-[$R$-416]\ * #,##0.00_-;\-[$R$-416]\ * #,##0.00_-;_-[$R$-416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sz val="10"/>
      <name val="Verdana"/>
      <family val="2"/>
    </font>
    <font>
      <b/>
      <sz val="14"/>
      <color indexed="12"/>
      <name val="Maiandra GD"/>
      <family val="2"/>
    </font>
    <font>
      <b/>
      <sz val="11"/>
      <color indexed="10"/>
      <name val="Maiandra GD"/>
      <family val="2"/>
    </font>
    <font>
      <b/>
      <sz val="10"/>
      <color indexed="9"/>
      <name val="verdana"/>
      <family val="2"/>
    </font>
    <font>
      <b/>
      <sz val="10"/>
      <color indexed="10"/>
      <name val="verdana"/>
      <family val="2"/>
    </font>
    <font>
      <b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sz val="10"/>
      <color theme="0"/>
      <name val="Arial"/>
      <family val="2"/>
    </font>
    <font>
      <sz val="10"/>
      <color theme="3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8" fontId="4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/>
    <xf numFmtId="0" fontId="4" fillId="0" borderId="0"/>
    <xf numFmtId="167" fontId="9" fillId="0" borderId="0" applyFont="0" applyFill="0" applyBorder="0" applyAlignment="0" applyProtection="0"/>
    <xf numFmtId="0" fontId="4" fillId="0" borderId="0"/>
  </cellStyleXfs>
  <cellXfs count="131">
    <xf numFmtId="0" fontId="0" fillId="0" borderId="0" xfId="0"/>
    <xf numFmtId="0" fontId="3" fillId="0" borderId="0" xfId="3"/>
    <xf numFmtId="0" fontId="4" fillId="0" borderId="1" xfId="3" applyFont="1" applyBorder="1"/>
    <xf numFmtId="0" fontId="6" fillId="0" borderId="0" xfId="3" applyFont="1"/>
    <xf numFmtId="0" fontId="7" fillId="0" borderId="0" xfId="3" applyFont="1"/>
    <xf numFmtId="0" fontId="4" fillId="0" borderId="0" xfId="3" applyFont="1"/>
    <xf numFmtId="0" fontId="17" fillId="9" borderId="0" xfId="3" applyFont="1" applyFill="1" applyAlignment="1">
      <alignment horizontal="center" vertical="center" wrapText="1"/>
    </xf>
    <xf numFmtId="9" fontId="17" fillId="10" borderId="0" xfId="3" applyNumberFormat="1" applyFont="1" applyFill="1" applyAlignment="1">
      <alignment horizontal="center"/>
    </xf>
    <xf numFmtId="0" fontId="3" fillId="0" borderId="1" xfId="3" applyBorder="1" applyAlignment="1">
      <alignment horizontal="center"/>
    </xf>
    <xf numFmtId="0" fontId="4" fillId="0" borderId="7" xfId="3" applyFont="1" applyBorder="1"/>
    <xf numFmtId="0" fontId="3" fillId="0" borderId="7" xfId="3" applyBorder="1" applyAlignment="1">
      <alignment horizontal="center"/>
    </xf>
    <xf numFmtId="0" fontId="18" fillId="11" borderId="8" xfId="3" applyFont="1" applyFill="1" applyBorder="1" applyAlignment="1">
      <alignment horizontal="center" vertical="center"/>
    </xf>
    <xf numFmtId="0" fontId="18" fillId="11" borderId="9" xfId="3" applyFont="1" applyFill="1" applyBorder="1" applyAlignment="1">
      <alignment horizontal="center" vertical="center" wrapText="1"/>
    </xf>
    <xf numFmtId="0" fontId="18" fillId="11" borderId="9" xfId="3" applyFont="1" applyFill="1" applyBorder="1" applyAlignment="1">
      <alignment horizontal="center" vertical="center"/>
    </xf>
    <xf numFmtId="168" fontId="3" fillId="0" borderId="7" xfId="4" applyFont="1" applyBorder="1" applyAlignment="1">
      <alignment horizontal="center"/>
    </xf>
    <xf numFmtId="168" fontId="3" fillId="0" borderId="1" xfId="4" applyFont="1" applyBorder="1" applyAlignment="1">
      <alignment horizontal="center"/>
    </xf>
    <xf numFmtId="168" fontId="3" fillId="0" borderId="0" xfId="4" applyFont="1"/>
    <xf numFmtId="0" fontId="19" fillId="0" borderId="0" xfId="3" applyFont="1" applyAlignment="1">
      <alignment horizontal="center"/>
    </xf>
    <xf numFmtId="0" fontId="4" fillId="12" borderId="20" xfId="9" applyFill="1" applyBorder="1" applyAlignment="1">
      <alignment horizontal="center" wrapText="1"/>
    </xf>
    <xf numFmtId="0" fontId="4" fillId="12" borderId="10" xfId="9" applyFill="1" applyBorder="1" applyAlignment="1">
      <alignment horizontal="center" wrapText="1"/>
    </xf>
    <xf numFmtId="0" fontId="5" fillId="0" borderId="1" xfId="3" applyFont="1" applyBorder="1" applyAlignment="1">
      <alignment horizontal="center"/>
    </xf>
    <xf numFmtId="0" fontId="4" fillId="0" borderId="1" xfId="3" applyFont="1" applyBorder="1"/>
    <xf numFmtId="168" fontId="4" fillId="0" borderId="1" xfId="4" applyFont="1" applyBorder="1"/>
    <xf numFmtId="168" fontId="4" fillId="0" borderId="2" xfId="4" applyFont="1" applyBorder="1"/>
    <xf numFmtId="0" fontId="5" fillId="0" borderId="3" xfId="3" applyFont="1" applyBorder="1" applyAlignment="1">
      <alignment horizontal="right" vertical="center"/>
    </xf>
    <xf numFmtId="168" fontId="5" fillId="2" borderId="4" xfId="4" applyFont="1" applyFill="1" applyBorder="1" applyAlignment="1">
      <alignment horizontal="right" vertical="center"/>
    </xf>
    <xf numFmtId="168" fontId="5" fillId="2" borderId="5" xfId="3" applyNumberFormat="1" applyFont="1" applyFill="1" applyBorder="1" applyAlignment="1">
      <alignment horizontal="right" vertical="center"/>
    </xf>
    <xf numFmtId="0" fontId="5" fillId="0" borderId="1" xfId="3" applyFont="1" applyBorder="1" applyAlignment="1">
      <alignment horizontal="center" vertical="center"/>
    </xf>
    <xf numFmtId="0" fontId="5" fillId="0" borderId="1" xfId="3" applyFont="1" applyBorder="1" applyAlignment="1">
      <alignment horizontal="center"/>
    </xf>
    <xf numFmtId="0" fontId="4" fillId="0" borderId="1" xfId="3" applyFont="1" applyBorder="1"/>
    <xf numFmtId="168" fontId="4" fillId="0" borderId="1" xfId="4" applyFont="1" applyBorder="1"/>
    <xf numFmtId="168" fontId="4" fillId="0" borderId="2" xfId="4" applyFont="1" applyBorder="1"/>
    <xf numFmtId="0" fontId="5" fillId="0" borderId="3" xfId="3" applyFont="1" applyBorder="1" applyAlignment="1">
      <alignment horizontal="right" vertical="center"/>
    </xf>
    <xf numFmtId="168" fontId="5" fillId="2" borderId="4" xfId="4" applyFont="1" applyFill="1" applyBorder="1" applyAlignment="1">
      <alignment horizontal="right" vertical="center"/>
    </xf>
    <xf numFmtId="168" fontId="5" fillId="2" borderId="5" xfId="3" applyNumberFormat="1" applyFont="1" applyFill="1" applyBorder="1" applyAlignment="1">
      <alignment horizontal="right" vertical="center"/>
    </xf>
    <xf numFmtId="0" fontId="5" fillId="0" borderId="1" xfId="3" applyFont="1" applyBorder="1" applyAlignment="1">
      <alignment horizontal="center"/>
    </xf>
    <xf numFmtId="0" fontId="4" fillId="0" borderId="1" xfId="3" applyFont="1" applyBorder="1"/>
    <xf numFmtId="168" fontId="4" fillId="0" borderId="1" xfId="4" applyFont="1" applyBorder="1"/>
    <xf numFmtId="168" fontId="4" fillId="0" borderId="2" xfId="4" applyFont="1" applyBorder="1"/>
    <xf numFmtId="0" fontId="5" fillId="0" borderId="3" xfId="3" applyFont="1" applyBorder="1" applyAlignment="1">
      <alignment horizontal="right" vertical="center"/>
    </xf>
    <xf numFmtId="168" fontId="5" fillId="2" borderId="4" xfId="4" applyFont="1" applyFill="1" applyBorder="1" applyAlignment="1">
      <alignment horizontal="right" vertical="center"/>
    </xf>
    <xf numFmtId="168" fontId="5" fillId="2" borderId="5" xfId="3" applyNumberFormat="1" applyFont="1" applyFill="1" applyBorder="1" applyAlignment="1">
      <alignment horizontal="right" vertical="center"/>
    </xf>
    <xf numFmtId="0" fontId="5" fillId="0" borderId="1" xfId="3" applyFont="1" applyBorder="1" applyAlignment="1">
      <alignment horizontal="center"/>
    </xf>
    <xf numFmtId="0" fontId="4" fillId="0" borderId="1" xfId="3" applyFont="1" applyBorder="1"/>
    <xf numFmtId="168" fontId="4" fillId="0" borderId="1" xfId="4" applyFont="1" applyBorder="1"/>
    <xf numFmtId="0" fontId="5" fillId="0" borderId="3" xfId="3" applyFont="1" applyBorder="1" applyAlignment="1">
      <alignment horizontal="right" vertical="center"/>
    </xf>
    <xf numFmtId="168" fontId="5" fillId="2" borderId="4" xfId="4" applyFont="1" applyFill="1" applyBorder="1" applyAlignment="1">
      <alignment horizontal="right" vertical="center"/>
    </xf>
    <xf numFmtId="168" fontId="5" fillId="2" borderId="4" xfId="3" applyNumberFormat="1" applyFont="1" applyFill="1" applyBorder="1" applyAlignment="1">
      <alignment horizontal="right" vertical="center"/>
    </xf>
    <xf numFmtId="0" fontId="5" fillId="0" borderId="1" xfId="3" applyFont="1" applyBorder="1" applyAlignment="1">
      <alignment horizontal="center"/>
    </xf>
    <xf numFmtId="0" fontId="4" fillId="0" borderId="1" xfId="3" applyFont="1" applyBorder="1"/>
    <xf numFmtId="168" fontId="4" fillId="0" borderId="1" xfId="4" applyFont="1" applyBorder="1"/>
    <xf numFmtId="0" fontId="5" fillId="0" borderId="3" xfId="3" applyFont="1" applyBorder="1" applyAlignment="1">
      <alignment horizontal="right" vertical="center"/>
    </xf>
    <xf numFmtId="168" fontId="5" fillId="2" borderId="4" xfId="4" applyFont="1" applyFill="1" applyBorder="1" applyAlignment="1">
      <alignment horizontal="right" vertical="center"/>
    </xf>
    <xf numFmtId="168" fontId="5" fillId="2" borderId="4" xfId="3" applyNumberFormat="1" applyFont="1" applyFill="1" applyBorder="1" applyAlignment="1">
      <alignment horizontal="right" vertical="center"/>
    </xf>
    <xf numFmtId="0" fontId="4" fillId="0" borderId="0" xfId="9"/>
    <xf numFmtId="0" fontId="5" fillId="0" borderId="1" xfId="9" applyFont="1" applyBorder="1" applyAlignment="1">
      <alignment horizontal="center" vertical="center"/>
    </xf>
    <xf numFmtId="0" fontId="5" fillId="0" borderId="2" xfId="9" applyFont="1" applyBorder="1" applyAlignment="1">
      <alignment horizontal="center" vertical="center" wrapText="1"/>
    </xf>
    <xf numFmtId="0" fontId="5" fillId="0" borderId="1" xfId="9" applyFont="1" applyBorder="1" applyAlignment="1">
      <alignment horizontal="center" vertical="center" wrapText="1"/>
    </xf>
    <xf numFmtId="0" fontId="4" fillId="0" borderId="3" xfId="9" applyFont="1" applyBorder="1" applyAlignment="1">
      <alignment horizontal="left" vertical="center"/>
    </xf>
    <xf numFmtId="14" fontId="4" fillId="2" borderId="4" xfId="9" applyNumberFormat="1" applyFont="1" applyFill="1" applyBorder="1" applyAlignment="1">
      <alignment horizontal="center" vertical="center"/>
    </xf>
    <xf numFmtId="0" fontId="4" fillId="0" borderId="6" xfId="9" applyFont="1" applyBorder="1" applyAlignment="1">
      <alignment horizontal="center" vertical="center"/>
    </xf>
    <xf numFmtId="14" fontId="4" fillId="0" borderId="1" xfId="9" applyNumberFormat="1" applyFont="1" applyBorder="1" applyAlignment="1">
      <alignment horizontal="center" vertical="center"/>
    </xf>
    <xf numFmtId="14" fontId="4" fillId="12" borderId="10" xfId="9" applyNumberFormat="1" applyFill="1" applyBorder="1"/>
    <xf numFmtId="14" fontId="4" fillId="12" borderId="5" xfId="9" applyNumberFormat="1" applyFill="1" applyBorder="1"/>
    <xf numFmtId="0" fontId="5" fillId="4" borderId="0" xfId="7" applyFont="1" applyFill="1" applyAlignment="1">
      <alignment horizontal="center"/>
    </xf>
    <xf numFmtId="0" fontId="15" fillId="8" borderId="16" xfId="7" applyFont="1" applyFill="1" applyBorder="1" applyAlignment="1">
      <alignment horizontal="center"/>
    </xf>
    <xf numFmtId="0" fontId="12" fillId="8" borderId="16" xfId="6" applyFont="1" applyFill="1" applyBorder="1" applyAlignment="1">
      <alignment horizontal="center"/>
    </xf>
    <xf numFmtId="0" fontId="4" fillId="0" borderId="0" xfId="9"/>
    <xf numFmtId="0" fontId="9" fillId="0" borderId="0" xfId="6"/>
    <xf numFmtId="0" fontId="10" fillId="0" borderId="0" xfId="6" applyFont="1"/>
    <xf numFmtId="0" fontId="9" fillId="0" borderId="11" xfId="6" applyBorder="1"/>
    <xf numFmtId="0" fontId="4" fillId="0" borderId="12" xfId="7" applyBorder="1"/>
    <xf numFmtId="0" fontId="9" fillId="0" borderId="12" xfId="6" applyBorder="1"/>
    <xf numFmtId="0" fontId="9" fillId="0" borderId="13" xfId="6" applyBorder="1"/>
    <xf numFmtId="0" fontId="9" fillId="0" borderId="14" xfId="6" applyBorder="1"/>
    <xf numFmtId="0" fontId="13" fillId="0" borderId="0" xfId="6" applyFont="1"/>
    <xf numFmtId="0" fontId="9" fillId="0" borderId="15" xfId="6" applyBorder="1"/>
    <xf numFmtId="0" fontId="9" fillId="4" borderId="16" xfId="6" applyFill="1" applyBorder="1" applyAlignment="1">
      <alignment horizontal="center"/>
    </xf>
    <xf numFmtId="0" fontId="9" fillId="0" borderId="16" xfId="6" applyBorder="1"/>
    <xf numFmtId="169" fontId="4" fillId="0" borderId="16" xfId="8" applyNumberFormat="1" applyFont="1" applyBorder="1"/>
    <xf numFmtId="0" fontId="9" fillId="2" borderId="16" xfId="6" applyFill="1" applyBorder="1"/>
    <xf numFmtId="0" fontId="14" fillId="0" borderId="0" xfId="7" applyFont="1" applyAlignment="1">
      <alignment horizontal="center"/>
    </xf>
    <xf numFmtId="0" fontId="4" fillId="0" borderId="15" xfId="7" applyBorder="1"/>
    <xf numFmtId="0" fontId="16" fillId="5" borderId="16" xfId="7" applyFont="1" applyFill="1" applyBorder="1" applyAlignment="1">
      <alignment vertical="center"/>
    </xf>
    <xf numFmtId="0" fontId="16" fillId="5" borderId="16" xfId="7" applyFont="1" applyFill="1" applyBorder="1" applyAlignment="1">
      <alignment vertical="center" wrapText="1"/>
    </xf>
    <xf numFmtId="0" fontId="4" fillId="0" borderId="16" xfId="7" applyBorder="1"/>
    <xf numFmtId="0" fontId="4" fillId="0" borderId="16" xfId="7" applyBorder="1" applyAlignment="1">
      <alignment horizontal="center"/>
    </xf>
    <xf numFmtId="168" fontId="4" fillId="0" borderId="16" xfId="4" applyFont="1" applyBorder="1" applyAlignment="1">
      <alignment horizontal="center"/>
    </xf>
    <xf numFmtId="166" fontId="8" fillId="0" borderId="16" xfId="5" applyFont="1" applyFill="1" applyBorder="1" applyAlignment="1">
      <alignment horizontal="center"/>
    </xf>
    <xf numFmtId="0" fontId="9" fillId="0" borderId="17" xfId="6" applyBorder="1"/>
    <xf numFmtId="0" fontId="9" fillId="0" borderId="18" xfId="6" applyBorder="1"/>
    <xf numFmtId="0" fontId="9" fillId="0" borderId="19" xfId="6" applyBorder="1"/>
    <xf numFmtId="0" fontId="13" fillId="0" borderId="12" xfId="6" applyFont="1" applyBorder="1"/>
    <xf numFmtId="0" fontId="9" fillId="3" borderId="1" xfId="6" applyFill="1" applyBorder="1" applyAlignment="1">
      <alignment horizontal="center"/>
    </xf>
    <xf numFmtId="0" fontId="5" fillId="0" borderId="15" xfId="7" applyFont="1" applyBorder="1" applyAlignment="1">
      <alignment horizontal="center"/>
    </xf>
    <xf numFmtId="0" fontId="4" fillId="0" borderId="0" xfId="7"/>
    <xf numFmtId="0" fontId="5" fillId="0" borderId="1" xfId="7" applyFont="1" applyBorder="1" applyAlignment="1">
      <alignment horizontal="center" vertical="center"/>
    </xf>
    <xf numFmtId="0" fontId="5" fillId="6" borderId="1" xfId="7" applyFont="1" applyFill="1" applyBorder="1" applyAlignment="1">
      <alignment horizontal="center" vertical="center"/>
    </xf>
    <xf numFmtId="0" fontId="5" fillId="7" borderId="1" xfId="7" applyFont="1" applyFill="1" applyBorder="1" applyAlignment="1">
      <alignment horizontal="center" vertical="center" wrapText="1"/>
    </xf>
    <xf numFmtId="0" fontId="5" fillId="3" borderId="1" xfId="7" applyFont="1" applyFill="1" applyBorder="1" applyAlignment="1">
      <alignment horizontal="center" vertical="center" wrapText="1"/>
    </xf>
    <xf numFmtId="166" fontId="8" fillId="0" borderId="16" xfId="7" applyNumberFormat="1" applyFont="1" applyBorder="1"/>
    <xf numFmtId="0" fontId="4" fillId="0" borderId="1" xfId="7" applyBorder="1"/>
    <xf numFmtId="0" fontId="4" fillId="6" borderId="1" xfId="7" applyFill="1" applyBorder="1" applyAlignment="1">
      <alignment horizontal="center"/>
    </xf>
    <xf numFmtId="168" fontId="4" fillId="7" borderId="1" xfId="4" applyFont="1" applyFill="1" applyBorder="1" applyAlignment="1">
      <alignment horizontal="center"/>
    </xf>
    <xf numFmtId="168" fontId="4" fillId="3" borderId="1" xfId="4" applyFont="1" applyFill="1" applyBorder="1" applyAlignment="1">
      <alignment horizontal="center"/>
    </xf>
    <xf numFmtId="0" fontId="9" fillId="6" borderId="1" xfId="6" applyFill="1" applyBorder="1" applyAlignment="1">
      <alignment horizontal="center"/>
    </xf>
    <xf numFmtId="0" fontId="9" fillId="0" borderId="1" xfId="6" applyBorder="1" applyAlignment="1">
      <alignment horizontal="center"/>
    </xf>
    <xf numFmtId="0" fontId="9" fillId="7" borderId="1" xfId="6" applyFill="1" applyBorder="1" applyAlignment="1">
      <alignment horizontal="center"/>
    </xf>
    <xf numFmtId="0" fontId="18" fillId="11" borderId="21" xfId="3" applyFont="1" applyFill="1" applyBorder="1" applyAlignment="1">
      <alignment horizontal="center" vertical="center" wrapText="1"/>
    </xf>
    <xf numFmtId="168" fontId="3" fillId="0" borderId="22" xfId="4" applyFont="1" applyBorder="1" applyAlignment="1">
      <alignment horizontal="center"/>
    </xf>
    <xf numFmtId="0" fontId="0" fillId="0" borderId="1" xfId="0" applyBorder="1"/>
    <xf numFmtId="0" fontId="4" fillId="11" borderId="1" xfId="3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4" fontId="3" fillId="0" borderId="1" xfId="1" applyFont="1" applyBorder="1"/>
    <xf numFmtId="44" fontId="0" fillId="0" borderId="1" xfId="1" applyFont="1" applyBorder="1"/>
    <xf numFmtId="0" fontId="2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1" fontId="0" fillId="0" borderId="1" xfId="0" applyNumberFormat="1" applyBorder="1"/>
    <xf numFmtId="9" fontId="0" fillId="0" borderId="1" xfId="2" applyFont="1" applyBorder="1"/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44" fontId="9" fillId="0" borderId="1" xfId="1" applyFont="1" applyBorder="1" applyAlignment="1">
      <alignment horizontal="center"/>
    </xf>
    <xf numFmtId="44" fontId="9" fillId="0" borderId="16" xfId="1" applyFont="1" applyBorder="1"/>
    <xf numFmtId="0" fontId="0" fillId="0" borderId="0" xfId="0"/>
    <xf numFmtId="0" fontId="0" fillId="0" borderId="0" xfId="0" applyNumberFormat="1"/>
  </cellXfs>
  <cellStyles count="10">
    <cellStyle name="Moeda" xfId="1" builtinId="4"/>
    <cellStyle name="Moeda 2" xfId="5" xr:uid="{FB1F59DE-56E5-4D24-B759-1044016D5191}"/>
    <cellStyle name="Moeda 3" xfId="4" xr:uid="{FB7FAD85-5873-454A-827A-B7A026495EFE}"/>
    <cellStyle name="Normal" xfId="0" builtinId="0"/>
    <cellStyle name="Normal 2" xfId="6" xr:uid="{AF6AC36F-CAD2-4470-A1EB-048743CB486A}"/>
    <cellStyle name="Normal 3" xfId="3" xr:uid="{0957A3B4-2C7B-47C6-8447-6D86E600614C}"/>
    <cellStyle name="Normal 4" xfId="9" xr:uid="{3795CB06-01B9-4B8C-8783-89CDABEF5381}"/>
    <cellStyle name="Normal_SOMA" xfId="7" xr:uid="{0A42FFEB-F08C-4294-964C-A67212145501}"/>
    <cellStyle name="Porcentagem" xfId="2" builtinId="5"/>
    <cellStyle name="Vírgula 2" xfId="8" xr:uid="{8760983F-B26E-4B5C-BBE4-93ED66D2D13A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D7E7B36-5F27-40D9-9E7A-C203224ECDF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3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microsoft.com/office/2007/relationships/slicerCache" Target="slicerCaches/slicerCache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906110729447411E-2"/>
          <c:y val="0.1762817147856518"/>
          <c:w val="0.90849737532808394"/>
          <c:h val="0.64173023337658641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44450" cap="rnd">
                <a:solidFill>
                  <a:schemeClr val="accent1">
                    <a:alpha val="50000"/>
                  </a:schemeClr>
                </a:solidFill>
              </a:ln>
              <a:effectLst>
                <a:softEdge rad="12700"/>
              </a:effectLst>
            </c:spPr>
            <c:trendlineType val="movingAvg"/>
            <c:period val="12"/>
            <c:dispRSqr val="0"/>
            <c:dispEq val="0"/>
          </c:trendline>
          <c:cat>
            <c:numRef>
              <c:f>'Gráfico(1)'!$A$5:$A$37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'Gráfico(1)'!$B$5:$B$37</c:f>
              <c:numCache>
                <c:formatCode>General</c:formatCode>
                <c:ptCount val="33"/>
                <c:pt idx="0">
                  <c:v>233</c:v>
                </c:pt>
                <c:pt idx="1">
                  <c:v>249</c:v>
                </c:pt>
                <c:pt idx="2">
                  <c:v>275</c:v>
                </c:pt>
                <c:pt idx="3">
                  <c:v>229</c:v>
                </c:pt>
                <c:pt idx="4">
                  <c:v>225</c:v>
                </c:pt>
                <c:pt idx="5">
                  <c:v>137</c:v>
                </c:pt>
                <c:pt idx="6">
                  <c:v>213</c:v>
                </c:pt>
                <c:pt idx="7">
                  <c:v>106</c:v>
                </c:pt>
                <c:pt idx="8">
                  <c:v>251</c:v>
                </c:pt>
                <c:pt idx="9">
                  <c:v>292</c:v>
                </c:pt>
                <c:pt idx="10">
                  <c:v>181</c:v>
                </c:pt>
                <c:pt idx="11">
                  <c:v>271</c:v>
                </c:pt>
                <c:pt idx="12">
                  <c:v>112</c:v>
                </c:pt>
                <c:pt idx="13">
                  <c:v>109</c:v>
                </c:pt>
                <c:pt idx="14">
                  <c:v>289</c:v>
                </c:pt>
                <c:pt idx="15">
                  <c:v>184</c:v>
                </c:pt>
                <c:pt idx="16">
                  <c:v>237</c:v>
                </c:pt>
                <c:pt idx="17">
                  <c:v>239</c:v>
                </c:pt>
                <c:pt idx="18">
                  <c:v>277</c:v>
                </c:pt>
                <c:pt idx="19">
                  <c:v>258</c:v>
                </c:pt>
                <c:pt idx="20">
                  <c:v>168</c:v>
                </c:pt>
                <c:pt idx="21">
                  <c:v>209</c:v>
                </c:pt>
                <c:pt idx="22">
                  <c:v>200</c:v>
                </c:pt>
                <c:pt idx="23">
                  <c:v>269</c:v>
                </c:pt>
                <c:pt idx="24">
                  <c:v>211</c:v>
                </c:pt>
                <c:pt idx="25">
                  <c:v>171</c:v>
                </c:pt>
                <c:pt idx="26">
                  <c:v>170</c:v>
                </c:pt>
                <c:pt idx="27">
                  <c:v>116</c:v>
                </c:pt>
                <c:pt idx="28">
                  <c:v>130</c:v>
                </c:pt>
                <c:pt idx="29">
                  <c:v>140</c:v>
                </c:pt>
                <c:pt idx="30">
                  <c:v>170</c:v>
                </c:pt>
                <c:pt idx="31">
                  <c:v>125</c:v>
                </c:pt>
                <c:pt idx="32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9-4C35-AF10-238C5DC8C36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80121656"/>
        <c:axId val="880118704"/>
      </c:barChart>
      <c:catAx>
        <c:axId val="880121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0118704"/>
        <c:crosses val="autoZero"/>
        <c:auto val="1"/>
        <c:lblAlgn val="ctr"/>
        <c:lblOffset val="100"/>
        <c:noMultiLvlLbl val="0"/>
      </c:catAx>
      <c:valAx>
        <c:axId val="880118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01216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'Gráfico(2)'!$B$4</c:f>
              <c:strCache>
                <c:ptCount val="1"/>
                <c:pt idx="0">
                  <c:v>Jaguariúna</c:v>
                </c:pt>
              </c:strCache>
            </c:strRef>
          </c:tx>
          <c:spPr>
            <a:solidFill>
              <a:schemeClr val="accent6">
                <a:tint val="48000"/>
                <a:alpha val="85000"/>
              </a:schemeClr>
            </a:solidFill>
            <a:ln w="9525" cap="flat" cmpd="sng" algn="ctr">
              <a:solidFill>
                <a:schemeClr val="accent6">
                  <a:tint val="48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tint val="48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'Gráfico(2)'!$C$3</c:f>
              <c:strCache>
                <c:ptCount val="1"/>
                <c:pt idx="0">
                  <c:v>Vendas</c:v>
                </c:pt>
              </c:strCache>
            </c:strRef>
          </c:cat>
          <c:val>
            <c:numRef>
              <c:f>'Gráfico(2)'!$C$4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8-4868-9D60-5B1D1D9C7576}"/>
            </c:ext>
          </c:extLst>
        </c:ser>
        <c:ser>
          <c:idx val="1"/>
          <c:order val="1"/>
          <c:tx>
            <c:strRef>
              <c:f>'Gráfico(2)'!$B$5</c:f>
              <c:strCache>
                <c:ptCount val="1"/>
                <c:pt idx="0">
                  <c:v>Pedreira</c:v>
                </c:pt>
              </c:strCache>
            </c:strRef>
          </c:tx>
          <c:spPr>
            <a:solidFill>
              <a:schemeClr val="accent6">
                <a:tint val="65000"/>
                <a:alpha val="85000"/>
              </a:schemeClr>
            </a:solidFill>
            <a:ln w="9525" cap="flat" cmpd="sng" algn="ctr">
              <a:solidFill>
                <a:schemeClr val="accent6">
                  <a:tint val="65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tint val="65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'Gráfico(2)'!$C$3</c:f>
              <c:strCache>
                <c:ptCount val="1"/>
                <c:pt idx="0">
                  <c:v>Vendas</c:v>
                </c:pt>
              </c:strCache>
            </c:strRef>
          </c:cat>
          <c:val>
            <c:numRef>
              <c:f>'Gráfico(2)'!$C$5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8-4868-9D60-5B1D1D9C7576}"/>
            </c:ext>
          </c:extLst>
        </c:ser>
        <c:ser>
          <c:idx val="2"/>
          <c:order val="2"/>
          <c:tx>
            <c:strRef>
              <c:f>'Gráfico(2)'!$B$6</c:f>
              <c:strCache>
                <c:ptCount val="1"/>
                <c:pt idx="0">
                  <c:v>Campinas</c:v>
                </c:pt>
              </c:strCache>
            </c:strRef>
          </c:tx>
          <c:spPr>
            <a:solidFill>
              <a:schemeClr val="accent6">
                <a:tint val="83000"/>
                <a:alpha val="85000"/>
              </a:schemeClr>
            </a:solidFill>
            <a:ln w="9525" cap="flat" cmpd="sng" algn="ctr">
              <a:solidFill>
                <a:schemeClr val="accent6">
                  <a:tint val="83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tint val="83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'Gráfico(2)'!$C$3</c:f>
              <c:strCache>
                <c:ptCount val="1"/>
                <c:pt idx="0">
                  <c:v>Vendas</c:v>
                </c:pt>
              </c:strCache>
            </c:strRef>
          </c:cat>
          <c:val>
            <c:numRef>
              <c:f>'Gráfico(2)'!$C$6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8-4868-9D60-5B1D1D9C7576}"/>
            </c:ext>
          </c:extLst>
        </c:ser>
        <c:ser>
          <c:idx val="3"/>
          <c:order val="3"/>
          <c:tx>
            <c:strRef>
              <c:f>'Gráfico(2)'!$B$7</c:f>
              <c:strCache>
                <c:ptCount val="1"/>
                <c:pt idx="0">
                  <c:v>Amparo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'Gráfico(2)'!$C$3</c:f>
              <c:strCache>
                <c:ptCount val="1"/>
                <c:pt idx="0">
                  <c:v>Vendas</c:v>
                </c:pt>
              </c:strCache>
            </c:strRef>
          </c:cat>
          <c:val>
            <c:numRef>
              <c:f>'Gráfico(2)'!$C$7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48-4868-9D60-5B1D1D9C7576}"/>
            </c:ext>
          </c:extLst>
        </c:ser>
        <c:ser>
          <c:idx val="4"/>
          <c:order val="4"/>
          <c:tx>
            <c:strRef>
              <c:f>'Gráfico(2)'!$B$8</c:f>
              <c:strCache>
                <c:ptCount val="1"/>
                <c:pt idx="0">
                  <c:v>Serra Negra</c:v>
                </c:pt>
              </c:strCache>
            </c:strRef>
          </c:tx>
          <c:spPr>
            <a:solidFill>
              <a:schemeClr val="accent6">
                <a:shade val="82000"/>
                <a:alpha val="85000"/>
              </a:schemeClr>
            </a:solidFill>
            <a:ln w="9525" cap="flat" cmpd="sng" algn="ctr">
              <a:solidFill>
                <a:schemeClr val="accent6">
                  <a:shade val="82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82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'Gráfico(2)'!$C$3</c:f>
              <c:strCache>
                <c:ptCount val="1"/>
                <c:pt idx="0">
                  <c:v>Vendas</c:v>
                </c:pt>
              </c:strCache>
            </c:strRef>
          </c:cat>
          <c:val>
            <c:numRef>
              <c:f>'Gráfico(2)'!$C$8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48-4868-9D60-5B1D1D9C7576}"/>
            </c:ext>
          </c:extLst>
        </c:ser>
        <c:ser>
          <c:idx val="5"/>
          <c:order val="5"/>
          <c:tx>
            <c:strRef>
              <c:f>'Gráfico(2)'!$B$9</c:f>
              <c:strCache>
                <c:ptCount val="1"/>
                <c:pt idx="0">
                  <c:v>Americana</c:v>
                </c:pt>
              </c:strCache>
            </c:strRef>
          </c:tx>
          <c:spPr>
            <a:solidFill>
              <a:schemeClr val="accent6">
                <a:shade val="65000"/>
                <a:alpha val="85000"/>
              </a:schemeClr>
            </a:solidFill>
            <a:ln w="9525" cap="flat" cmpd="sng" algn="ctr">
              <a:solidFill>
                <a:schemeClr val="accent6">
                  <a:shade val="65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65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'Gráfico(2)'!$C$3</c:f>
              <c:strCache>
                <c:ptCount val="1"/>
                <c:pt idx="0">
                  <c:v>Vendas</c:v>
                </c:pt>
              </c:strCache>
            </c:strRef>
          </c:cat>
          <c:val>
            <c:numRef>
              <c:f>'Gráfico(2)'!$C$9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48-4868-9D60-5B1D1D9C7576}"/>
            </c:ext>
          </c:extLst>
        </c:ser>
        <c:ser>
          <c:idx val="6"/>
          <c:order val="6"/>
          <c:tx>
            <c:strRef>
              <c:f>'Gráfico(2)'!$B$10</c:f>
              <c:strCache>
                <c:ptCount val="1"/>
                <c:pt idx="0">
                  <c:v>Santa Bárbara D' Oeste</c:v>
                </c:pt>
              </c:strCache>
            </c:strRef>
          </c:tx>
          <c:spPr>
            <a:solidFill>
              <a:schemeClr val="accent6">
                <a:shade val="47000"/>
                <a:alpha val="85000"/>
              </a:schemeClr>
            </a:solidFill>
            <a:ln w="9525" cap="flat" cmpd="sng" algn="ctr">
              <a:solidFill>
                <a:schemeClr val="accent6">
                  <a:shade val="47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47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'Gráfico(2)'!$C$3</c:f>
              <c:strCache>
                <c:ptCount val="1"/>
                <c:pt idx="0">
                  <c:v>Vendas</c:v>
                </c:pt>
              </c:strCache>
            </c:strRef>
          </c:cat>
          <c:val>
            <c:numRef>
              <c:f>'Gráfico(2)'!$C$10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48-4868-9D60-5B1D1D9C75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931806248"/>
        <c:axId val="931806576"/>
        <c:axId val="0"/>
      </c:bar3DChart>
      <c:catAx>
        <c:axId val="93180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806576"/>
        <c:crosses val="autoZero"/>
        <c:auto val="1"/>
        <c:lblAlgn val="ctr"/>
        <c:lblOffset val="100"/>
        <c:noMultiLvlLbl val="0"/>
      </c:catAx>
      <c:valAx>
        <c:axId val="9318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80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8575990392881"/>
          <c:y val="5.8017401762727169E-2"/>
          <c:w val="0.85384352952414744"/>
          <c:h val="0.4587937352438298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'Gráfico(3)'!$C$3</c:f>
              <c:strCache>
                <c:ptCount val="1"/>
                <c:pt idx="0">
                  <c:v>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'Gráfico(3)'!$B$4:$B$10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'Gráfico(3)'!$C$4:$C$10</c:f>
              <c:numCache>
                <c:formatCode>General</c:formatCode>
                <c:ptCount val="7"/>
                <c:pt idx="0">
                  <c:v>12</c:v>
                </c:pt>
                <c:pt idx="1">
                  <c:v>14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B-4234-BF61-CC320CD6EC31}"/>
            </c:ext>
          </c:extLst>
        </c:ser>
        <c:ser>
          <c:idx val="1"/>
          <c:order val="1"/>
          <c:tx>
            <c:strRef>
              <c:f>'Gráfico(3)'!$D$3</c:f>
              <c:strCache>
                <c:ptCount val="1"/>
                <c:pt idx="0">
                  <c:v>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'Gráfico(3)'!$B$4:$B$10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'Gráfico(3)'!$D$4:$D$10</c:f>
              <c:numCache>
                <c:formatCode>General</c:formatCode>
                <c:ptCount val="7"/>
                <c:pt idx="0">
                  <c:v>19</c:v>
                </c:pt>
                <c:pt idx="1">
                  <c:v>7</c:v>
                </c:pt>
                <c:pt idx="2">
                  <c:v>1</c:v>
                </c:pt>
                <c:pt idx="3">
                  <c:v>16</c:v>
                </c:pt>
                <c:pt idx="4">
                  <c:v>22</c:v>
                </c:pt>
                <c:pt idx="5">
                  <c:v>22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B-4234-BF61-CC320CD6EC31}"/>
            </c:ext>
          </c:extLst>
        </c:ser>
        <c:ser>
          <c:idx val="2"/>
          <c:order val="2"/>
          <c:tx>
            <c:strRef>
              <c:f>'Gráfico(3)'!$E$3</c:f>
              <c:strCache>
                <c:ptCount val="1"/>
                <c:pt idx="0">
                  <c:v>Qua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'Gráfico(3)'!$B$4:$B$10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'Gráfico(3)'!$E$4:$E$10</c:f>
              <c:numCache>
                <c:formatCode>General</c:formatCode>
                <c:ptCount val="7"/>
                <c:pt idx="0">
                  <c:v>23</c:v>
                </c:pt>
                <c:pt idx="1">
                  <c:v>2</c:v>
                </c:pt>
                <c:pt idx="2">
                  <c:v>23</c:v>
                </c:pt>
                <c:pt idx="3">
                  <c:v>1</c:v>
                </c:pt>
                <c:pt idx="4">
                  <c:v>22</c:v>
                </c:pt>
                <c:pt idx="5">
                  <c:v>16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9B-4234-BF61-CC320CD6EC31}"/>
            </c:ext>
          </c:extLst>
        </c:ser>
        <c:ser>
          <c:idx val="3"/>
          <c:order val="3"/>
          <c:tx>
            <c:strRef>
              <c:f>'Gráfico(3)'!$F$3</c:f>
              <c:strCache>
                <c:ptCount val="1"/>
                <c:pt idx="0">
                  <c:v>Qui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'Gráfico(3)'!$B$4:$B$10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'Gráfico(3)'!$F$4:$F$10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23</c:v>
                </c:pt>
                <c:pt idx="3">
                  <c:v>16</c:v>
                </c:pt>
                <c:pt idx="4">
                  <c:v>20</c:v>
                </c:pt>
                <c:pt idx="5">
                  <c:v>17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9B-4234-BF61-CC320CD6EC31}"/>
            </c:ext>
          </c:extLst>
        </c:ser>
        <c:ser>
          <c:idx val="4"/>
          <c:order val="4"/>
          <c:tx>
            <c:strRef>
              <c:f>'Gráfico(3)'!$G$3</c:f>
              <c:strCache>
                <c:ptCount val="1"/>
                <c:pt idx="0">
                  <c:v>Sex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'Gráfico(3)'!$B$4:$B$10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'Gráfico(3)'!$G$4:$G$10</c:f>
              <c:numCache>
                <c:formatCode>General</c:formatCode>
                <c:ptCount val="7"/>
                <c:pt idx="0">
                  <c:v>11</c:v>
                </c:pt>
                <c:pt idx="1">
                  <c:v>5</c:v>
                </c:pt>
                <c:pt idx="2">
                  <c:v>4</c:v>
                </c:pt>
                <c:pt idx="3">
                  <c:v>13</c:v>
                </c:pt>
                <c:pt idx="4">
                  <c:v>4</c:v>
                </c:pt>
                <c:pt idx="5">
                  <c:v>13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9B-4234-BF61-CC320CD6EC31}"/>
            </c:ext>
          </c:extLst>
        </c:ser>
        <c:ser>
          <c:idx val="5"/>
          <c:order val="5"/>
          <c:tx>
            <c:strRef>
              <c:f>'Gráfico(3)'!$H$3</c:f>
              <c:strCache>
                <c:ptCount val="1"/>
                <c:pt idx="0">
                  <c:v>Sáb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'Gráfico(3)'!$B$4:$B$10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'Gráfico(3)'!$H$4:$H$10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16</c:v>
                </c:pt>
                <c:pt idx="3">
                  <c:v>12</c:v>
                </c:pt>
                <c:pt idx="4">
                  <c:v>4</c:v>
                </c:pt>
                <c:pt idx="5">
                  <c:v>22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9B-4234-BF61-CC320CD6EC3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2294072"/>
        <c:axId val="932293744"/>
      </c:barChart>
      <c:catAx>
        <c:axId val="932294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293744"/>
        <c:crosses val="autoZero"/>
        <c:auto val="1"/>
        <c:lblAlgn val="ctr"/>
        <c:lblOffset val="100"/>
        <c:noMultiLvlLbl val="0"/>
      </c:catAx>
      <c:valAx>
        <c:axId val="93229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294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7067147856517932E-2"/>
          <c:y val="0"/>
          <c:w val="0.86726618547681544"/>
          <c:h val="0.8416746864975212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'Gráfico(3)'!$U$22:$Z$22</c:f>
              <c:strCache>
                <c:ptCount val="6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Sáb</c:v>
                </c:pt>
              </c:strCache>
            </c:strRef>
          </c:cat>
          <c:val>
            <c:numRef>
              <c:f>'Gráfico(3)'!$U$23:$Z$23</c:f>
              <c:numCache>
                <c:formatCode>General</c:formatCode>
                <c:ptCount val="6"/>
                <c:pt idx="0">
                  <c:v>65</c:v>
                </c:pt>
                <c:pt idx="1">
                  <c:v>99</c:v>
                </c:pt>
                <c:pt idx="2">
                  <c:v>90</c:v>
                </c:pt>
                <c:pt idx="3">
                  <c:v>93</c:v>
                </c:pt>
                <c:pt idx="4">
                  <c:v>73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F-460D-95D6-EE09277304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34084224"/>
        <c:axId val="534087176"/>
        <c:axId val="0"/>
      </c:bar3DChart>
      <c:catAx>
        <c:axId val="53408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087176"/>
        <c:crosses val="autoZero"/>
        <c:auto val="1"/>
        <c:lblAlgn val="ctr"/>
        <c:lblOffset val="100"/>
        <c:noMultiLvlLbl val="0"/>
      </c:catAx>
      <c:valAx>
        <c:axId val="53408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08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'Gráfico(3)'!$U$4</c:f>
              <c:strCache>
                <c:ptCount val="1"/>
                <c:pt idx="0">
                  <c:v>Totais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'Gráfico(3)'!$T$5:$T$11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'Gráfico(3)'!$U$5:$U$11</c:f>
              <c:numCache>
                <c:formatCode>General</c:formatCode>
                <c:ptCount val="7"/>
                <c:pt idx="0">
                  <c:v>82</c:v>
                </c:pt>
                <c:pt idx="1">
                  <c:v>49</c:v>
                </c:pt>
                <c:pt idx="2">
                  <c:v>75</c:v>
                </c:pt>
                <c:pt idx="3">
                  <c:v>64</c:v>
                </c:pt>
                <c:pt idx="4">
                  <c:v>74</c:v>
                </c:pt>
                <c:pt idx="5">
                  <c:v>99</c:v>
                </c:pt>
                <c:pt idx="6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8-489E-BFCE-C8991DCA51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45497072"/>
        <c:axId val="945493136"/>
      </c:barChart>
      <c:catAx>
        <c:axId val="94549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5493136"/>
        <c:crosses val="autoZero"/>
        <c:auto val="1"/>
        <c:lblAlgn val="ctr"/>
        <c:lblOffset val="100"/>
        <c:noMultiLvlLbl val="0"/>
      </c:catAx>
      <c:valAx>
        <c:axId val="94549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549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[Exercicios.xlsx]Planilha12!Tabela dinâmica5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Planilha12!$A$1</c:f>
              <c:strCache>
                <c:ptCount val="1"/>
                <c:pt idx="0">
                  <c:v>Soma de 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Planilha12!$A$2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0-4CF9-9C07-E9BBA0F54BD3}"/>
            </c:ext>
          </c:extLst>
        </c:ser>
        <c:ser>
          <c:idx val="1"/>
          <c:order val="1"/>
          <c:tx>
            <c:strRef>
              <c:f>Planilha12!$B$1</c:f>
              <c:strCache>
                <c:ptCount val="1"/>
                <c:pt idx="0">
                  <c:v>Soma de 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Planilha12!$B$2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D0-4CF9-9C07-E9BBA0F54BD3}"/>
            </c:ext>
          </c:extLst>
        </c:ser>
        <c:ser>
          <c:idx val="2"/>
          <c:order val="2"/>
          <c:tx>
            <c:strRef>
              <c:f>Planilha12!$C$1</c:f>
              <c:strCache>
                <c:ptCount val="1"/>
                <c:pt idx="0">
                  <c:v>Soma de Qua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Planilha12!$C$2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D0-4CF9-9C07-E9BBA0F54BD3}"/>
            </c:ext>
          </c:extLst>
        </c:ser>
        <c:ser>
          <c:idx val="3"/>
          <c:order val="3"/>
          <c:tx>
            <c:strRef>
              <c:f>Planilha12!$D$1</c:f>
              <c:strCache>
                <c:ptCount val="1"/>
                <c:pt idx="0">
                  <c:v>Soma de Qui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Planilha12!$D$2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3D0-4CF9-9C07-E9BBA0F54BD3}"/>
            </c:ext>
          </c:extLst>
        </c:ser>
        <c:ser>
          <c:idx val="4"/>
          <c:order val="4"/>
          <c:tx>
            <c:strRef>
              <c:f>Planilha12!$E$1</c:f>
              <c:strCache>
                <c:ptCount val="1"/>
                <c:pt idx="0">
                  <c:v>Soma de Sex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Planilha12!$E$2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3D0-4CF9-9C07-E9BBA0F54BD3}"/>
            </c:ext>
          </c:extLst>
        </c:ser>
        <c:ser>
          <c:idx val="5"/>
          <c:order val="5"/>
          <c:tx>
            <c:strRef>
              <c:f>Planilha12!$F$1</c:f>
              <c:strCache>
                <c:ptCount val="1"/>
                <c:pt idx="0">
                  <c:v>Soma de Sáb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Planilha12!$F$2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3D0-4CF9-9C07-E9BBA0F54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958880"/>
        <c:axId val="932959208"/>
      </c:barChart>
      <c:catAx>
        <c:axId val="93295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959208"/>
        <c:crosses val="autoZero"/>
        <c:auto val="1"/>
        <c:lblAlgn val="ctr"/>
        <c:lblOffset val="100"/>
        <c:noMultiLvlLbl val="0"/>
      </c:catAx>
      <c:valAx>
        <c:axId val="93295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9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[Exercicios.xlsx]Planilha12!Tabela dinâmica5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Planilha12!$A$1</c:f>
              <c:strCache>
                <c:ptCount val="1"/>
                <c:pt idx="0">
                  <c:v>Soma de 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Planilha12!$A$2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5-428D-A9BC-6E031283FFB7}"/>
            </c:ext>
          </c:extLst>
        </c:ser>
        <c:ser>
          <c:idx val="1"/>
          <c:order val="1"/>
          <c:tx>
            <c:strRef>
              <c:f>Planilha12!$B$1</c:f>
              <c:strCache>
                <c:ptCount val="1"/>
                <c:pt idx="0">
                  <c:v>Soma de 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Planilha12!$B$2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5-428D-A9BC-6E031283FFB7}"/>
            </c:ext>
          </c:extLst>
        </c:ser>
        <c:ser>
          <c:idx val="2"/>
          <c:order val="2"/>
          <c:tx>
            <c:strRef>
              <c:f>Planilha12!$C$1</c:f>
              <c:strCache>
                <c:ptCount val="1"/>
                <c:pt idx="0">
                  <c:v>Soma de Qua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Planilha12!$C$2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B5-428D-A9BC-6E031283FFB7}"/>
            </c:ext>
          </c:extLst>
        </c:ser>
        <c:ser>
          <c:idx val="3"/>
          <c:order val="3"/>
          <c:tx>
            <c:strRef>
              <c:f>Planilha12!$D$1</c:f>
              <c:strCache>
                <c:ptCount val="1"/>
                <c:pt idx="0">
                  <c:v>Soma de Qui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Planilha12!$D$2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B5-428D-A9BC-6E031283FFB7}"/>
            </c:ext>
          </c:extLst>
        </c:ser>
        <c:ser>
          <c:idx val="4"/>
          <c:order val="4"/>
          <c:tx>
            <c:strRef>
              <c:f>Planilha12!$E$1</c:f>
              <c:strCache>
                <c:ptCount val="1"/>
                <c:pt idx="0">
                  <c:v>Soma de Sex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Planilha12!$E$2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B5-428D-A9BC-6E031283FFB7}"/>
            </c:ext>
          </c:extLst>
        </c:ser>
        <c:ser>
          <c:idx val="5"/>
          <c:order val="5"/>
          <c:tx>
            <c:strRef>
              <c:f>Planilha12!$F$1</c:f>
              <c:strCache>
                <c:ptCount val="1"/>
                <c:pt idx="0">
                  <c:v>Soma de Sáb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Planilha12!$F$2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B5-428D-A9BC-6E031283F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958880"/>
        <c:axId val="932959208"/>
      </c:barChart>
      <c:catAx>
        <c:axId val="93295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959208"/>
        <c:crosses val="autoZero"/>
        <c:auto val="1"/>
        <c:lblAlgn val="ctr"/>
        <c:lblOffset val="100"/>
        <c:noMultiLvlLbl val="0"/>
      </c:catAx>
      <c:valAx>
        <c:axId val="93295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9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9525</xdr:rowOff>
    </xdr:from>
    <xdr:to>
      <xdr:col>21</xdr:col>
      <xdr:colOff>0</xdr:colOff>
      <xdr:row>23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306647-1EDD-6731-1E3E-6E8076057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600076</xdr:colOff>
      <xdr:row>11</xdr:row>
      <xdr:rowOff>9526</xdr:rowOff>
    </xdr:from>
    <xdr:to>
      <xdr:col>7</xdr:col>
      <xdr:colOff>38101</xdr:colOff>
      <xdr:row>25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6D04FD-443C-EBC1-DA94-B37A0486C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171450</xdr:rowOff>
    </xdr:from>
    <xdr:to>
      <xdr:col>10</xdr:col>
      <xdr:colOff>0</xdr:colOff>
      <xdr:row>31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F78863-3FFE-F437-F5DB-008A0ED4F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17</xdr:row>
      <xdr:rowOff>185737</xdr:rowOff>
    </xdr:from>
    <xdr:to>
      <xdr:col>18</xdr:col>
      <xdr:colOff>0</xdr:colOff>
      <xdr:row>31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81C708-56AD-EEF9-C6E1-6C23CC8A5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</xdr:row>
      <xdr:rowOff>128587</xdr:rowOff>
    </xdr:from>
    <xdr:to>
      <xdr:col>18</xdr:col>
      <xdr:colOff>47625</xdr:colOff>
      <xdr:row>16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84E1E7-90BD-E5CF-77EA-10EA508A6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3</xdr:row>
      <xdr:rowOff>171450</xdr:rowOff>
    </xdr:from>
    <xdr:to>
      <xdr:col>7</xdr:col>
      <xdr:colOff>295275</xdr:colOff>
      <xdr:row>18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7AAA85-9D85-93ED-4489-0514C7CD3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95250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D9ED0C-ED6E-420F-8851-1CBAD6007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390525</xdr:colOff>
      <xdr:row>7</xdr:row>
      <xdr:rowOff>123825</xdr:rowOff>
    </xdr:from>
    <xdr:to>
      <xdr:col>11</xdr:col>
      <xdr:colOff>390525</xdr:colOff>
      <xdr:row>20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eg">
              <a:extLst>
                <a:ext uri="{FF2B5EF4-FFF2-40B4-BE49-F238E27FC236}">
                  <a16:creationId xmlns:a16="http://schemas.microsoft.com/office/drawing/2014/main" id="{39BF0021-5876-F740-C5BB-1D93AA071F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7325" y="1457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533400</xdr:colOff>
      <xdr:row>7</xdr:row>
      <xdr:rowOff>76200</xdr:rowOff>
    </xdr:from>
    <xdr:to>
      <xdr:col>14</xdr:col>
      <xdr:colOff>533400</xdr:colOff>
      <xdr:row>20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Ter">
              <a:extLst>
                <a:ext uri="{FF2B5EF4-FFF2-40B4-BE49-F238E27FC236}">
                  <a16:creationId xmlns:a16="http://schemas.microsoft.com/office/drawing/2014/main" id="{B8AFB9E7-7CFF-15D5-E559-B7E60A401D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9000" y="14097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295275</xdr:colOff>
      <xdr:row>21</xdr:row>
      <xdr:rowOff>47625</xdr:rowOff>
    </xdr:from>
    <xdr:to>
      <xdr:col>11</xdr:col>
      <xdr:colOff>295275</xdr:colOff>
      <xdr:row>34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Qua">
              <a:extLst>
                <a:ext uri="{FF2B5EF4-FFF2-40B4-BE49-F238E27FC236}">
                  <a16:creationId xmlns:a16="http://schemas.microsoft.com/office/drawing/2014/main" id="{34A1F275-9EFE-7225-9C03-C722DA4DAF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2075" y="4048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523875</xdr:colOff>
      <xdr:row>21</xdr:row>
      <xdr:rowOff>66675</xdr:rowOff>
    </xdr:from>
    <xdr:to>
      <xdr:col>14</xdr:col>
      <xdr:colOff>523875</xdr:colOff>
      <xdr:row>34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Qui">
              <a:extLst>
                <a:ext uri="{FF2B5EF4-FFF2-40B4-BE49-F238E27FC236}">
                  <a16:creationId xmlns:a16="http://schemas.microsoft.com/office/drawing/2014/main" id="{9289239B-BA28-C1B1-F66F-A6F80DB387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29475" y="40671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247650</xdr:colOff>
      <xdr:row>21</xdr:row>
      <xdr:rowOff>66675</xdr:rowOff>
    </xdr:from>
    <xdr:to>
      <xdr:col>18</xdr:col>
      <xdr:colOff>247650</xdr:colOff>
      <xdr:row>34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ex">
              <a:extLst>
                <a:ext uri="{FF2B5EF4-FFF2-40B4-BE49-F238E27FC236}">
                  <a16:creationId xmlns:a16="http://schemas.microsoft.com/office/drawing/2014/main" id="{78F7B860-D3A3-CE1A-43F2-778E47051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1650" y="40671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476250</xdr:colOff>
      <xdr:row>21</xdr:row>
      <xdr:rowOff>57150</xdr:rowOff>
    </xdr:from>
    <xdr:to>
      <xdr:col>21</xdr:col>
      <xdr:colOff>476250</xdr:colOff>
      <xdr:row>34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áb">
              <a:extLst>
                <a:ext uri="{FF2B5EF4-FFF2-40B4-BE49-F238E27FC236}">
                  <a16:creationId xmlns:a16="http://schemas.microsoft.com/office/drawing/2014/main" id="{A137E512-1257-4688-3036-389F40F863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áb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49050" y="40576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4896.444933796294" createdVersion="8" refreshedVersion="8" minRefreshableVersion="3" recordCount="1" xr:uid="{2D77BB34-67F8-4CF3-AB48-8887A8C6B648}">
  <cacheSource type="worksheet">
    <worksheetSource ref="U22:Z23" sheet="Gráfico(3)"/>
  </cacheSource>
  <cacheFields count="6">
    <cacheField name="Seg" numFmtId="0">
      <sharedItems containsSemiMixedTypes="0" containsString="0" containsNumber="1" containsInteger="1" minValue="65" maxValue="65" count="1">
        <n v="65"/>
      </sharedItems>
    </cacheField>
    <cacheField name="Ter" numFmtId="0">
      <sharedItems containsSemiMixedTypes="0" containsString="0" containsNumber="1" containsInteger="1" minValue="99" maxValue="99" count="1">
        <n v="99"/>
      </sharedItems>
    </cacheField>
    <cacheField name="Qua" numFmtId="0">
      <sharedItems containsSemiMixedTypes="0" containsString="0" containsNumber="1" containsInteger="1" minValue="90" maxValue="90" count="1">
        <n v="90"/>
      </sharedItems>
    </cacheField>
    <cacheField name="Qui" numFmtId="0">
      <sharedItems containsSemiMixedTypes="0" containsString="0" containsNumber="1" containsInteger="1" minValue="93" maxValue="93" count="1">
        <n v="93"/>
      </sharedItems>
    </cacheField>
    <cacheField name="Sex" numFmtId="0">
      <sharedItems containsSemiMixedTypes="0" containsString="0" containsNumber="1" containsInteger="1" minValue="73" maxValue="73" count="1">
        <n v="73"/>
      </sharedItems>
    </cacheField>
    <cacheField name="Sáb" numFmtId="0">
      <sharedItems containsSemiMixedTypes="0" containsString="0" containsNumber="1" containsInteger="1" minValue="90" maxValue="90" count="1">
        <n v="90"/>
      </sharedItems>
    </cacheField>
  </cacheFields>
  <extLst>
    <ext xmlns:x14="http://schemas.microsoft.com/office/spreadsheetml/2009/9/main" uri="{725AE2AE-9491-48be-B2B4-4EB974FC3084}">
      <x14:pivotCacheDefinition pivotCacheId="17452356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4B8CD-033F-4B5F-BAD1-4078F89166A1}" name="Tabela dinâmica5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:F2" firstHeaderRow="0" firstDataRow="1" firstDataCol="0"/>
  <pivotFields count="6"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Seg" fld="0" baseField="0" baseItem="0"/>
    <dataField name="Soma de Ter" fld="1" baseField="0" baseItem="0"/>
    <dataField name="Soma de Qua" fld="2" baseField="0" baseItem="0"/>
    <dataField name="Soma de Qui" fld="3" baseField="0" baseItem="0"/>
    <dataField name="Soma de Sex" fld="4" baseField="0" baseItem="0"/>
    <dataField name="Soma de Sáb" fld="5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g" xr10:uid="{C78EB8B9-FF35-40A9-8236-FF2B05A5AAE5}" sourceName="Seg">
  <pivotTables>
    <pivotTable tabId="13" name="Tabela dinâmica5"/>
  </pivotTables>
  <data>
    <tabular pivotCacheId="1745235607">
      <items count="1"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er" xr10:uid="{9381BFA5-1412-4EE4-A0BC-79A03B353403}" sourceName="Ter">
  <pivotTables>
    <pivotTable tabId="13" name="Tabela dinâmica5"/>
  </pivotTables>
  <data>
    <tabular pivotCacheId="1745235607">
      <items count="1"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Qua" xr10:uid="{8236A7A1-14FB-4808-8D46-002F63A8C2CE}" sourceName="Qua">
  <pivotTables>
    <pivotTable tabId="13" name="Tabela dinâmica5"/>
  </pivotTables>
  <data>
    <tabular pivotCacheId="1745235607">
      <items count="1"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Qui" xr10:uid="{F3F6832A-30B1-4CC5-A48F-23E24423F99A}" sourceName="Qui">
  <pivotTables>
    <pivotTable tabId="13" name="Tabela dinâmica5"/>
  </pivotTables>
  <data>
    <tabular pivotCacheId="1745235607">
      <items count="1"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x" xr10:uid="{BF7EA814-F3F3-4185-A747-34CEB1BB61DB}" sourceName="Sex">
  <pivotTables>
    <pivotTable tabId="13" name="Tabela dinâmica5"/>
  </pivotTables>
  <data>
    <tabular pivotCacheId="1745235607">
      <items count="1"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áb" xr10:uid="{1AA276AC-7DE7-40B6-A402-B90940DAF5E1}" sourceName="Sáb">
  <pivotTables>
    <pivotTable tabId="13" name="Tabela dinâmica5"/>
  </pivotTables>
  <data>
    <tabular pivotCacheId="1745235607">
      <items count="1"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g" xr10:uid="{D862276F-B77B-452B-977F-3E3D6B1A30EF}" cache="SegmentaçãodeDados_Seg" caption="Seg" rowHeight="241300"/>
  <slicer name="Ter" xr10:uid="{BC97AAAC-7183-4FAB-A1C5-808A8C4184C5}" cache="SegmentaçãodeDados_Ter" caption="Ter" rowHeight="241300"/>
  <slicer name="Qua" xr10:uid="{768FF6FE-DB7C-4D36-B977-5AA41A0A246E}" cache="SegmentaçãodeDados_Qua" caption="Qua" rowHeight="241300"/>
  <slicer name="Qui" xr10:uid="{F656FEF2-3B4C-4FC0-B8E9-37B187D1859F}" cache="SegmentaçãodeDados_Qui" caption="Qui" rowHeight="241300"/>
  <slicer name="Sex" xr10:uid="{26E06333-E526-4BBD-8659-5D50FF97BFC9}" cache="SegmentaçãodeDados_Sex" caption="Sex" rowHeight="241300"/>
  <slicer name="Sáb" xr10:uid="{94154200-BFEB-4F1F-A8FB-E2C5E4DD023D}" cache="SegmentaçãodeDados_Sáb" caption="Sáb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6F90C-AB08-4385-87CC-54BB610CF574}">
  <dimension ref="A1:H18"/>
  <sheetViews>
    <sheetView zoomScale="115" zoomScaleNormal="115" workbookViewId="0">
      <selection activeCell="E7" sqref="E7:F7"/>
    </sheetView>
  </sheetViews>
  <sheetFormatPr defaultRowHeight="15" x14ac:dyDescent="0.25"/>
  <cols>
    <col min="1" max="1" width="14.5703125" customWidth="1"/>
    <col min="2" max="2" width="21.85546875" customWidth="1"/>
    <col min="3" max="3" width="14.5703125" customWidth="1"/>
    <col min="4" max="4" width="21.42578125" customWidth="1"/>
    <col min="5" max="5" width="29.42578125" customWidth="1"/>
    <col min="6" max="6" width="14.7109375" customWidth="1"/>
    <col min="8" max="8" width="12.42578125" customWidth="1"/>
  </cols>
  <sheetData>
    <row r="1" spans="1:8" ht="18" x14ac:dyDescent="0.25">
      <c r="A1" s="3" t="s">
        <v>0</v>
      </c>
      <c r="B1" s="1"/>
      <c r="C1" s="1"/>
      <c r="D1" s="1"/>
      <c r="E1" s="1"/>
      <c r="F1" s="1"/>
    </row>
    <row r="2" spans="1:8" ht="15.75" x14ac:dyDescent="0.25">
      <c r="A2" s="4" t="s">
        <v>1</v>
      </c>
      <c r="B2" s="1"/>
      <c r="C2" s="1"/>
      <c r="D2" s="1"/>
      <c r="E2" s="1"/>
      <c r="F2" s="1"/>
    </row>
    <row r="3" spans="1:8" ht="15.75" x14ac:dyDescent="0.25">
      <c r="A3" s="4" t="s">
        <v>2</v>
      </c>
      <c r="B3" s="4"/>
      <c r="C3" s="4"/>
      <c r="D3" s="4"/>
      <c r="E3" s="4"/>
      <c r="F3" s="4"/>
    </row>
    <row r="4" spans="1:8" x14ac:dyDescent="0.25">
      <c r="A4" s="17" t="s">
        <v>3</v>
      </c>
      <c r="B4" s="17"/>
      <c r="C4" s="17"/>
      <c r="D4" s="17"/>
      <c r="E4" s="17"/>
      <c r="F4" s="17"/>
    </row>
    <row r="5" spans="1:8" x14ac:dyDescent="0.25">
      <c r="A5" s="5"/>
      <c r="B5" s="1"/>
      <c r="C5" s="1"/>
      <c r="D5" s="1"/>
      <c r="E5" s="1"/>
      <c r="F5" s="1"/>
    </row>
    <row r="6" spans="1:8" ht="15.75" thickBot="1" x14ac:dyDescent="0.3">
      <c r="A6" s="1"/>
      <c r="B6" s="1"/>
      <c r="C6" s="1"/>
      <c r="D6" s="1"/>
      <c r="E6" s="1"/>
      <c r="F6" s="1"/>
    </row>
    <row r="7" spans="1:8" ht="37.5" customHeight="1" thickBot="1" x14ac:dyDescent="0.3">
      <c r="A7" s="11" t="s">
        <v>4</v>
      </c>
      <c r="B7" s="12" t="s">
        <v>5</v>
      </c>
      <c r="C7" s="13" t="s">
        <v>6</v>
      </c>
      <c r="D7" s="108" t="s">
        <v>7</v>
      </c>
      <c r="E7" s="111" t="s">
        <v>103</v>
      </c>
      <c r="F7" s="112" t="s">
        <v>104</v>
      </c>
      <c r="H7" s="6" t="s">
        <v>102</v>
      </c>
    </row>
    <row r="8" spans="1:8" x14ac:dyDescent="0.25">
      <c r="A8" s="9" t="s">
        <v>8</v>
      </c>
      <c r="B8" s="14">
        <v>5</v>
      </c>
      <c r="C8" s="10">
        <v>24</v>
      </c>
      <c r="D8" s="109">
        <f>C8*B8+((C8*B8)*0.05)</f>
        <v>126</v>
      </c>
      <c r="E8" s="113">
        <f>B8*C8</f>
        <v>120</v>
      </c>
      <c r="F8" s="114">
        <f>E8*0.05</f>
        <v>6</v>
      </c>
      <c r="H8" s="7">
        <v>0.05</v>
      </c>
    </row>
    <row r="9" spans="1:8" x14ac:dyDescent="0.25">
      <c r="A9" s="2" t="s">
        <v>9</v>
      </c>
      <c r="B9" s="15">
        <v>4</v>
      </c>
      <c r="C9" s="8">
        <v>31</v>
      </c>
      <c r="D9" s="109">
        <f t="shared" ref="D9:D17" si="0">C9*B9+((C9*B9)*0.05)</f>
        <v>130.19999999999999</v>
      </c>
      <c r="E9" s="113">
        <f t="shared" ref="E9:E17" si="1">B9*C9</f>
        <v>124</v>
      </c>
      <c r="F9" s="114">
        <f t="shared" ref="F9:F17" si="2">E9*0.05</f>
        <v>6.2</v>
      </c>
    </row>
    <row r="10" spans="1:8" x14ac:dyDescent="0.25">
      <c r="A10" s="2" t="s">
        <v>10</v>
      </c>
      <c r="B10" s="15">
        <v>3</v>
      </c>
      <c r="C10" s="8">
        <v>25</v>
      </c>
      <c r="D10" s="109">
        <f t="shared" si="0"/>
        <v>78.75</v>
      </c>
      <c r="E10" s="113">
        <f t="shared" si="1"/>
        <v>75</v>
      </c>
      <c r="F10" s="114">
        <f t="shared" si="2"/>
        <v>3.75</v>
      </c>
    </row>
    <row r="11" spans="1:8" x14ac:dyDescent="0.25">
      <c r="A11" s="2" t="s">
        <v>11</v>
      </c>
      <c r="B11" s="15">
        <v>6</v>
      </c>
      <c r="C11" s="8">
        <v>28</v>
      </c>
      <c r="D11" s="109">
        <f t="shared" si="0"/>
        <v>176.4</v>
      </c>
      <c r="E11" s="113">
        <f t="shared" si="1"/>
        <v>168</v>
      </c>
      <c r="F11" s="114">
        <f t="shared" si="2"/>
        <v>8.4</v>
      </c>
    </row>
    <row r="12" spans="1:8" x14ac:dyDescent="0.25">
      <c r="A12" s="2" t="s">
        <v>12</v>
      </c>
      <c r="B12" s="15">
        <v>7</v>
      </c>
      <c r="C12" s="8">
        <v>37</v>
      </c>
      <c r="D12" s="109">
        <f t="shared" si="0"/>
        <v>271.95</v>
      </c>
      <c r="E12" s="113">
        <f t="shared" si="1"/>
        <v>259</v>
      </c>
      <c r="F12" s="114">
        <f t="shared" si="2"/>
        <v>12.950000000000001</v>
      </c>
    </row>
    <row r="13" spans="1:8" x14ac:dyDescent="0.25">
      <c r="A13" s="2" t="s">
        <v>13</v>
      </c>
      <c r="B13" s="15">
        <v>8</v>
      </c>
      <c r="C13" s="8">
        <v>21</v>
      </c>
      <c r="D13" s="109">
        <f t="shared" si="0"/>
        <v>176.4</v>
      </c>
      <c r="E13" s="113">
        <f t="shared" si="1"/>
        <v>168</v>
      </c>
      <c r="F13" s="114">
        <f t="shared" si="2"/>
        <v>8.4</v>
      </c>
    </row>
    <row r="14" spans="1:8" x14ac:dyDescent="0.25">
      <c r="A14" s="2" t="s">
        <v>14</v>
      </c>
      <c r="B14" s="15">
        <v>5</v>
      </c>
      <c r="C14" s="8">
        <v>26</v>
      </c>
      <c r="D14" s="109">
        <f t="shared" si="0"/>
        <v>136.5</v>
      </c>
      <c r="E14" s="113">
        <f t="shared" si="1"/>
        <v>130</v>
      </c>
      <c r="F14" s="114">
        <f t="shared" si="2"/>
        <v>6.5</v>
      </c>
    </row>
    <row r="15" spans="1:8" x14ac:dyDescent="0.25">
      <c r="A15" s="2" t="s">
        <v>15</v>
      </c>
      <c r="B15" s="15">
        <v>4</v>
      </c>
      <c r="C15" s="8">
        <v>35</v>
      </c>
      <c r="D15" s="109">
        <f t="shared" si="0"/>
        <v>147</v>
      </c>
      <c r="E15" s="113">
        <f t="shared" si="1"/>
        <v>140</v>
      </c>
      <c r="F15" s="114">
        <f t="shared" si="2"/>
        <v>7</v>
      </c>
    </row>
    <row r="16" spans="1:8" x14ac:dyDescent="0.25">
      <c r="A16" s="2" t="s">
        <v>16</v>
      </c>
      <c r="B16" s="15">
        <v>3</v>
      </c>
      <c r="C16" s="8">
        <v>31</v>
      </c>
      <c r="D16" s="109">
        <f t="shared" si="0"/>
        <v>97.65</v>
      </c>
      <c r="E16" s="113">
        <f t="shared" si="1"/>
        <v>93</v>
      </c>
      <c r="F16" s="114">
        <f t="shared" si="2"/>
        <v>4.6500000000000004</v>
      </c>
    </row>
    <row r="17" spans="1:6" x14ac:dyDescent="0.25">
      <c r="A17" s="2" t="s">
        <v>17</v>
      </c>
      <c r="B17" s="15">
        <v>9</v>
      </c>
      <c r="C17" s="8">
        <v>20</v>
      </c>
      <c r="D17" s="109">
        <f t="shared" si="0"/>
        <v>189</v>
      </c>
      <c r="E17" s="113">
        <f t="shared" si="1"/>
        <v>180</v>
      </c>
      <c r="F17" s="114">
        <f t="shared" si="2"/>
        <v>9</v>
      </c>
    </row>
    <row r="18" spans="1:6" x14ac:dyDescent="0.25">
      <c r="A18" s="1"/>
      <c r="B18" s="1"/>
      <c r="C18" s="1"/>
      <c r="D18" s="16"/>
    </row>
  </sheetData>
  <mergeCells count="1">
    <mergeCell ref="A4:F4"/>
  </mergeCells>
  <phoneticPr fontId="20" type="noConversion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5DC7E-21F0-4772-BD86-3E1801C71D12}">
  <dimension ref="B2:C10"/>
  <sheetViews>
    <sheetView workbookViewId="0">
      <selection activeCell="F8" sqref="F8"/>
    </sheetView>
  </sheetViews>
  <sheetFormatPr defaultRowHeight="15" x14ac:dyDescent="0.25"/>
  <cols>
    <col min="2" max="2" width="25.7109375" customWidth="1"/>
    <col min="3" max="3" width="11.85546875" customWidth="1"/>
  </cols>
  <sheetData>
    <row r="2" spans="2:3" x14ac:dyDescent="0.25">
      <c r="B2" s="120" t="s">
        <v>117</v>
      </c>
      <c r="C2" s="120"/>
    </row>
    <row r="3" spans="2:3" x14ac:dyDescent="0.25">
      <c r="B3" s="121" t="s">
        <v>118</v>
      </c>
      <c r="C3" s="121" t="s">
        <v>119</v>
      </c>
    </row>
    <row r="4" spans="2:3" x14ac:dyDescent="0.25">
      <c r="B4" s="110" t="s">
        <v>120</v>
      </c>
      <c r="C4" s="110">
        <v>33</v>
      </c>
    </row>
    <row r="5" spans="2:3" x14ac:dyDescent="0.25">
      <c r="B5" s="110" t="s">
        <v>121</v>
      </c>
      <c r="C5" s="110">
        <v>24</v>
      </c>
    </row>
    <row r="6" spans="2:3" x14ac:dyDescent="0.25">
      <c r="B6" s="110" t="s">
        <v>122</v>
      </c>
      <c r="C6" s="110">
        <v>25</v>
      </c>
    </row>
    <row r="7" spans="2:3" x14ac:dyDescent="0.25">
      <c r="B7" s="110" t="s">
        <v>123</v>
      </c>
      <c r="C7" s="110">
        <v>41</v>
      </c>
    </row>
    <row r="8" spans="2:3" x14ac:dyDescent="0.25">
      <c r="B8" s="110" t="s">
        <v>124</v>
      </c>
      <c r="C8" s="110">
        <v>24</v>
      </c>
    </row>
    <row r="9" spans="2:3" x14ac:dyDescent="0.25">
      <c r="B9" s="110" t="s">
        <v>125</v>
      </c>
      <c r="C9" s="110">
        <v>40</v>
      </c>
    </row>
    <row r="10" spans="2:3" x14ac:dyDescent="0.25">
      <c r="B10" s="110" t="s">
        <v>126</v>
      </c>
      <c r="C10" s="110">
        <v>23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6D52-21F6-4758-B66D-BD544323C438}">
  <dimension ref="B2:Z23"/>
  <sheetViews>
    <sheetView workbookViewId="0">
      <selection activeCell="K13" sqref="K13"/>
    </sheetView>
  </sheetViews>
  <sheetFormatPr defaultRowHeight="15" x14ac:dyDescent="0.25"/>
  <cols>
    <col min="3" max="3" width="11" customWidth="1"/>
  </cols>
  <sheetData>
    <row r="2" spans="2:21" x14ac:dyDescent="0.25">
      <c r="B2" t="s">
        <v>127</v>
      </c>
    </row>
    <row r="3" spans="2:21" x14ac:dyDescent="0.25">
      <c r="B3" s="122" t="s">
        <v>128</v>
      </c>
      <c r="C3" s="122" t="s">
        <v>129</v>
      </c>
      <c r="D3" s="122" t="s">
        <v>130</v>
      </c>
      <c r="E3" s="122" t="s">
        <v>131</v>
      </c>
      <c r="F3" s="122" t="s">
        <v>132</v>
      </c>
      <c r="G3" s="122" t="s">
        <v>133</v>
      </c>
      <c r="H3" s="122" t="s">
        <v>134</v>
      </c>
      <c r="I3" s="122" t="s">
        <v>135</v>
      </c>
    </row>
    <row r="4" spans="2:21" x14ac:dyDescent="0.25">
      <c r="B4" s="122" t="s">
        <v>136</v>
      </c>
      <c r="C4" s="110">
        <v>12</v>
      </c>
      <c r="D4" s="110">
        <v>19</v>
      </c>
      <c r="E4" s="110">
        <v>23</v>
      </c>
      <c r="F4" s="110">
        <v>2</v>
      </c>
      <c r="G4" s="110">
        <v>11</v>
      </c>
      <c r="H4" s="110">
        <v>15</v>
      </c>
      <c r="I4" s="110">
        <f>SUM(C4:H4)</f>
        <v>82</v>
      </c>
      <c r="T4" s="122"/>
      <c r="U4" s="122" t="s">
        <v>135</v>
      </c>
    </row>
    <row r="5" spans="2:21" x14ac:dyDescent="0.25">
      <c r="B5" s="122" t="s">
        <v>137</v>
      </c>
      <c r="C5" s="110">
        <v>14</v>
      </c>
      <c r="D5" s="110">
        <v>7</v>
      </c>
      <c r="E5" s="110">
        <v>2</v>
      </c>
      <c r="F5" s="110">
        <v>5</v>
      </c>
      <c r="G5" s="110">
        <v>5</v>
      </c>
      <c r="H5" s="110">
        <v>16</v>
      </c>
      <c r="I5" s="110">
        <f t="shared" ref="I5:I10" si="0">SUM(C5:H5)</f>
        <v>49</v>
      </c>
      <c r="T5" s="122" t="s">
        <v>136</v>
      </c>
      <c r="U5" s="110">
        <f>SUM(C4:H4)</f>
        <v>82</v>
      </c>
    </row>
    <row r="6" spans="2:21" x14ac:dyDescent="0.25">
      <c r="B6" s="122" t="s">
        <v>138</v>
      </c>
      <c r="C6" s="110">
        <v>8</v>
      </c>
      <c r="D6" s="110">
        <v>1</v>
      </c>
      <c r="E6" s="110">
        <v>23</v>
      </c>
      <c r="F6" s="110">
        <v>23</v>
      </c>
      <c r="G6" s="110">
        <v>4</v>
      </c>
      <c r="H6" s="110">
        <v>16</v>
      </c>
      <c r="I6" s="110">
        <f t="shared" si="0"/>
        <v>75</v>
      </c>
      <c r="T6" s="122" t="s">
        <v>137</v>
      </c>
      <c r="U6" s="110">
        <f>SUM(C5:H5)</f>
        <v>49</v>
      </c>
    </row>
    <row r="7" spans="2:21" x14ac:dyDescent="0.25">
      <c r="B7" s="122" t="s">
        <v>139</v>
      </c>
      <c r="C7" s="110">
        <v>6</v>
      </c>
      <c r="D7" s="110">
        <v>16</v>
      </c>
      <c r="E7" s="110">
        <v>1</v>
      </c>
      <c r="F7" s="110">
        <v>16</v>
      </c>
      <c r="G7" s="110">
        <v>13</v>
      </c>
      <c r="H7" s="110">
        <v>12</v>
      </c>
      <c r="I7" s="110">
        <f t="shared" si="0"/>
        <v>64</v>
      </c>
      <c r="T7" s="122" t="s">
        <v>138</v>
      </c>
      <c r="U7" s="110">
        <f>SUM(C6:H6)</f>
        <v>75</v>
      </c>
    </row>
    <row r="8" spans="2:21" x14ac:dyDescent="0.25">
      <c r="B8" s="122" t="s">
        <v>140</v>
      </c>
      <c r="C8" s="110">
        <v>2</v>
      </c>
      <c r="D8" s="110">
        <v>22</v>
      </c>
      <c r="E8" s="110">
        <v>22</v>
      </c>
      <c r="F8" s="110">
        <v>20</v>
      </c>
      <c r="G8" s="110">
        <v>4</v>
      </c>
      <c r="H8" s="110">
        <v>4</v>
      </c>
      <c r="I8" s="110">
        <f t="shared" si="0"/>
        <v>74</v>
      </c>
      <c r="T8" s="122" t="s">
        <v>139</v>
      </c>
      <c r="U8" s="110">
        <f>SUM(C7:H7)</f>
        <v>64</v>
      </c>
    </row>
    <row r="9" spans="2:21" x14ac:dyDescent="0.25">
      <c r="B9" s="122" t="s">
        <v>141</v>
      </c>
      <c r="C9" s="110">
        <v>9</v>
      </c>
      <c r="D9" s="110">
        <v>22</v>
      </c>
      <c r="E9" s="110">
        <v>16</v>
      </c>
      <c r="F9" s="110">
        <v>17</v>
      </c>
      <c r="G9" s="110">
        <v>13</v>
      </c>
      <c r="H9" s="110">
        <v>22</v>
      </c>
      <c r="I9" s="110">
        <f t="shared" si="0"/>
        <v>99</v>
      </c>
      <c r="T9" s="122" t="s">
        <v>140</v>
      </c>
      <c r="U9" s="110">
        <f>SUM(C8:H8)</f>
        <v>74</v>
      </c>
    </row>
    <row r="10" spans="2:21" x14ac:dyDescent="0.25">
      <c r="B10" s="122" t="s">
        <v>142</v>
      </c>
      <c r="C10" s="110">
        <v>14</v>
      </c>
      <c r="D10" s="110">
        <v>12</v>
      </c>
      <c r="E10" s="110">
        <v>3</v>
      </c>
      <c r="F10" s="110">
        <v>10</v>
      </c>
      <c r="G10" s="110">
        <v>23</v>
      </c>
      <c r="H10" s="110">
        <v>5</v>
      </c>
      <c r="I10" s="110">
        <f t="shared" si="0"/>
        <v>67</v>
      </c>
      <c r="T10" s="122" t="s">
        <v>141</v>
      </c>
      <c r="U10" s="110">
        <f>SUM(C9:H9)</f>
        <v>99</v>
      </c>
    </row>
    <row r="11" spans="2:21" x14ac:dyDescent="0.25">
      <c r="T11" s="122" t="s">
        <v>142</v>
      </c>
      <c r="U11" s="110">
        <f>SUM(C10:H10)</f>
        <v>67</v>
      </c>
    </row>
    <row r="22" spans="20:26" x14ac:dyDescent="0.25">
      <c r="T22" s="122"/>
      <c r="U22" s="122" t="s">
        <v>129</v>
      </c>
      <c r="V22" s="122" t="s">
        <v>130</v>
      </c>
      <c r="W22" s="122" t="s">
        <v>131</v>
      </c>
      <c r="X22" s="122" t="s">
        <v>132</v>
      </c>
      <c r="Y22" s="122" t="s">
        <v>133</v>
      </c>
      <c r="Z22" s="122" t="s">
        <v>134</v>
      </c>
    </row>
    <row r="23" spans="20:26" x14ac:dyDescent="0.25">
      <c r="T23" s="122" t="s">
        <v>135</v>
      </c>
      <c r="U23" s="110">
        <f>SUM(C4:C10)</f>
        <v>65</v>
      </c>
      <c r="V23" s="110">
        <f>SUM(D4:D10)</f>
        <v>99</v>
      </c>
      <c r="W23" s="110">
        <f>SUM(E4:E10)</f>
        <v>90</v>
      </c>
      <c r="X23" s="110">
        <f>SUM(F4:F10)</f>
        <v>93</v>
      </c>
      <c r="Y23" s="110">
        <f>SUM(G4:G10)</f>
        <v>73</v>
      </c>
      <c r="Z23" s="110">
        <f>SUM(H4:H10)</f>
        <v>90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57B7D-0FB1-437A-9B84-82CE0694EC5F}">
  <dimension ref="A1:F2"/>
  <sheetViews>
    <sheetView tabSelected="1" workbookViewId="0">
      <selection activeCell="G30" sqref="G30"/>
    </sheetView>
  </sheetViews>
  <sheetFormatPr defaultRowHeight="15" x14ac:dyDescent="0.25"/>
  <cols>
    <col min="1" max="1" width="12.140625" bestFit="1" customWidth="1"/>
    <col min="2" max="2" width="11.85546875" bestFit="1" customWidth="1"/>
    <col min="3" max="3" width="12.5703125" bestFit="1" customWidth="1"/>
    <col min="4" max="6" width="12.140625" bestFit="1" customWidth="1"/>
  </cols>
  <sheetData>
    <row r="1" spans="1:6" x14ac:dyDescent="0.25">
      <c r="A1" s="129" t="s">
        <v>143</v>
      </c>
      <c r="B1" s="129" t="s">
        <v>144</v>
      </c>
      <c r="C1" s="129" t="s">
        <v>145</v>
      </c>
      <c r="D1" s="129" t="s">
        <v>146</v>
      </c>
      <c r="E1" s="129" t="s">
        <v>147</v>
      </c>
      <c r="F1" s="129" t="s">
        <v>148</v>
      </c>
    </row>
    <row r="2" spans="1:6" x14ac:dyDescent="0.25">
      <c r="A2" s="130">
        <v>65</v>
      </c>
      <c r="B2" s="130">
        <v>99</v>
      </c>
      <c r="C2" s="130">
        <v>90</v>
      </c>
      <c r="D2" s="130">
        <v>93</v>
      </c>
      <c r="E2" s="130">
        <v>73</v>
      </c>
      <c r="F2" s="130">
        <v>90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C189-E68F-4071-857E-C25A93E36AF9}">
  <dimension ref="A1"/>
  <sheetViews>
    <sheetView showGridLines="0" showRowColHeaders="0" workbookViewId="0">
      <selection activeCell="U14" sqref="U14"/>
    </sheetView>
  </sheetViews>
  <sheetFormatPr defaultRowHeight="15" x14ac:dyDescent="0.25"/>
  <sheetData>
    <row r="1" spans="1:1" x14ac:dyDescent="0.25">
      <c r="A1" t="s">
        <v>149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445D-9858-440D-BB28-06513F1A28ED}">
  <dimension ref="A1:B10"/>
  <sheetViews>
    <sheetView zoomScaleNormal="100" workbookViewId="0">
      <selection activeCell="B15" sqref="B15"/>
    </sheetView>
  </sheetViews>
  <sheetFormatPr defaultRowHeight="15" x14ac:dyDescent="0.25"/>
  <cols>
    <col min="1" max="1" width="50.5703125" customWidth="1"/>
    <col min="2" max="2" width="23.42578125" customWidth="1"/>
  </cols>
  <sheetData>
    <row r="1" spans="1:2" x14ac:dyDescent="0.25">
      <c r="A1" s="27" t="s">
        <v>18</v>
      </c>
      <c r="B1" s="20" t="s">
        <v>19</v>
      </c>
    </row>
    <row r="2" spans="1:2" x14ac:dyDescent="0.25">
      <c r="A2" s="21" t="s">
        <v>20</v>
      </c>
      <c r="B2" s="22">
        <v>559</v>
      </c>
    </row>
    <row r="3" spans="1:2" x14ac:dyDescent="0.25">
      <c r="A3" s="21" t="s">
        <v>21</v>
      </c>
      <c r="B3" s="22">
        <v>849</v>
      </c>
    </row>
    <row r="4" spans="1:2" x14ac:dyDescent="0.25">
      <c r="A4" s="21" t="s">
        <v>22</v>
      </c>
      <c r="B4" s="22">
        <v>899</v>
      </c>
    </row>
    <row r="5" spans="1:2" x14ac:dyDescent="0.25">
      <c r="A5" s="21" t="s">
        <v>23</v>
      </c>
      <c r="B5" s="22">
        <v>949</v>
      </c>
    </row>
    <row r="6" spans="1:2" x14ac:dyDescent="0.25">
      <c r="A6" s="21" t="s">
        <v>24</v>
      </c>
      <c r="B6" s="22">
        <v>999</v>
      </c>
    </row>
    <row r="7" spans="1:2" x14ac:dyDescent="0.25">
      <c r="A7" s="21" t="s">
        <v>25</v>
      </c>
      <c r="B7" s="22">
        <v>1499</v>
      </c>
    </row>
    <row r="8" spans="1:2" ht="15.75" thickBot="1" x14ac:dyDescent="0.3">
      <c r="A8" s="21" t="s">
        <v>26</v>
      </c>
      <c r="B8" s="23">
        <v>1799</v>
      </c>
    </row>
    <row r="9" spans="1:2" ht="15.75" thickBot="1" x14ac:dyDescent="0.3">
      <c r="A9" s="24" t="s">
        <v>27</v>
      </c>
      <c r="B9" s="25">
        <f>SUM(B2:B8)</f>
        <v>7553</v>
      </c>
    </row>
    <row r="10" spans="1:2" ht="15.75" thickBot="1" x14ac:dyDescent="0.3">
      <c r="A10" s="24" t="s">
        <v>28</v>
      </c>
      <c r="B10" s="26">
        <f>AVERAGE(B2:B8)</f>
        <v>1079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7791-3AC3-4CC3-9E30-A6C3FD175D67}">
  <dimension ref="A1:B18"/>
  <sheetViews>
    <sheetView zoomScale="115" zoomScaleNormal="115" workbookViewId="0">
      <selection activeCell="B24" sqref="B24"/>
    </sheetView>
  </sheetViews>
  <sheetFormatPr defaultRowHeight="15" x14ac:dyDescent="0.25"/>
  <cols>
    <col min="1" max="1" width="59.140625" customWidth="1"/>
    <col min="2" max="2" width="24.85546875" customWidth="1"/>
  </cols>
  <sheetData>
    <row r="1" spans="1:2" x14ac:dyDescent="0.25">
      <c r="A1" s="28" t="s">
        <v>29</v>
      </c>
      <c r="B1" s="28" t="s">
        <v>19</v>
      </c>
    </row>
    <row r="2" spans="1:2" x14ac:dyDescent="0.25">
      <c r="A2" s="29" t="s">
        <v>30</v>
      </c>
      <c r="B2" s="30">
        <v>599</v>
      </c>
    </row>
    <row r="3" spans="1:2" x14ac:dyDescent="0.25">
      <c r="A3" s="29" t="s">
        <v>31</v>
      </c>
      <c r="B3" s="30">
        <v>399</v>
      </c>
    </row>
    <row r="4" spans="1:2" x14ac:dyDescent="0.25">
      <c r="A4" s="29" t="s">
        <v>32</v>
      </c>
      <c r="B4" s="30">
        <v>899</v>
      </c>
    </row>
    <row r="5" spans="1:2" x14ac:dyDescent="0.25">
      <c r="A5" s="29" t="s">
        <v>33</v>
      </c>
      <c r="B5" s="30">
        <v>659</v>
      </c>
    </row>
    <row r="6" spans="1:2" x14ac:dyDescent="0.25">
      <c r="A6" s="29" t="s">
        <v>34</v>
      </c>
      <c r="B6" s="30">
        <v>159</v>
      </c>
    </row>
    <row r="7" spans="1:2" x14ac:dyDescent="0.25">
      <c r="A7" s="29" t="s">
        <v>35</v>
      </c>
      <c r="B7" s="30">
        <v>89</v>
      </c>
    </row>
    <row r="8" spans="1:2" x14ac:dyDescent="0.25">
      <c r="A8" s="29" t="s">
        <v>36</v>
      </c>
      <c r="B8" s="30">
        <v>99</v>
      </c>
    </row>
    <row r="9" spans="1:2" x14ac:dyDescent="0.25">
      <c r="A9" s="29" t="s">
        <v>37</v>
      </c>
      <c r="B9" s="30">
        <v>429</v>
      </c>
    </row>
    <row r="10" spans="1:2" x14ac:dyDescent="0.25">
      <c r="A10" s="29" t="s">
        <v>38</v>
      </c>
      <c r="B10" s="30">
        <v>599</v>
      </c>
    </row>
    <row r="11" spans="1:2" x14ac:dyDescent="0.25">
      <c r="A11" s="29" t="s">
        <v>39</v>
      </c>
      <c r="B11" s="30">
        <v>119</v>
      </c>
    </row>
    <row r="12" spans="1:2" x14ac:dyDescent="0.25">
      <c r="A12" s="29" t="s">
        <v>40</v>
      </c>
      <c r="B12" s="30">
        <v>189</v>
      </c>
    </row>
    <row r="13" spans="1:2" x14ac:dyDescent="0.25">
      <c r="A13" s="29" t="s">
        <v>41</v>
      </c>
      <c r="B13" s="30">
        <v>119</v>
      </c>
    </row>
    <row r="14" spans="1:2" x14ac:dyDescent="0.25">
      <c r="A14" s="29" t="s">
        <v>42</v>
      </c>
      <c r="B14" s="30">
        <v>99</v>
      </c>
    </row>
    <row r="15" spans="1:2" x14ac:dyDescent="0.25">
      <c r="A15" s="29" t="s">
        <v>43</v>
      </c>
      <c r="B15" s="30">
        <v>1530</v>
      </c>
    </row>
    <row r="16" spans="1:2" ht="15.75" thickBot="1" x14ac:dyDescent="0.3">
      <c r="A16" s="29" t="s">
        <v>44</v>
      </c>
      <c r="B16" s="31">
        <v>699</v>
      </c>
    </row>
    <row r="17" spans="1:2" ht="15.75" thickBot="1" x14ac:dyDescent="0.3">
      <c r="A17" s="32" t="s">
        <v>27</v>
      </c>
      <c r="B17" s="33">
        <f>SUM(B2:B16)</f>
        <v>6686</v>
      </c>
    </row>
    <row r="18" spans="1:2" ht="15.75" thickBot="1" x14ac:dyDescent="0.3">
      <c r="A18" s="32" t="s">
        <v>45</v>
      </c>
      <c r="B18" s="34">
        <f>LARGE(B2:B16,1)</f>
        <v>1530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98F1-FD2E-44B5-8D0A-B074A9C75D63}">
  <dimension ref="A1:B18"/>
  <sheetViews>
    <sheetView zoomScale="130" zoomScaleNormal="130" workbookViewId="0">
      <selection activeCell="A19" sqref="A19"/>
    </sheetView>
  </sheetViews>
  <sheetFormatPr defaultRowHeight="15" x14ac:dyDescent="0.25"/>
  <cols>
    <col min="1" max="1" width="55.85546875" customWidth="1"/>
    <col min="2" max="2" width="27.5703125" customWidth="1"/>
  </cols>
  <sheetData>
    <row r="1" spans="1:2" x14ac:dyDescent="0.25">
      <c r="A1" s="35" t="s">
        <v>29</v>
      </c>
      <c r="B1" s="35" t="s">
        <v>19</v>
      </c>
    </row>
    <row r="2" spans="1:2" x14ac:dyDescent="0.25">
      <c r="A2" s="36" t="s">
        <v>30</v>
      </c>
      <c r="B2" s="37">
        <v>599</v>
      </c>
    </row>
    <row r="3" spans="1:2" x14ac:dyDescent="0.25">
      <c r="A3" s="36" t="s">
        <v>31</v>
      </c>
      <c r="B3" s="37">
        <v>399</v>
      </c>
    </row>
    <row r="4" spans="1:2" x14ac:dyDescent="0.25">
      <c r="A4" s="36" t="s">
        <v>32</v>
      </c>
      <c r="B4" s="37">
        <v>899</v>
      </c>
    </row>
    <row r="5" spans="1:2" x14ac:dyDescent="0.25">
      <c r="A5" s="36" t="s">
        <v>33</v>
      </c>
      <c r="B5" s="37">
        <v>659</v>
      </c>
    </row>
    <row r="6" spans="1:2" x14ac:dyDescent="0.25">
      <c r="A6" s="36" t="s">
        <v>34</v>
      </c>
      <c r="B6" s="37">
        <v>159</v>
      </c>
    </row>
    <row r="7" spans="1:2" x14ac:dyDescent="0.25">
      <c r="A7" s="36" t="s">
        <v>35</v>
      </c>
      <c r="B7" s="37">
        <v>89</v>
      </c>
    </row>
    <row r="8" spans="1:2" x14ac:dyDescent="0.25">
      <c r="A8" s="36" t="s">
        <v>36</v>
      </c>
      <c r="B8" s="37">
        <v>99</v>
      </c>
    </row>
    <row r="9" spans="1:2" x14ac:dyDescent="0.25">
      <c r="A9" s="36" t="s">
        <v>37</v>
      </c>
      <c r="B9" s="37">
        <v>429</v>
      </c>
    </row>
    <row r="10" spans="1:2" x14ac:dyDescent="0.25">
      <c r="A10" s="36" t="s">
        <v>38</v>
      </c>
      <c r="B10" s="37">
        <v>599</v>
      </c>
    </row>
    <row r="11" spans="1:2" x14ac:dyDescent="0.25">
      <c r="A11" s="36" t="s">
        <v>39</v>
      </c>
      <c r="B11" s="37">
        <v>119</v>
      </c>
    </row>
    <row r="12" spans="1:2" x14ac:dyDescent="0.25">
      <c r="A12" s="36" t="s">
        <v>40</v>
      </c>
      <c r="B12" s="37">
        <v>189</v>
      </c>
    </row>
    <row r="13" spans="1:2" x14ac:dyDescent="0.25">
      <c r="A13" s="36" t="s">
        <v>41</v>
      </c>
      <c r="B13" s="37">
        <v>119</v>
      </c>
    </row>
    <row r="14" spans="1:2" x14ac:dyDescent="0.25">
      <c r="A14" s="36" t="s">
        <v>42</v>
      </c>
      <c r="B14" s="37">
        <v>99</v>
      </c>
    </row>
    <row r="15" spans="1:2" x14ac:dyDescent="0.25">
      <c r="A15" s="36" t="s">
        <v>43</v>
      </c>
      <c r="B15" s="37">
        <v>1530</v>
      </c>
    </row>
    <row r="16" spans="1:2" ht="15.75" thickBot="1" x14ac:dyDescent="0.3">
      <c r="A16" s="36" t="s">
        <v>44</v>
      </c>
      <c r="B16" s="38">
        <v>699</v>
      </c>
    </row>
    <row r="17" spans="1:2" ht="15.75" thickBot="1" x14ac:dyDescent="0.3">
      <c r="A17" s="39" t="s">
        <v>27</v>
      </c>
      <c r="B17" s="40">
        <f>SUM(B2:B16)</f>
        <v>6686</v>
      </c>
    </row>
    <row r="18" spans="1:2" ht="15.75" thickBot="1" x14ac:dyDescent="0.3">
      <c r="A18" s="39" t="s">
        <v>116</v>
      </c>
      <c r="B18" s="41">
        <f>SMALL(B2:B16,1)</f>
        <v>89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1826-5E60-4E91-A531-D3C526ED9399}">
  <dimension ref="A1:B17"/>
  <sheetViews>
    <sheetView zoomScale="130" zoomScaleNormal="130" workbookViewId="0">
      <selection activeCell="B26" sqref="B26"/>
    </sheetView>
  </sheetViews>
  <sheetFormatPr defaultRowHeight="15" x14ac:dyDescent="0.25"/>
  <cols>
    <col min="1" max="1" width="55.28515625" customWidth="1"/>
    <col min="2" max="2" width="27.5703125" customWidth="1"/>
  </cols>
  <sheetData>
    <row r="1" spans="1:2" x14ac:dyDescent="0.25">
      <c r="A1" s="42" t="s">
        <v>29</v>
      </c>
      <c r="B1" s="42" t="s">
        <v>19</v>
      </c>
    </row>
    <row r="2" spans="1:2" x14ac:dyDescent="0.25">
      <c r="A2" s="43" t="s">
        <v>30</v>
      </c>
      <c r="B2" s="44">
        <v>599</v>
      </c>
    </row>
    <row r="3" spans="1:2" x14ac:dyDescent="0.25">
      <c r="A3" s="43" t="s">
        <v>31</v>
      </c>
      <c r="B3" s="44">
        <v>399</v>
      </c>
    </row>
    <row r="4" spans="1:2" x14ac:dyDescent="0.25">
      <c r="A4" s="43" t="s">
        <v>32</v>
      </c>
      <c r="B4" s="44">
        <v>899</v>
      </c>
    </row>
    <row r="5" spans="1:2" x14ac:dyDescent="0.25">
      <c r="A5" s="43" t="s">
        <v>33</v>
      </c>
      <c r="B5" s="44">
        <v>659</v>
      </c>
    </row>
    <row r="6" spans="1:2" x14ac:dyDescent="0.25">
      <c r="A6" s="43" t="s">
        <v>34</v>
      </c>
      <c r="B6" s="44">
        <v>159</v>
      </c>
    </row>
    <row r="7" spans="1:2" x14ac:dyDescent="0.25">
      <c r="A7" s="43" t="s">
        <v>35</v>
      </c>
      <c r="B7" s="44">
        <v>89</v>
      </c>
    </row>
    <row r="8" spans="1:2" x14ac:dyDescent="0.25">
      <c r="A8" s="43" t="s">
        <v>36</v>
      </c>
      <c r="B8" s="44">
        <v>99</v>
      </c>
    </row>
    <row r="9" spans="1:2" x14ac:dyDescent="0.25">
      <c r="A9" s="43" t="s">
        <v>37</v>
      </c>
      <c r="B9" s="44">
        <v>429</v>
      </c>
    </row>
    <row r="10" spans="1:2" x14ac:dyDescent="0.25">
      <c r="A10" s="43" t="s">
        <v>38</v>
      </c>
      <c r="B10" s="44">
        <v>599</v>
      </c>
    </row>
    <row r="11" spans="1:2" x14ac:dyDescent="0.25">
      <c r="A11" s="43" t="s">
        <v>39</v>
      </c>
      <c r="B11" s="44">
        <v>119</v>
      </c>
    </row>
    <row r="12" spans="1:2" x14ac:dyDescent="0.25">
      <c r="A12" s="43" t="s">
        <v>40</v>
      </c>
      <c r="B12" s="44">
        <v>189</v>
      </c>
    </row>
    <row r="13" spans="1:2" x14ac:dyDescent="0.25">
      <c r="A13" s="43" t="s">
        <v>41</v>
      </c>
      <c r="B13" s="44">
        <v>119</v>
      </c>
    </row>
    <row r="14" spans="1:2" x14ac:dyDescent="0.25">
      <c r="A14" s="43" t="s">
        <v>42</v>
      </c>
      <c r="B14" s="44">
        <v>99</v>
      </c>
    </row>
    <row r="15" spans="1:2" ht="15.75" thickBot="1" x14ac:dyDescent="0.3">
      <c r="A15" s="43" t="s">
        <v>43</v>
      </c>
      <c r="B15" s="44">
        <v>49</v>
      </c>
    </row>
    <row r="16" spans="1:2" ht="15.75" thickBot="1" x14ac:dyDescent="0.3">
      <c r="A16" s="45" t="s">
        <v>27</v>
      </c>
      <c r="B16" s="46">
        <f>SUM(B2:B15)</f>
        <v>4506</v>
      </c>
    </row>
    <row r="17" spans="1:2" ht="15.75" thickBot="1" x14ac:dyDescent="0.3">
      <c r="A17" s="45" t="s">
        <v>46</v>
      </c>
      <c r="B17" s="47">
        <f>LARGE(B2:B15,2)</f>
        <v>659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04CF-032E-4FBC-8F01-E48499510770}">
  <dimension ref="A1:B17"/>
  <sheetViews>
    <sheetView zoomScale="115" zoomScaleNormal="115" workbookViewId="0">
      <selection activeCell="B33" sqref="B33"/>
    </sheetView>
  </sheetViews>
  <sheetFormatPr defaultRowHeight="15" x14ac:dyDescent="0.25"/>
  <cols>
    <col min="1" max="1" width="55.140625" customWidth="1"/>
    <col min="2" max="2" width="27.85546875" customWidth="1"/>
  </cols>
  <sheetData>
    <row r="1" spans="1:2" x14ac:dyDescent="0.25">
      <c r="A1" s="48" t="s">
        <v>29</v>
      </c>
      <c r="B1" s="48" t="s">
        <v>19</v>
      </c>
    </row>
    <row r="2" spans="1:2" x14ac:dyDescent="0.25">
      <c r="A2" s="49" t="s">
        <v>30</v>
      </c>
      <c r="B2" s="50">
        <v>599</v>
      </c>
    </row>
    <row r="3" spans="1:2" x14ac:dyDescent="0.25">
      <c r="A3" s="49" t="s">
        <v>31</v>
      </c>
      <c r="B3" s="50">
        <v>399</v>
      </c>
    </row>
    <row r="4" spans="1:2" x14ac:dyDescent="0.25">
      <c r="A4" s="49" t="s">
        <v>32</v>
      </c>
      <c r="B4" s="50">
        <v>899</v>
      </c>
    </row>
    <row r="5" spans="1:2" x14ac:dyDescent="0.25">
      <c r="A5" s="49" t="s">
        <v>33</v>
      </c>
      <c r="B5" s="50">
        <v>659</v>
      </c>
    </row>
    <row r="6" spans="1:2" x14ac:dyDescent="0.25">
      <c r="A6" s="49" t="s">
        <v>34</v>
      </c>
      <c r="B6" s="50">
        <v>159</v>
      </c>
    </row>
    <row r="7" spans="1:2" x14ac:dyDescent="0.25">
      <c r="A7" s="49" t="s">
        <v>35</v>
      </c>
      <c r="B7" s="50">
        <v>89</v>
      </c>
    </row>
    <row r="8" spans="1:2" x14ac:dyDescent="0.25">
      <c r="A8" s="49" t="s">
        <v>36</v>
      </c>
      <c r="B8" s="50">
        <v>99</v>
      </c>
    </row>
    <row r="9" spans="1:2" x14ac:dyDescent="0.25">
      <c r="A9" s="49" t="s">
        <v>37</v>
      </c>
      <c r="B9" s="50">
        <v>429</v>
      </c>
    </row>
    <row r="10" spans="1:2" x14ac:dyDescent="0.25">
      <c r="A10" s="49" t="s">
        <v>38</v>
      </c>
      <c r="B10" s="50">
        <v>599</v>
      </c>
    </row>
    <row r="11" spans="1:2" x14ac:dyDescent="0.25">
      <c r="A11" s="49" t="s">
        <v>39</v>
      </c>
      <c r="B11" s="50">
        <v>119</v>
      </c>
    </row>
    <row r="12" spans="1:2" x14ac:dyDescent="0.25">
      <c r="A12" s="49" t="s">
        <v>40</v>
      </c>
      <c r="B12" s="50">
        <v>189</v>
      </c>
    </row>
    <row r="13" spans="1:2" x14ac:dyDescent="0.25">
      <c r="A13" s="49" t="s">
        <v>41</v>
      </c>
      <c r="B13" s="50">
        <v>119</v>
      </c>
    </row>
    <row r="14" spans="1:2" x14ac:dyDescent="0.25">
      <c r="A14" s="49" t="s">
        <v>42</v>
      </c>
      <c r="B14" s="50">
        <v>99</v>
      </c>
    </row>
    <row r="15" spans="1:2" ht="15.75" thickBot="1" x14ac:dyDescent="0.3">
      <c r="A15" s="49" t="s">
        <v>43</v>
      </c>
      <c r="B15" s="50">
        <v>49</v>
      </c>
    </row>
    <row r="16" spans="1:2" ht="15.75" thickBot="1" x14ac:dyDescent="0.3">
      <c r="A16" s="51" t="s">
        <v>27</v>
      </c>
      <c r="B16" s="52">
        <f>SUM(B2:B15)</f>
        <v>4506</v>
      </c>
    </row>
    <row r="17" spans="1:2" ht="15.75" thickBot="1" x14ac:dyDescent="0.3">
      <c r="A17" s="51" t="s">
        <v>47</v>
      </c>
      <c r="B17" s="53">
        <f>SMALL(B2:B15,2)</f>
        <v>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AEE90-5780-4168-AD2F-3BB54BD4FE00}">
  <dimension ref="A1:D13"/>
  <sheetViews>
    <sheetView zoomScale="115" zoomScaleNormal="115" workbookViewId="0">
      <selection activeCell="D14" sqref="D14"/>
    </sheetView>
  </sheetViews>
  <sheetFormatPr defaultRowHeight="15" x14ac:dyDescent="0.25"/>
  <cols>
    <col min="1" max="1" width="33.42578125" customWidth="1"/>
    <col min="2" max="2" width="18.7109375" customWidth="1"/>
    <col min="3" max="4" width="17.85546875" customWidth="1"/>
  </cols>
  <sheetData>
    <row r="1" spans="1:4" ht="39" thickBot="1" x14ac:dyDescent="0.3">
      <c r="A1" s="55" t="s">
        <v>48</v>
      </c>
      <c r="B1" s="56" t="s">
        <v>49</v>
      </c>
      <c r="C1" s="57" t="s">
        <v>50</v>
      </c>
      <c r="D1" s="57" t="s">
        <v>51</v>
      </c>
    </row>
    <row r="2" spans="1:4" ht="15.75" thickBot="1" x14ac:dyDescent="0.3">
      <c r="A2" s="58" t="s">
        <v>52</v>
      </c>
      <c r="B2" s="59">
        <f ca="1">TODAY()</f>
        <v>44896</v>
      </c>
      <c r="C2" s="60">
        <v>25</v>
      </c>
      <c r="D2" s="61">
        <f ca="1">B2+C2</f>
        <v>44921</v>
      </c>
    </row>
    <row r="3" spans="1:4" ht="15.75" thickBot="1" x14ac:dyDescent="0.3">
      <c r="A3" s="58" t="s">
        <v>53</v>
      </c>
      <c r="B3" s="59">
        <f ca="1">TODAY()</f>
        <v>44896</v>
      </c>
      <c r="C3" s="60">
        <v>15</v>
      </c>
      <c r="D3" s="61">
        <f t="shared" ref="D3:D5" ca="1" si="0">B3+C3</f>
        <v>44911</v>
      </c>
    </row>
    <row r="4" spans="1:4" ht="15.75" thickBot="1" x14ac:dyDescent="0.3">
      <c r="A4" s="58" t="s">
        <v>54</v>
      </c>
      <c r="B4" s="59">
        <f ca="1">TODAY()</f>
        <v>44896</v>
      </c>
      <c r="C4" s="60">
        <v>30</v>
      </c>
      <c r="D4" s="61">
        <f t="shared" ca="1" si="0"/>
        <v>44926</v>
      </c>
    </row>
    <row r="5" spans="1:4" ht="15.75" thickBot="1" x14ac:dyDescent="0.3">
      <c r="A5" s="58" t="s">
        <v>55</v>
      </c>
      <c r="B5" s="59">
        <f ca="1">TODAY()</f>
        <v>44896</v>
      </c>
      <c r="C5" s="60">
        <v>20</v>
      </c>
      <c r="D5" s="61">
        <f t="shared" ca="1" si="0"/>
        <v>44916</v>
      </c>
    </row>
    <row r="7" spans="1:4" ht="15.75" thickBot="1" x14ac:dyDescent="0.3">
      <c r="A7" s="54"/>
      <c r="B7" s="54"/>
      <c r="C7" s="54"/>
      <c r="D7" s="54"/>
    </row>
    <row r="8" spans="1:4" x14ac:dyDescent="0.25">
      <c r="A8" s="54"/>
      <c r="B8" s="18" t="s">
        <v>56</v>
      </c>
      <c r="C8" s="54"/>
      <c r="D8" s="54"/>
    </row>
    <row r="9" spans="1:4" x14ac:dyDescent="0.25">
      <c r="A9" s="54"/>
      <c r="B9" s="19"/>
      <c r="C9" s="54"/>
      <c r="D9" s="54"/>
    </row>
    <row r="10" spans="1:4" x14ac:dyDescent="0.25">
      <c r="A10" s="54"/>
      <c r="B10" s="19"/>
      <c r="C10" s="54"/>
      <c r="D10" s="54"/>
    </row>
    <row r="11" spans="1:4" x14ac:dyDescent="0.25">
      <c r="A11" s="54"/>
      <c r="B11" s="19"/>
      <c r="C11" s="54"/>
      <c r="D11" s="54"/>
    </row>
    <row r="12" spans="1:4" x14ac:dyDescent="0.25">
      <c r="A12" s="54"/>
      <c r="B12" s="62"/>
      <c r="C12" s="54"/>
      <c r="D12" s="54"/>
    </row>
    <row r="13" spans="1:4" ht="15.75" thickBot="1" x14ac:dyDescent="0.3">
      <c r="A13" s="54"/>
      <c r="B13" s="63" t="s">
        <v>57</v>
      </c>
      <c r="C13" s="54"/>
      <c r="D13" s="54"/>
    </row>
  </sheetData>
  <mergeCells count="1">
    <mergeCell ref="B8:B1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86185-0324-4B2B-810A-786ADBA32ACE}">
  <dimension ref="B1:R32"/>
  <sheetViews>
    <sheetView workbookViewId="0">
      <selection activeCell="K7" sqref="K7"/>
    </sheetView>
  </sheetViews>
  <sheetFormatPr defaultRowHeight="15" x14ac:dyDescent="0.25"/>
  <cols>
    <col min="3" max="3" width="16.140625" customWidth="1"/>
    <col min="4" max="4" width="15.42578125" customWidth="1"/>
    <col min="5" max="5" width="13.5703125" customWidth="1"/>
    <col min="6" max="6" width="19" customWidth="1"/>
    <col min="7" max="7" width="15.5703125" bestFit="1" customWidth="1"/>
    <col min="9" max="9" width="13.7109375" customWidth="1"/>
    <col min="13" max="13" width="18.140625" customWidth="1"/>
    <col min="14" max="14" width="12" customWidth="1"/>
    <col min="15" max="15" width="16.5703125" customWidth="1"/>
    <col min="16" max="16" width="13" customWidth="1"/>
  </cols>
  <sheetData>
    <row r="1" spans="2:18" ht="18.75" thickBot="1" x14ac:dyDescent="0.3">
      <c r="B1" s="67"/>
      <c r="C1" s="69" t="s">
        <v>58</v>
      </c>
      <c r="D1" s="69"/>
      <c r="E1" s="69"/>
      <c r="F1" s="69"/>
      <c r="G1" s="69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</row>
    <row r="2" spans="2:18" ht="15.75" thickBot="1" x14ac:dyDescent="0.3">
      <c r="B2" s="70"/>
      <c r="C2" s="71"/>
      <c r="D2" s="71"/>
      <c r="E2" s="71"/>
      <c r="F2" s="71"/>
      <c r="G2" s="71"/>
      <c r="H2" s="72"/>
      <c r="I2" s="73"/>
      <c r="J2" s="67"/>
      <c r="K2" s="67"/>
      <c r="L2" s="67"/>
      <c r="M2" s="67"/>
      <c r="N2" s="67"/>
      <c r="O2" s="67"/>
      <c r="P2" s="67"/>
      <c r="Q2" s="67"/>
      <c r="R2" s="67"/>
    </row>
    <row r="3" spans="2:18" ht="15.75" thickBot="1" x14ac:dyDescent="0.3">
      <c r="B3" s="74"/>
      <c r="C3" s="66" t="s">
        <v>59</v>
      </c>
      <c r="D3" s="66"/>
      <c r="E3" s="67"/>
      <c r="F3" s="67"/>
      <c r="G3" s="75" t="s">
        <v>60</v>
      </c>
      <c r="H3" s="67"/>
      <c r="I3" s="76"/>
      <c r="J3" s="67"/>
      <c r="K3" s="67"/>
      <c r="L3" s="70"/>
      <c r="M3" s="72"/>
      <c r="N3" s="72"/>
      <c r="O3" s="72"/>
      <c r="P3" s="72"/>
      <c r="Q3" s="72"/>
      <c r="R3" s="73"/>
    </row>
    <row r="4" spans="2:18" ht="15.75" thickBot="1" x14ac:dyDescent="0.3">
      <c r="B4" s="74"/>
      <c r="C4" s="77" t="s">
        <v>61</v>
      </c>
      <c r="D4" s="77" t="s">
        <v>62</v>
      </c>
      <c r="E4" s="67"/>
      <c r="F4" s="67"/>
      <c r="G4" s="67"/>
      <c r="H4" s="67"/>
      <c r="I4" s="76"/>
      <c r="J4" s="67"/>
      <c r="K4" s="67"/>
      <c r="L4" s="74"/>
      <c r="M4" s="75" t="s">
        <v>63</v>
      </c>
      <c r="N4" s="67"/>
      <c r="O4" s="67"/>
      <c r="P4" s="67"/>
      <c r="Q4" s="67"/>
      <c r="R4" s="76"/>
    </row>
    <row r="5" spans="2:18" ht="15.75" thickBot="1" x14ac:dyDescent="0.3">
      <c r="B5" s="74"/>
      <c r="C5" s="78" t="s">
        <v>64</v>
      </c>
      <c r="D5" s="79">
        <v>3000</v>
      </c>
      <c r="E5" s="67"/>
      <c r="F5" s="67"/>
      <c r="G5" s="67"/>
      <c r="H5" s="67"/>
      <c r="I5" s="76"/>
      <c r="J5" s="67"/>
      <c r="K5" s="67"/>
      <c r="L5" s="74"/>
      <c r="M5" s="67"/>
      <c r="N5" s="67"/>
      <c r="O5" s="67"/>
      <c r="P5" s="67"/>
      <c r="Q5" s="67"/>
      <c r="R5" s="76"/>
    </row>
    <row r="6" spans="2:18" ht="15.75" thickBot="1" x14ac:dyDescent="0.3">
      <c r="B6" s="74"/>
      <c r="C6" s="78" t="s">
        <v>65</v>
      </c>
      <c r="D6" s="79">
        <v>2310</v>
      </c>
      <c r="E6" s="67"/>
      <c r="F6" s="80" t="s">
        <v>66</v>
      </c>
      <c r="G6" s="128">
        <f>AVERAGE(D5:D11)</f>
        <v>3287.1428571428573</v>
      </c>
      <c r="H6" s="81" t="s">
        <v>67</v>
      </c>
      <c r="I6" s="82"/>
      <c r="J6" s="67"/>
      <c r="K6" s="67"/>
      <c r="L6" s="74"/>
      <c r="M6" s="65" t="s">
        <v>68</v>
      </c>
      <c r="N6" s="65"/>
      <c r="O6" s="65"/>
      <c r="P6" s="65"/>
      <c r="Q6" s="67"/>
      <c r="R6" s="76"/>
    </row>
    <row r="7" spans="2:18" ht="26.25" thickBot="1" x14ac:dyDescent="0.3">
      <c r="B7" s="74"/>
      <c r="C7" s="78" t="s">
        <v>69</v>
      </c>
      <c r="D7" s="79">
        <v>2000</v>
      </c>
      <c r="E7" s="67"/>
      <c r="F7" s="80" t="s">
        <v>70</v>
      </c>
      <c r="G7" s="128">
        <f>MAX(D5:D11)</f>
        <v>5300</v>
      </c>
      <c r="H7" s="81" t="s">
        <v>71</v>
      </c>
      <c r="I7" s="82"/>
      <c r="J7" s="67"/>
      <c r="K7" s="67"/>
      <c r="L7" s="74"/>
      <c r="M7" s="83" t="s">
        <v>48</v>
      </c>
      <c r="N7" s="83" t="s">
        <v>72</v>
      </c>
      <c r="O7" s="84" t="s">
        <v>73</v>
      </c>
      <c r="P7" s="84" t="s">
        <v>74</v>
      </c>
      <c r="Q7" s="67"/>
      <c r="R7" s="76"/>
    </row>
    <row r="8" spans="2:18" ht="15.75" thickBot="1" x14ac:dyDescent="0.3">
      <c r="B8" s="74"/>
      <c r="C8" s="78" t="s">
        <v>75</v>
      </c>
      <c r="D8" s="79">
        <v>2000</v>
      </c>
      <c r="E8" s="67"/>
      <c r="F8" s="80" t="s">
        <v>76</v>
      </c>
      <c r="G8" s="128">
        <f>MIN(D5:D11)</f>
        <v>2000</v>
      </c>
      <c r="H8" s="81" t="s">
        <v>77</v>
      </c>
      <c r="I8" s="82"/>
      <c r="J8" s="67"/>
      <c r="K8" s="67"/>
      <c r="L8" s="74"/>
      <c r="M8" s="85" t="s">
        <v>78</v>
      </c>
      <c r="N8" s="86">
        <v>5</v>
      </c>
      <c r="O8" s="87">
        <v>11.7</v>
      </c>
      <c r="P8" s="88">
        <f>N8*O8</f>
        <v>58.5</v>
      </c>
      <c r="Q8" s="67"/>
      <c r="R8" s="76"/>
    </row>
    <row r="9" spans="2:18" ht="15.75" thickBot="1" x14ac:dyDescent="0.3">
      <c r="B9" s="74"/>
      <c r="C9" s="78" t="s">
        <v>79</v>
      </c>
      <c r="D9" s="79">
        <v>5300</v>
      </c>
      <c r="E9" s="67"/>
      <c r="F9" s="80" t="s">
        <v>80</v>
      </c>
      <c r="G9" s="128">
        <f>SUM(D5:D11)</f>
        <v>23010</v>
      </c>
      <c r="H9" s="81" t="s">
        <v>81</v>
      </c>
      <c r="I9" s="82"/>
      <c r="J9" s="67"/>
      <c r="K9" s="67"/>
      <c r="L9" s="74"/>
      <c r="M9" s="85" t="s">
        <v>82</v>
      </c>
      <c r="N9" s="86">
        <v>10</v>
      </c>
      <c r="O9" s="87">
        <v>5.4</v>
      </c>
      <c r="P9" s="88">
        <f t="shared" ref="P9:P15" si="0">N9*O9</f>
        <v>54</v>
      </c>
      <c r="Q9" s="67"/>
      <c r="R9" s="76"/>
    </row>
    <row r="10" spans="2:18" ht="15.75" thickBot="1" x14ac:dyDescent="0.3">
      <c r="B10" s="74"/>
      <c r="C10" s="78" t="s">
        <v>83</v>
      </c>
      <c r="D10" s="79">
        <v>5000</v>
      </c>
      <c r="E10" s="67"/>
      <c r="F10" s="67"/>
      <c r="G10" s="67"/>
      <c r="H10" s="67"/>
      <c r="I10" s="76"/>
      <c r="J10" s="67"/>
      <c r="K10" s="67"/>
      <c r="L10" s="74"/>
      <c r="M10" s="85" t="s">
        <v>84</v>
      </c>
      <c r="N10" s="86">
        <v>14</v>
      </c>
      <c r="O10" s="87">
        <v>8.99</v>
      </c>
      <c r="P10" s="88">
        <f t="shared" si="0"/>
        <v>125.86</v>
      </c>
      <c r="Q10" s="67"/>
      <c r="R10" s="76"/>
    </row>
    <row r="11" spans="2:18" ht="15.75" thickBot="1" x14ac:dyDescent="0.3">
      <c r="B11" s="74"/>
      <c r="C11" s="78" t="s">
        <v>85</v>
      </c>
      <c r="D11" s="79">
        <v>3400</v>
      </c>
      <c r="E11" s="67"/>
      <c r="F11" s="67"/>
      <c r="G11" s="67"/>
      <c r="H11" s="67"/>
      <c r="I11" s="76"/>
      <c r="J11" s="67"/>
      <c r="K11" s="67"/>
      <c r="L11" s="74"/>
      <c r="M11" s="85" t="s">
        <v>86</v>
      </c>
      <c r="N11" s="86">
        <v>6</v>
      </c>
      <c r="O11" s="87">
        <v>2.7</v>
      </c>
      <c r="P11" s="88">
        <f t="shared" si="0"/>
        <v>16.200000000000003</v>
      </c>
      <c r="Q11" s="67"/>
      <c r="R11" s="76"/>
    </row>
    <row r="12" spans="2:18" ht="15.75" thickBot="1" x14ac:dyDescent="0.3">
      <c r="B12" s="89"/>
      <c r="C12" s="90"/>
      <c r="D12" s="90"/>
      <c r="E12" s="90"/>
      <c r="F12" s="90"/>
      <c r="G12" s="90"/>
      <c r="H12" s="90"/>
      <c r="I12" s="91"/>
      <c r="J12" s="67"/>
      <c r="K12" s="67"/>
      <c r="L12" s="74"/>
      <c r="M12" s="85" t="s">
        <v>87</v>
      </c>
      <c r="N12" s="86">
        <v>8</v>
      </c>
      <c r="O12" s="87">
        <v>3.65</v>
      </c>
      <c r="P12" s="88">
        <f t="shared" si="0"/>
        <v>29.2</v>
      </c>
      <c r="Q12" s="67"/>
      <c r="R12" s="76"/>
    </row>
    <row r="13" spans="2:18" ht="15.75" thickBot="1" x14ac:dyDescent="0.3">
      <c r="B13" s="68" t="s">
        <v>88</v>
      </c>
      <c r="C13" s="67"/>
      <c r="D13" s="67"/>
      <c r="E13" s="67"/>
      <c r="F13" s="67"/>
      <c r="G13" s="67"/>
      <c r="H13" s="67"/>
      <c r="I13" s="67"/>
      <c r="J13" s="67"/>
      <c r="K13" s="67"/>
      <c r="L13" s="74"/>
      <c r="M13" s="85" t="s">
        <v>89</v>
      </c>
      <c r="N13" s="86">
        <v>5</v>
      </c>
      <c r="O13" s="87">
        <v>2.37</v>
      </c>
      <c r="P13" s="88">
        <f t="shared" si="0"/>
        <v>11.850000000000001</v>
      </c>
      <c r="Q13" s="67"/>
      <c r="R13" s="76"/>
    </row>
    <row r="14" spans="2:18" ht="15.75" thickBot="1" x14ac:dyDescent="0.3">
      <c r="B14" s="70"/>
      <c r="C14" s="72"/>
      <c r="D14" s="72"/>
      <c r="E14" s="92" t="s">
        <v>90</v>
      </c>
      <c r="F14" s="72"/>
      <c r="G14" s="72"/>
      <c r="H14" s="72"/>
      <c r="I14" s="72"/>
      <c r="J14" s="73"/>
      <c r="K14" s="67"/>
      <c r="L14" s="74"/>
      <c r="M14" s="85" t="s">
        <v>91</v>
      </c>
      <c r="N14" s="86">
        <v>15</v>
      </c>
      <c r="O14" s="87">
        <v>3</v>
      </c>
      <c r="P14" s="88">
        <f t="shared" si="0"/>
        <v>45</v>
      </c>
      <c r="Q14" s="67"/>
      <c r="R14" s="76"/>
    </row>
    <row r="15" spans="2:18" ht="15.75" thickBot="1" x14ac:dyDescent="0.3">
      <c r="B15" s="74"/>
      <c r="C15" s="67"/>
      <c r="D15" s="67"/>
      <c r="E15" s="67"/>
      <c r="F15" s="67"/>
      <c r="G15" s="67"/>
      <c r="H15" s="67"/>
      <c r="I15" s="67"/>
      <c r="J15" s="76"/>
      <c r="K15" s="67"/>
      <c r="L15" s="74"/>
      <c r="M15" s="85" t="s">
        <v>92</v>
      </c>
      <c r="N15" s="86">
        <v>20</v>
      </c>
      <c r="O15" s="87">
        <v>1.7</v>
      </c>
      <c r="P15" s="88">
        <f t="shared" si="0"/>
        <v>34</v>
      </c>
      <c r="Q15" s="67"/>
      <c r="R15" s="76"/>
    </row>
    <row r="16" spans="2:18" ht="15.75" thickBot="1" x14ac:dyDescent="0.3">
      <c r="B16" s="74"/>
      <c r="C16" s="64" t="s">
        <v>93</v>
      </c>
      <c r="D16" s="64"/>
      <c r="E16" s="64"/>
      <c r="F16" s="64"/>
      <c r="G16" s="67"/>
      <c r="H16" s="93" t="s">
        <v>67</v>
      </c>
      <c r="I16" s="127">
        <f>AVERAGE(F18:F25)</f>
        <v>71.002499999999998</v>
      </c>
      <c r="J16" s="94"/>
      <c r="K16" s="67"/>
      <c r="L16" s="74"/>
      <c r="M16" s="95"/>
      <c r="N16" s="95"/>
      <c r="O16" s="95"/>
      <c r="P16" s="95"/>
      <c r="Q16" s="67"/>
      <c r="R16" s="76"/>
    </row>
    <row r="17" spans="2:18" ht="26.25" thickBot="1" x14ac:dyDescent="0.3">
      <c r="B17" s="74"/>
      <c r="C17" s="96" t="s">
        <v>48</v>
      </c>
      <c r="D17" s="97" t="s">
        <v>72</v>
      </c>
      <c r="E17" s="98" t="s">
        <v>94</v>
      </c>
      <c r="F17" s="99" t="s">
        <v>74</v>
      </c>
      <c r="G17" s="67"/>
      <c r="H17" s="93" t="s">
        <v>95</v>
      </c>
      <c r="I17" s="127">
        <f>MAX(F18:F25)</f>
        <v>396</v>
      </c>
      <c r="J17" s="94"/>
      <c r="K17" s="67"/>
      <c r="L17" s="74"/>
      <c r="M17" s="85" t="s">
        <v>96</v>
      </c>
      <c r="N17" s="100">
        <f>AVERAGE(P8:P15)</f>
        <v>46.826250000000002</v>
      </c>
      <c r="O17" s="81" t="s">
        <v>67</v>
      </c>
      <c r="P17" s="95"/>
      <c r="Q17" s="67"/>
      <c r="R17" s="76"/>
    </row>
    <row r="18" spans="2:18" ht="15.75" thickBot="1" x14ac:dyDescent="0.3">
      <c r="B18" s="74"/>
      <c r="C18" s="101" t="s">
        <v>78</v>
      </c>
      <c r="D18" s="102">
        <v>33</v>
      </c>
      <c r="E18" s="103">
        <v>12</v>
      </c>
      <c r="F18" s="104">
        <f>D18*E18</f>
        <v>396</v>
      </c>
      <c r="G18" s="67"/>
      <c r="H18" s="93" t="s">
        <v>97</v>
      </c>
      <c r="I18" s="127">
        <f>MIN(F18:F25)</f>
        <v>8.1000000000000014</v>
      </c>
      <c r="J18" s="94"/>
      <c r="K18" s="67"/>
      <c r="L18" s="74"/>
      <c r="M18" s="85" t="s">
        <v>98</v>
      </c>
      <c r="N18" s="100">
        <f>MAX(P8:P15)</f>
        <v>125.86</v>
      </c>
      <c r="O18" s="81" t="s">
        <v>71</v>
      </c>
      <c r="P18" s="95"/>
      <c r="Q18" s="67"/>
      <c r="R18" s="76"/>
    </row>
    <row r="19" spans="2:18" ht="15.75" thickBot="1" x14ac:dyDescent="0.3">
      <c r="B19" s="74"/>
      <c r="C19" s="101" t="s">
        <v>82</v>
      </c>
      <c r="D19" s="102">
        <v>2</v>
      </c>
      <c r="E19" s="103">
        <v>6</v>
      </c>
      <c r="F19" s="104">
        <f t="shared" ref="F19:F25" si="1">D19*E19</f>
        <v>12</v>
      </c>
      <c r="G19" s="67"/>
      <c r="H19" s="93" t="s">
        <v>99</v>
      </c>
      <c r="I19" s="127">
        <f>SUM(F18:F25)</f>
        <v>568.02</v>
      </c>
      <c r="J19" s="94"/>
      <c r="K19" s="67"/>
      <c r="L19" s="74"/>
      <c r="M19" s="85" t="s">
        <v>100</v>
      </c>
      <c r="N19" s="100">
        <f>MIN(P8:P15)</f>
        <v>11.850000000000001</v>
      </c>
      <c r="O19" s="81" t="s">
        <v>77</v>
      </c>
      <c r="P19" s="95"/>
      <c r="Q19" s="67"/>
      <c r="R19" s="76"/>
    </row>
    <row r="20" spans="2:18" ht="15.75" thickBot="1" x14ac:dyDescent="0.3">
      <c r="B20" s="74"/>
      <c r="C20" s="101" t="s">
        <v>84</v>
      </c>
      <c r="D20" s="102">
        <v>8</v>
      </c>
      <c r="E20" s="103">
        <v>5.5</v>
      </c>
      <c r="F20" s="104">
        <f t="shared" si="1"/>
        <v>44</v>
      </c>
      <c r="G20" s="67"/>
      <c r="H20" s="67"/>
      <c r="I20" s="67"/>
      <c r="J20" s="76"/>
      <c r="K20" s="67"/>
      <c r="L20" s="74"/>
      <c r="M20" s="85" t="s">
        <v>101</v>
      </c>
      <c r="N20" s="100">
        <f>SUM(P8:P15)</f>
        <v>374.61</v>
      </c>
      <c r="O20" s="81" t="s">
        <v>81</v>
      </c>
      <c r="P20" s="95"/>
      <c r="Q20" s="67"/>
      <c r="R20" s="76"/>
    </row>
    <row r="21" spans="2:18" x14ac:dyDescent="0.25">
      <c r="B21" s="74"/>
      <c r="C21" s="101" t="s">
        <v>86</v>
      </c>
      <c r="D21" s="102">
        <v>3</v>
      </c>
      <c r="E21" s="103">
        <v>2.7</v>
      </c>
      <c r="F21" s="104">
        <f t="shared" si="1"/>
        <v>8.1000000000000014</v>
      </c>
      <c r="G21" s="67"/>
      <c r="H21" s="67"/>
      <c r="I21" s="67"/>
      <c r="J21" s="94"/>
      <c r="K21" s="67"/>
      <c r="L21" s="74"/>
      <c r="M21" s="67"/>
      <c r="N21" s="67"/>
      <c r="O21" s="67"/>
      <c r="P21" s="67"/>
      <c r="Q21" s="67"/>
      <c r="R21" s="76"/>
    </row>
    <row r="22" spans="2:18" x14ac:dyDescent="0.25">
      <c r="B22" s="74"/>
      <c r="C22" s="101" t="s">
        <v>87</v>
      </c>
      <c r="D22" s="102">
        <v>6</v>
      </c>
      <c r="E22" s="103">
        <v>3.45</v>
      </c>
      <c r="F22" s="104">
        <f t="shared" si="1"/>
        <v>20.700000000000003</v>
      </c>
      <c r="G22" s="67"/>
      <c r="H22" s="67"/>
      <c r="I22" s="67"/>
      <c r="J22" s="94"/>
      <c r="K22" s="67"/>
      <c r="L22" s="74"/>
      <c r="M22" s="67"/>
      <c r="N22" s="67"/>
      <c r="O22" s="67"/>
      <c r="P22" s="67"/>
      <c r="Q22" s="67"/>
      <c r="R22" s="76"/>
    </row>
    <row r="23" spans="2:18" ht="15.75" thickBot="1" x14ac:dyDescent="0.3">
      <c r="B23" s="74"/>
      <c r="C23" s="101" t="s">
        <v>89</v>
      </c>
      <c r="D23" s="102">
        <v>5</v>
      </c>
      <c r="E23" s="103">
        <v>1.99</v>
      </c>
      <c r="F23" s="104">
        <f t="shared" si="1"/>
        <v>9.9499999999999993</v>
      </c>
      <c r="G23" s="67"/>
      <c r="H23" s="67"/>
      <c r="I23" s="67"/>
      <c r="J23" s="94"/>
      <c r="K23" s="67"/>
      <c r="L23" s="89"/>
      <c r="M23" s="90"/>
      <c r="N23" s="90"/>
      <c r="O23" s="90"/>
      <c r="P23" s="90"/>
      <c r="Q23" s="90"/>
      <c r="R23" s="91"/>
    </row>
    <row r="24" spans="2:18" x14ac:dyDescent="0.25">
      <c r="B24" s="74"/>
      <c r="C24" s="101" t="s">
        <v>91</v>
      </c>
      <c r="D24" s="102">
        <v>16</v>
      </c>
      <c r="E24" s="103">
        <v>3.67</v>
      </c>
      <c r="F24" s="104">
        <f t="shared" si="1"/>
        <v>58.72</v>
      </c>
      <c r="G24" s="67"/>
      <c r="H24" s="67"/>
      <c r="I24" s="67"/>
      <c r="J24" s="94"/>
      <c r="K24" s="67"/>
      <c r="L24" s="67"/>
      <c r="M24" s="67"/>
      <c r="N24" s="67"/>
      <c r="O24" s="67"/>
      <c r="P24" s="67"/>
      <c r="Q24" s="67"/>
      <c r="R24" s="67"/>
    </row>
    <row r="25" spans="2:18" x14ac:dyDescent="0.25">
      <c r="B25" s="74"/>
      <c r="C25" s="101" t="s">
        <v>92</v>
      </c>
      <c r="D25" s="102">
        <v>7</v>
      </c>
      <c r="E25" s="103">
        <v>2.65</v>
      </c>
      <c r="F25" s="104">
        <f t="shared" si="1"/>
        <v>18.55</v>
      </c>
      <c r="G25" s="67"/>
      <c r="H25" s="67"/>
      <c r="I25" s="67"/>
      <c r="J25" s="76"/>
      <c r="K25" s="67"/>
      <c r="L25" s="67"/>
      <c r="M25" s="67"/>
      <c r="N25" s="67"/>
      <c r="O25" s="67"/>
      <c r="P25" s="67"/>
      <c r="Q25" s="67"/>
      <c r="R25" s="67"/>
    </row>
    <row r="26" spans="2:18" x14ac:dyDescent="0.25">
      <c r="B26" s="74"/>
      <c r="C26" s="67"/>
      <c r="D26" s="67"/>
      <c r="E26" s="67"/>
      <c r="F26" s="67"/>
      <c r="G26" s="67"/>
      <c r="H26" s="67"/>
      <c r="I26" s="67"/>
      <c r="J26" s="94"/>
      <c r="K26" s="67"/>
      <c r="L26" s="67"/>
      <c r="M26" s="67"/>
      <c r="N26" s="67"/>
      <c r="O26" s="67"/>
      <c r="P26" s="67"/>
      <c r="Q26" s="67"/>
      <c r="R26" s="67"/>
    </row>
    <row r="27" spans="2:18" x14ac:dyDescent="0.25">
      <c r="B27" s="74"/>
      <c r="C27" s="67"/>
      <c r="D27" s="67"/>
      <c r="E27" s="67"/>
      <c r="F27" s="67"/>
      <c r="G27" s="67"/>
      <c r="H27" s="67"/>
      <c r="I27" s="67"/>
      <c r="J27" s="94"/>
      <c r="K27" s="67"/>
      <c r="L27" s="67"/>
      <c r="M27" s="67"/>
      <c r="N27" s="67"/>
      <c r="O27" s="67"/>
      <c r="P27" s="67"/>
      <c r="Q27" s="67"/>
      <c r="R27" s="67"/>
    </row>
    <row r="28" spans="2:18" x14ac:dyDescent="0.25">
      <c r="B28" s="74"/>
      <c r="C28" s="105" t="s">
        <v>67</v>
      </c>
      <c r="D28" s="106">
        <f>AVERAGE(D18:D25)</f>
        <v>10</v>
      </c>
      <c r="E28" s="67"/>
      <c r="F28" s="107" t="s">
        <v>67</v>
      </c>
      <c r="G28" s="127">
        <f>AVERAGE(E18:E25)</f>
        <v>4.7449999999999992</v>
      </c>
      <c r="H28" s="67"/>
      <c r="I28" s="67"/>
      <c r="J28" s="94"/>
      <c r="K28" s="67"/>
      <c r="L28" s="67"/>
      <c r="M28" s="67"/>
      <c r="N28" s="67"/>
      <c r="O28" s="67"/>
      <c r="P28" s="67"/>
      <c r="Q28" s="67"/>
      <c r="R28" s="67"/>
    </row>
    <row r="29" spans="2:18" x14ac:dyDescent="0.25">
      <c r="B29" s="74"/>
      <c r="C29" s="105" t="s">
        <v>95</v>
      </c>
      <c r="D29" s="106">
        <f>MAX(D18:D25)</f>
        <v>33</v>
      </c>
      <c r="E29" s="67"/>
      <c r="F29" s="107" t="s">
        <v>95</v>
      </c>
      <c r="G29" s="127">
        <f>MAX(E18:E25)</f>
        <v>12</v>
      </c>
      <c r="H29" s="67"/>
      <c r="I29" s="67"/>
      <c r="J29" s="94"/>
      <c r="K29" s="67"/>
      <c r="L29" s="67"/>
      <c r="M29" s="67"/>
      <c r="N29" s="67"/>
      <c r="O29" s="67"/>
      <c r="P29" s="67"/>
      <c r="Q29" s="67"/>
      <c r="R29" s="67"/>
    </row>
    <row r="30" spans="2:18" x14ac:dyDescent="0.25">
      <c r="B30" s="74"/>
      <c r="C30" s="105" t="s">
        <v>97</v>
      </c>
      <c r="D30" s="106">
        <f>MIN(D18:D25)</f>
        <v>2</v>
      </c>
      <c r="E30" s="67"/>
      <c r="F30" s="107" t="s">
        <v>97</v>
      </c>
      <c r="G30" s="127">
        <f>MIN(E18:E25)</f>
        <v>1.99</v>
      </c>
      <c r="H30" s="67"/>
      <c r="I30" s="67"/>
      <c r="J30" s="76"/>
      <c r="K30" s="67"/>
      <c r="L30" s="67"/>
      <c r="M30" s="67"/>
      <c r="N30" s="67"/>
      <c r="O30" s="67"/>
      <c r="P30" s="67"/>
      <c r="Q30" s="67"/>
      <c r="R30" s="67"/>
    </row>
    <row r="31" spans="2:18" x14ac:dyDescent="0.25">
      <c r="B31" s="74"/>
      <c r="C31" s="105" t="s">
        <v>99</v>
      </c>
      <c r="D31" s="106">
        <f>SUM(D18:D25)</f>
        <v>80</v>
      </c>
      <c r="E31" s="67"/>
      <c r="F31" s="107" t="s">
        <v>99</v>
      </c>
      <c r="G31" s="127">
        <f>SUM(E18:E25)</f>
        <v>37.959999999999994</v>
      </c>
      <c r="H31" s="67"/>
      <c r="I31" s="67"/>
      <c r="J31" s="76"/>
      <c r="K31" s="67"/>
      <c r="L31" s="67"/>
      <c r="M31" s="67"/>
      <c r="N31" s="67"/>
      <c r="O31" s="67"/>
      <c r="P31" s="67"/>
      <c r="Q31" s="67"/>
      <c r="R31" s="67"/>
    </row>
    <row r="32" spans="2:18" ht="15.75" thickBot="1" x14ac:dyDescent="0.3">
      <c r="B32" s="89"/>
      <c r="C32" s="90"/>
      <c r="D32" s="90"/>
      <c r="E32" s="90"/>
      <c r="F32" s="90"/>
      <c r="G32" s="90"/>
      <c r="H32" s="90"/>
      <c r="I32" s="90"/>
      <c r="J32" s="91"/>
      <c r="K32" s="67"/>
      <c r="L32" s="67"/>
      <c r="M32" s="67"/>
      <c r="N32" s="67"/>
      <c r="O32" s="67"/>
      <c r="P32" s="67"/>
      <c r="Q32" s="67"/>
      <c r="R32" s="67"/>
    </row>
  </sheetData>
  <mergeCells count="3">
    <mergeCell ref="C3:D3"/>
    <mergeCell ref="M6:P6"/>
    <mergeCell ref="C16:F16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3536-176D-4EE3-B2A5-33C13E0AA0F7}">
  <dimension ref="A1:G37"/>
  <sheetViews>
    <sheetView workbookViewId="0">
      <selection activeCell="W23" sqref="W23"/>
    </sheetView>
  </sheetViews>
  <sheetFormatPr defaultRowHeight="15" x14ac:dyDescent="0.25"/>
  <cols>
    <col min="2" max="2" width="11.42578125" customWidth="1"/>
    <col min="6" max="6" width="15" customWidth="1"/>
  </cols>
  <sheetData>
    <row r="1" spans="1:7" ht="18.75" x14ac:dyDescent="0.3">
      <c r="A1" s="115" t="s">
        <v>105</v>
      </c>
      <c r="B1" s="115"/>
      <c r="C1" s="115"/>
      <c r="D1" s="115"/>
      <c r="E1" s="115"/>
      <c r="F1" s="115"/>
      <c r="G1" s="115"/>
    </row>
    <row r="3" spans="1:7" x14ac:dyDescent="0.25">
      <c r="A3" s="125" t="s">
        <v>106</v>
      </c>
      <c r="B3" s="125"/>
      <c r="C3" s="117"/>
      <c r="D3" s="117"/>
      <c r="E3" s="117"/>
      <c r="F3" s="117"/>
      <c r="G3" s="117"/>
    </row>
    <row r="4" spans="1:7" x14ac:dyDescent="0.25">
      <c r="A4" s="126" t="s">
        <v>107</v>
      </c>
      <c r="B4" s="126" t="s">
        <v>108</v>
      </c>
      <c r="C4" s="117"/>
      <c r="D4" s="117"/>
      <c r="E4" s="117"/>
      <c r="F4" s="117"/>
      <c r="G4" s="117"/>
    </row>
    <row r="5" spans="1:7" x14ac:dyDescent="0.25">
      <c r="A5" s="110">
        <v>1990</v>
      </c>
      <c r="B5" s="110">
        <v>233</v>
      </c>
      <c r="C5" s="117"/>
      <c r="D5" s="117"/>
      <c r="E5" s="117"/>
      <c r="F5" s="117"/>
      <c r="G5" s="117"/>
    </row>
    <row r="6" spans="1:7" x14ac:dyDescent="0.25">
      <c r="A6" s="110">
        <v>1991</v>
      </c>
      <c r="B6" s="110">
        <v>249</v>
      </c>
      <c r="C6" s="117"/>
      <c r="D6" s="117"/>
      <c r="E6" s="117"/>
      <c r="F6" s="117"/>
      <c r="G6" s="117"/>
    </row>
    <row r="7" spans="1:7" x14ac:dyDescent="0.25">
      <c r="A7" s="110">
        <v>1992</v>
      </c>
      <c r="B7" s="110">
        <v>275</v>
      </c>
      <c r="C7" s="117"/>
      <c r="D7" s="117"/>
      <c r="E7" s="117"/>
      <c r="F7" s="117"/>
      <c r="G7" s="117"/>
    </row>
    <row r="8" spans="1:7" x14ac:dyDescent="0.25">
      <c r="A8" s="110">
        <v>1993</v>
      </c>
      <c r="B8" s="110">
        <v>229</v>
      </c>
      <c r="C8" s="117"/>
      <c r="D8" s="117"/>
      <c r="E8" s="117"/>
      <c r="F8" s="117"/>
      <c r="G8" s="117"/>
    </row>
    <row r="9" spans="1:7" x14ac:dyDescent="0.25">
      <c r="A9" s="110">
        <v>1994</v>
      </c>
      <c r="B9" s="110">
        <v>225</v>
      </c>
      <c r="C9" s="117"/>
      <c r="D9" s="117"/>
      <c r="E9" s="117"/>
      <c r="F9" s="117"/>
      <c r="G9" s="117"/>
    </row>
    <row r="10" spans="1:7" x14ac:dyDescent="0.25">
      <c r="A10" s="110">
        <v>1995</v>
      </c>
      <c r="B10" s="110">
        <v>137</v>
      </c>
      <c r="C10" s="117"/>
      <c r="D10" s="117"/>
      <c r="E10" s="117"/>
      <c r="F10" s="117"/>
      <c r="G10" s="117"/>
    </row>
    <row r="11" spans="1:7" x14ac:dyDescent="0.25">
      <c r="A11" s="110">
        <v>1996</v>
      </c>
      <c r="B11" s="110">
        <v>213</v>
      </c>
      <c r="C11" s="117"/>
      <c r="D11" s="117"/>
      <c r="E11" s="117"/>
      <c r="F11" s="117"/>
      <c r="G11" s="117"/>
    </row>
    <row r="12" spans="1:7" x14ac:dyDescent="0.25">
      <c r="A12" s="110">
        <v>1997</v>
      </c>
      <c r="B12" s="110">
        <v>106</v>
      </c>
      <c r="C12" s="117"/>
      <c r="D12" s="117"/>
      <c r="E12" s="117"/>
      <c r="F12" s="117"/>
      <c r="G12" s="117"/>
    </row>
    <row r="13" spans="1:7" x14ac:dyDescent="0.25">
      <c r="A13" s="110">
        <v>1998</v>
      </c>
      <c r="B13" s="110">
        <v>251</v>
      </c>
      <c r="C13" s="117"/>
      <c r="D13" s="117"/>
      <c r="E13" s="117"/>
      <c r="F13" s="117"/>
      <c r="G13" s="117"/>
    </row>
    <row r="14" spans="1:7" x14ac:dyDescent="0.25">
      <c r="A14" s="110">
        <v>1999</v>
      </c>
      <c r="B14" s="110">
        <v>292</v>
      </c>
      <c r="C14" s="117"/>
      <c r="D14" s="117"/>
      <c r="E14" s="117"/>
      <c r="F14" s="117"/>
      <c r="G14" s="117"/>
    </row>
    <row r="15" spans="1:7" x14ac:dyDescent="0.25">
      <c r="A15" s="110">
        <v>2000</v>
      </c>
      <c r="B15" s="110">
        <v>181</v>
      </c>
      <c r="C15" s="117"/>
      <c r="D15" s="117"/>
      <c r="E15" s="117"/>
      <c r="F15" s="117"/>
      <c r="G15" s="117"/>
    </row>
    <row r="16" spans="1:7" x14ac:dyDescent="0.25">
      <c r="A16" s="110">
        <v>2001</v>
      </c>
      <c r="B16" s="110">
        <v>271</v>
      </c>
      <c r="C16" s="117"/>
      <c r="D16" s="117"/>
      <c r="E16" s="117"/>
      <c r="F16" s="117"/>
      <c r="G16" s="117"/>
    </row>
    <row r="17" spans="1:6" x14ac:dyDescent="0.25">
      <c r="A17" s="110">
        <v>2002</v>
      </c>
      <c r="B17" s="110">
        <v>112</v>
      </c>
      <c r="C17" s="117"/>
      <c r="D17" s="117"/>
      <c r="E17" s="117"/>
      <c r="F17" s="117"/>
    </row>
    <row r="18" spans="1:6" x14ac:dyDescent="0.25">
      <c r="A18" s="110">
        <v>2003</v>
      </c>
      <c r="B18" s="110">
        <v>109</v>
      </c>
      <c r="C18" s="117"/>
      <c r="D18" s="117"/>
      <c r="E18" s="117"/>
      <c r="F18" s="117"/>
    </row>
    <row r="19" spans="1:6" x14ac:dyDescent="0.25">
      <c r="A19" s="110">
        <v>2004</v>
      </c>
      <c r="B19" s="110">
        <v>289</v>
      </c>
      <c r="C19" s="117"/>
      <c r="D19" s="117"/>
      <c r="E19" s="117"/>
      <c r="F19" s="117"/>
    </row>
    <row r="20" spans="1:6" x14ac:dyDescent="0.25">
      <c r="A20" s="110">
        <v>2005</v>
      </c>
      <c r="B20" s="110">
        <v>184</v>
      </c>
      <c r="C20" s="117"/>
      <c r="D20" s="117"/>
      <c r="E20" s="117"/>
      <c r="F20" s="117"/>
    </row>
    <row r="21" spans="1:6" x14ac:dyDescent="0.25">
      <c r="A21" s="110">
        <v>2006</v>
      </c>
      <c r="B21" s="110">
        <v>237</v>
      </c>
      <c r="C21" s="117"/>
      <c r="D21" s="117"/>
      <c r="E21" s="117"/>
      <c r="F21" s="117"/>
    </row>
    <row r="22" spans="1:6" x14ac:dyDescent="0.25">
      <c r="A22" s="110">
        <v>2007</v>
      </c>
      <c r="B22" s="110">
        <v>239</v>
      </c>
      <c r="C22" s="117"/>
      <c r="D22" s="117"/>
      <c r="E22" s="117"/>
      <c r="F22" s="117"/>
    </row>
    <row r="23" spans="1:6" x14ac:dyDescent="0.25">
      <c r="A23" s="110">
        <v>2008</v>
      </c>
      <c r="B23" s="110">
        <v>277</v>
      </c>
      <c r="C23" s="117"/>
      <c r="D23" s="117"/>
      <c r="E23" s="117"/>
      <c r="F23" s="117"/>
    </row>
    <row r="24" spans="1:6" x14ac:dyDescent="0.25">
      <c r="A24" s="110">
        <v>2009</v>
      </c>
      <c r="B24" s="110">
        <v>258</v>
      </c>
      <c r="C24" s="117"/>
    </row>
    <row r="25" spans="1:6" x14ac:dyDescent="0.25">
      <c r="A25" s="110">
        <v>2010</v>
      </c>
      <c r="B25" s="110">
        <v>168</v>
      </c>
      <c r="C25" s="117"/>
    </row>
    <row r="26" spans="1:6" x14ac:dyDescent="0.25">
      <c r="A26" s="110">
        <v>2011</v>
      </c>
      <c r="B26" s="110">
        <v>209</v>
      </c>
      <c r="C26" s="117"/>
    </row>
    <row r="27" spans="1:6" x14ac:dyDescent="0.25">
      <c r="A27" s="110">
        <v>2012</v>
      </c>
      <c r="B27" s="110">
        <v>200</v>
      </c>
      <c r="C27" s="117"/>
      <c r="D27" s="116" t="s">
        <v>109</v>
      </c>
      <c r="E27" s="116"/>
      <c r="F27" s="116"/>
    </row>
    <row r="28" spans="1:6" x14ac:dyDescent="0.25">
      <c r="A28" s="110">
        <v>2013</v>
      </c>
      <c r="B28" s="110">
        <v>269</v>
      </c>
      <c r="C28" s="117"/>
      <c r="D28" s="117"/>
      <c r="E28" s="117"/>
      <c r="F28" s="117"/>
    </row>
    <row r="29" spans="1:6" x14ac:dyDescent="0.25">
      <c r="A29" s="110">
        <v>2014</v>
      </c>
      <c r="B29" s="110">
        <v>211</v>
      </c>
      <c r="C29" s="117"/>
      <c r="D29" s="123" t="s">
        <v>110</v>
      </c>
      <c r="E29" s="123" t="s">
        <v>111</v>
      </c>
      <c r="F29" s="123" t="s">
        <v>112</v>
      </c>
    </row>
    <row r="30" spans="1:6" x14ac:dyDescent="0.25">
      <c r="A30" s="110">
        <v>2015</v>
      </c>
      <c r="B30" s="110">
        <v>171</v>
      </c>
      <c r="C30" s="117"/>
      <c r="D30" s="118">
        <v>200.81818181818181</v>
      </c>
      <c r="E30" s="118">
        <v>209</v>
      </c>
      <c r="F30" s="118">
        <v>181</v>
      </c>
    </row>
    <row r="31" spans="1:6" x14ac:dyDescent="0.25">
      <c r="A31" s="110">
        <v>2016</v>
      </c>
      <c r="B31" s="110">
        <v>170</v>
      </c>
      <c r="C31" s="117"/>
      <c r="D31" s="124" t="s">
        <v>113</v>
      </c>
      <c r="E31" s="124" t="s">
        <v>114</v>
      </c>
      <c r="F31" s="124" t="s">
        <v>115</v>
      </c>
    </row>
    <row r="32" spans="1:6" x14ac:dyDescent="0.25">
      <c r="A32" s="110">
        <v>2017</v>
      </c>
      <c r="B32" s="110">
        <v>116</v>
      </c>
      <c r="C32" s="117"/>
      <c r="D32" s="118">
        <v>292</v>
      </c>
      <c r="E32" s="118">
        <v>106</v>
      </c>
      <c r="F32" s="118">
        <v>57.704773711460923</v>
      </c>
    </row>
    <row r="33" spans="1:6" x14ac:dyDescent="0.25">
      <c r="A33" s="110">
        <v>2018</v>
      </c>
      <c r="B33" s="110">
        <v>130</v>
      </c>
      <c r="C33" s="117"/>
      <c r="D33" s="119">
        <v>1.4540516070620191</v>
      </c>
      <c r="E33" s="119">
        <v>0.52784065187867812</v>
      </c>
      <c r="F33" s="119">
        <v>0.28734835256952024</v>
      </c>
    </row>
    <row r="34" spans="1:6" x14ac:dyDescent="0.25">
      <c r="A34" s="110">
        <v>2019</v>
      </c>
      <c r="B34" s="110">
        <v>140</v>
      </c>
      <c r="C34" s="117"/>
    </row>
    <row r="35" spans="1:6" x14ac:dyDescent="0.25">
      <c r="A35" s="110">
        <v>2020</v>
      </c>
      <c r="B35" s="110">
        <v>170</v>
      </c>
      <c r="C35" s="117"/>
    </row>
    <row r="36" spans="1:6" x14ac:dyDescent="0.25">
      <c r="A36" s="110">
        <v>2021</v>
      </c>
      <c r="B36" s="110">
        <v>125</v>
      </c>
      <c r="C36" s="117"/>
    </row>
    <row r="37" spans="1:6" x14ac:dyDescent="0.25">
      <c r="A37" s="110">
        <v>2022</v>
      </c>
      <c r="B37" s="110">
        <v>181</v>
      </c>
      <c r="C37" s="117"/>
    </row>
  </sheetData>
  <mergeCells count="3">
    <mergeCell ref="D27:F27"/>
    <mergeCell ref="A3:B3"/>
    <mergeCell ref="A1:G1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V i B V c X + n f q k A A A A 9 g A A A B I A H A B D b 2 5 m a W c v U G F j a 2 F n Z S 5 4 b W w g o h g A K K A U A A A A A A A A A A A A A A A A A A A A A A A A A A A A h Y 9 L D o I w G I S v Q r q n L z e G / J R E t 5 I Y T Y z b p l R o h E J o s d z N h U f y C m I U d e d y Z r 5 J Z u 7 X G 2 R j U 0 c X 3 T v T 2 h Q x T F G k r W o L Y 8 s U D f 4 U L 1 E m Y C v V W Z Y 6 m m D r k t G Z F F X e d w k h I Q Q c F r j t S 8 I p Z e S Y b / a q 0 o 2 M j X V e W q X R p 1 X 8 b y E B h 9 c Y w T F j F H P O M Q U y m 5 A b + w X 4 t P e Z / p i w H m o / 9 F p 0 P l 7 t g M w S y P u D e A B Q S w M E F A A C A A g A 6 V i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l Y g V U o i k e 4 D g A A A B E A A A A T A B w A R m 9 y b X V s Y X M v U 2 V j d G l v b j E u b S C i G A A o o B Q A A A A A A A A A A A A A A A A A A A A A A A A A A A A r T k 0 u y c z P U w i G 0 I b W A F B L A Q I t A B Q A A g A I A O l Y g V X F / p 3 6 p A A A A P Y A A A A S A A A A A A A A A A A A A A A A A A A A A A B D b 2 5 m a W c v U G F j a 2 F n Z S 5 4 b W x Q S w E C L Q A U A A I A C A D p W I F V D 8 r p q 6 Q A A A D p A A A A E w A A A A A A A A A A A A A A A A D w A A A A W 0 N v b n R l b n R f V H l w Z X N d L n h t b F B L A Q I t A B Q A A g A I A O l Y g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Z L l C e j E Z + S a u O e R X E k 0 h G A A A A A A I A A A A A A B B m A A A A A Q A A I A A A A O Y N L S N R 3 U / 7 M c q I 4 c G q p q d V x T Z t n M I / H 6 K E Q m o S d 0 a z A A A A A A 6 A A A A A A g A A I A A A A K t T z 5 H P J / 5 b + q K 6 A N I p R 8 V c 9 C z t f 4 0 Y n D F f X y F R g B q 5 U A A A A B j f p J x x S + n I O 9 p b U N k 7 J R f C S V l H P u b + v k D p 6 D 6 k K e K c F 5 I F I M m w s 9 9 T p O G m z r / W U Z F t y i a z 5 s n A q 8 S N K U O O Z K s 5 W 7 Q 7 e / m K Q J 1 T B U R T m c p c Q A A A A M E x v 9 b e i h G K i r j V T U E E I / j Y + R H y W U E A a F a S V r e g f q S R X W d P 4 1 9 F M g s F Z J D R 7 F f 0 Q r I 7 P u i P z i / r N x i n 4 5 Y e p H w = < / D a t a M a s h u p > 
</file>

<file path=customXml/itemProps1.xml><?xml version="1.0" encoding="utf-8"?>
<ds:datastoreItem xmlns:ds="http://schemas.openxmlformats.org/officeDocument/2006/customXml" ds:itemID="{08C93693-A43A-48F1-9310-AF2EE3E2AE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Exercício(1)</vt:lpstr>
      <vt:lpstr>Exercício(2)</vt:lpstr>
      <vt:lpstr>Exercício(3)</vt:lpstr>
      <vt:lpstr>Exercício(4)</vt:lpstr>
      <vt:lpstr>Exercício(5)</vt:lpstr>
      <vt:lpstr>Exercício(6)</vt:lpstr>
      <vt:lpstr>Exercício(7)</vt:lpstr>
      <vt:lpstr>Exercício(8)</vt:lpstr>
      <vt:lpstr>Gráfico(1)</vt:lpstr>
      <vt:lpstr>Gráfico(2)</vt:lpstr>
      <vt:lpstr>Gráfico(3)</vt:lpstr>
      <vt:lpstr>Planilha12</vt:lpstr>
      <vt:lpstr>Planilha14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2022-12-01T10:43:21Z</dcterms:created>
  <dcterms:modified xsi:type="dcterms:W3CDTF">2022-12-01T14:24:25Z</dcterms:modified>
</cp:coreProperties>
</file>