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FF409B7B-8C91-4E85-A8A6-0CAE39D4C7FF}" xr6:coauthVersionLast="47" xr6:coauthVersionMax="47" xr10:uidLastSave="{00000000-0000-0000-0000-000000000000}"/>
  <bookViews>
    <workbookView xWindow="-120" yWindow="-120" windowWidth="20730" windowHeight="11760" firstSheet="7" activeTab="13" xr2:uid="{00000000-000D-0000-FFFF-FFFF00000000}"/>
  </bookViews>
  <sheets>
    <sheet name="Title Page" sheetId="3" r:id="rId1"/>
    <sheet name="PT &amp; FT Data Table" sheetId="4" r:id="rId2"/>
    <sheet name="Q1" sheetId="8" state="hidden" r:id="rId3"/>
    <sheet name="Answers" sheetId="11" state="hidden" r:id="rId4"/>
    <sheet name="Rough Pivot WO" sheetId="12" state="hidden" r:id="rId5"/>
    <sheet name="Part 1" sheetId="13" r:id="rId6"/>
    <sheet name="Part 2" sheetId="14" r:id="rId7"/>
    <sheet name="Part 3" sheetId="15" r:id="rId8"/>
    <sheet name="Part 4" sheetId="17" r:id="rId9"/>
    <sheet name="Part 4e" sheetId="18" r:id="rId10"/>
    <sheet name="Part 5" sheetId="19" r:id="rId11"/>
    <sheet name="Part 6" sheetId="21" r:id="rId12"/>
    <sheet name="Part 7" sheetId="20" r:id="rId13"/>
    <sheet name="PT &amp; FT Data PivotTable Analysi" sheetId="7" r:id="rId14"/>
    <sheet name="Rough Workout" sheetId="10" state="hidden" r:id="rId15"/>
    <sheet name="PT &amp; FT Data PivotTable format" sheetId="5" state="hidden" r:id="rId16"/>
  </sheets>
  <definedNames>
    <definedName name="_xlcn.WorksheetConnection_DataAnalysisDataSheets.xlsxTable11" hidden="1">Table1[]</definedName>
    <definedName name="_xlcn.WorksheetConnection_Sheet3A1G1011" hidden="1">'Part 3'!$A$1:$G$101</definedName>
  </definedNames>
  <calcPr calcId="191029"/>
  <pivotCaches>
    <pivotCache cacheId="177" r:id="rId17"/>
    <pivotCache cacheId="178" r:id="rId18"/>
    <pivotCache cacheId="179" r:id="rId19"/>
    <pivotCache cacheId="180" r:id="rId20"/>
    <pivotCache cacheId="181" r:id="rId21"/>
    <pivotCache cacheId="182" r:id="rId22"/>
    <pivotCache cacheId="183" r:id="rId23"/>
    <pivotCache cacheId="184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G$101"/>
          <x15:modelTable id="Table1" name="Table1" connection="WorksheetConnection_Data Analysis - Data Sheet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0" l="1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L4" i="20"/>
  <c r="M4" i="20"/>
  <c r="N4" i="20" s="1"/>
  <c r="O4" i="20" s="1"/>
  <c r="K4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4" i="20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D34" i="21"/>
  <c r="D33" i="21"/>
  <c r="D32" i="21"/>
  <c r="D28" i="21"/>
  <c r="D27" i="21"/>
  <c r="D31" i="21"/>
  <c r="D29" i="21"/>
  <c r="D30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C7" i="21"/>
  <c r="C6" i="21"/>
  <c r="C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J21" i="19"/>
  <c r="J22" i="19"/>
  <c r="J23" i="19" s="1"/>
  <c r="J24" i="19" s="1"/>
  <c r="J25" i="19" s="1"/>
  <c r="J20" i="19"/>
  <c r="J19" i="19"/>
  <c r="U6" i="19"/>
  <c r="U7" i="19"/>
  <c r="U8" i="19" s="1"/>
  <c r="U9" i="19" s="1"/>
  <c r="U10" i="19" s="1"/>
  <c r="U11" i="19" s="1"/>
  <c r="U5" i="19"/>
  <c r="P7" i="19"/>
  <c r="P8" i="19"/>
  <c r="P9" i="19" s="1"/>
  <c r="P10" i="19" s="1"/>
  <c r="P11" i="19" s="1"/>
  <c r="P6" i="19"/>
  <c r="P5" i="19"/>
  <c r="G26" i="19"/>
  <c r="F26" i="19"/>
  <c r="G21" i="19"/>
  <c r="G22" i="19"/>
  <c r="G23" i="19"/>
  <c r="G24" i="19"/>
  <c r="G20" i="19"/>
  <c r="F21" i="19"/>
  <c r="F22" i="19"/>
  <c r="F23" i="19"/>
  <c r="F24" i="19"/>
  <c r="F20" i="19"/>
  <c r="E20" i="19"/>
  <c r="E21" i="19"/>
  <c r="E22" i="19"/>
  <c r="E23" i="19"/>
  <c r="E24" i="19"/>
  <c r="E19" i="19"/>
  <c r="L10" i="19"/>
  <c r="K8" i="19"/>
  <c r="K9" i="19"/>
  <c r="K7" i="19"/>
  <c r="J10" i="19"/>
  <c r="J11" i="19"/>
  <c r="H7" i="19"/>
  <c r="J7" i="19" s="1"/>
  <c r="H8" i="19"/>
  <c r="J8" i="19" s="1"/>
  <c r="H9" i="19"/>
  <c r="H10" i="19"/>
  <c r="H11" i="19"/>
  <c r="L11" i="19" s="1"/>
  <c r="H6" i="19"/>
  <c r="G7" i="19"/>
  <c r="G8" i="19"/>
  <c r="I8" i="19" s="1"/>
  <c r="G9" i="19"/>
  <c r="I9" i="19" s="1"/>
  <c r="G10" i="19"/>
  <c r="K10" i="19" s="1"/>
  <c r="G11" i="19"/>
  <c r="I11" i="19" s="1"/>
  <c r="G6" i="19"/>
  <c r="I7" i="19" s="1"/>
  <c r="O6" i="18"/>
  <c r="O5" i="18"/>
  <c r="O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4" i="18"/>
  <c r="F96" i="18"/>
  <c r="E96" i="18"/>
  <c r="F97" i="18" s="1"/>
  <c r="D96" i="18"/>
  <c r="C96" i="18"/>
  <c r="F98" i="18" s="1"/>
  <c r="H10" i="17"/>
  <c r="H8" i="17"/>
  <c r="H26" i="17"/>
  <c r="I26" i="17"/>
  <c r="G26" i="17"/>
  <c r="C26" i="17"/>
  <c r="E26" i="17" s="1"/>
  <c r="D26" i="17"/>
  <c r="B26" i="17"/>
  <c r="E25" i="17"/>
  <c r="K25" i="17" s="1"/>
  <c r="E24" i="17"/>
  <c r="K24" i="17" s="1"/>
  <c r="E23" i="17"/>
  <c r="K23" i="17" s="1"/>
  <c r="E22" i="17"/>
  <c r="K22" i="17" s="1"/>
  <c r="E21" i="17"/>
  <c r="K21" i="17" s="1"/>
  <c r="E20" i="17"/>
  <c r="K20" i="17" s="1"/>
  <c r="E19" i="17"/>
  <c r="K19" i="17" s="1"/>
  <c r="E18" i="17"/>
  <c r="K18" i="17" s="1"/>
  <c r="E17" i="17"/>
  <c r="K17" i="17" s="1"/>
  <c r="E16" i="17"/>
  <c r="K16" i="17" s="1"/>
  <c r="G8" i="17"/>
  <c r="G7" i="17"/>
  <c r="H7" i="17" s="1"/>
  <c r="G6" i="17"/>
  <c r="H6" i="17" s="1"/>
  <c r="G5" i="17"/>
  <c r="H5" i="17" s="1"/>
  <c r="G4" i="17"/>
  <c r="M4" i="15"/>
  <c r="M6" i="15"/>
  <c r="M7" i="15"/>
  <c r="M9" i="15"/>
  <c r="M10" i="15"/>
  <c r="M12" i="15"/>
  <c r="M13" i="15"/>
  <c r="M15" i="15"/>
  <c r="M16" i="15"/>
  <c r="M3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2" i="15"/>
  <c r="E22" i="14"/>
  <c r="E23" i="14"/>
  <c r="E24" i="14"/>
  <c r="E25" i="14"/>
  <c r="E26" i="14"/>
  <c r="E27" i="14"/>
  <c r="E28" i="14"/>
  <c r="E29" i="14"/>
  <c r="E30" i="14"/>
  <c r="E32" i="14"/>
  <c r="E33" i="14"/>
  <c r="E34" i="14"/>
  <c r="E35" i="14"/>
  <c r="E36" i="14"/>
  <c r="E37" i="14"/>
  <c r="E38" i="14"/>
  <c r="E39" i="14"/>
  <c r="E40" i="14"/>
  <c r="E41" i="14"/>
  <c r="E43" i="14"/>
  <c r="E44" i="14"/>
  <c r="E45" i="14"/>
  <c r="E46" i="14"/>
  <c r="E47" i="14"/>
  <c r="E48" i="14"/>
  <c r="E49" i="14"/>
  <c r="E50" i="14"/>
  <c r="E51" i="14"/>
  <c r="E52" i="14"/>
  <c r="E54" i="14"/>
  <c r="E55" i="14"/>
  <c r="E56" i="14"/>
  <c r="E57" i="14"/>
  <c r="E58" i="14"/>
  <c r="E59" i="14"/>
  <c r="E60" i="14"/>
  <c r="E61" i="14"/>
  <c r="E62" i="14"/>
  <c r="E63" i="14"/>
  <c r="E65" i="14"/>
  <c r="E66" i="14"/>
  <c r="E67" i="14"/>
  <c r="E68" i="14"/>
  <c r="E69" i="14"/>
  <c r="E70" i="14"/>
  <c r="E71" i="14"/>
  <c r="E72" i="14"/>
  <c r="E73" i="14"/>
  <c r="E74" i="14"/>
  <c r="E21" i="14"/>
  <c r="J6" i="14"/>
  <c r="J7" i="14"/>
  <c r="J8" i="14"/>
  <c r="J9" i="14"/>
  <c r="J5" i="14"/>
  <c r="AB7" i="13"/>
  <c r="AB8" i="13"/>
  <c r="AB9" i="13"/>
  <c r="AB10" i="13"/>
  <c r="AB6" i="13"/>
  <c r="AA7" i="13"/>
  <c r="AA8" i="13"/>
  <c r="AA9" i="13"/>
  <c r="AA10" i="13"/>
  <c r="AA6" i="13"/>
  <c r="S7" i="13"/>
  <c r="R7" i="13"/>
  <c r="Q7" i="13"/>
  <c r="P6" i="13"/>
  <c r="P7" i="13"/>
  <c r="P8" i="13"/>
  <c r="P9" i="13"/>
  <c r="P5" i="13"/>
  <c r="O7" i="13"/>
  <c r="O6" i="13"/>
  <c r="O8" i="13"/>
  <c r="O9" i="13"/>
  <c r="O5" i="13"/>
  <c r="C15" i="19" l="1"/>
  <c r="D13" i="19"/>
  <c r="I10" i="19"/>
  <c r="C13" i="19" s="1"/>
  <c r="L9" i="19"/>
  <c r="J9" i="19"/>
  <c r="K11" i="19"/>
  <c r="L7" i="19"/>
  <c r="L8" i="19"/>
  <c r="D97" i="18"/>
  <c r="J26" i="17"/>
  <c r="K26" i="17" s="1"/>
  <c r="D15" i="19" l="1"/>
  <c r="AI20" i="10" l="1"/>
  <c r="AI21" i="10"/>
  <c r="AI22" i="10"/>
  <c r="AI23" i="10"/>
  <c r="AI24" i="10"/>
  <c r="AI25" i="10"/>
  <c r="AI26" i="10"/>
  <c r="AI27" i="10"/>
  <c r="AI28" i="10"/>
  <c r="AI29" i="10"/>
  <c r="AI19" i="10"/>
  <c r="AH20" i="10"/>
  <c r="AH21" i="10"/>
  <c r="AH22" i="10"/>
  <c r="AH23" i="10"/>
  <c r="AH24" i="10"/>
  <c r="AH25" i="10"/>
  <c r="AH26" i="10"/>
  <c r="AH27" i="10"/>
  <c r="AH28" i="10"/>
  <c r="AH29" i="10"/>
  <c r="AH19" i="10"/>
  <c r="AG20" i="10"/>
  <c r="AG21" i="10"/>
  <c r="AG22" i="10"/>
  <c r="AG23" i="10"/>
  <c r="AG24" i="10"/>
  <c r="AG25" i="10"/>
  <c r="AG26" i="10"/>
  <c r="AG27" i="10"/>
  <c r="AG28" i="10"/>
  <c r="AG29" i="10"/>
  <c r="AG19" i="10"/>
  <c r="AF20" i="10"/>
  <c r="AF21" i="10"/>
  <c r="AF22" i="10"/>
  <c r="AF23" i="10"/>
  <c r="AF24" i="10"/>
  <c r="AF25" i="10"/>
  <c r="AF26" i="10"/>
  <c r="AF27" i="10"/>
  <c r="AF28" i="10"/>
  <c r="AF29" i="10"/>
  <c r="AF19" i="10"/>
  <c r="AE20" i="10"/>
  <c r="AE21" i="10"/>
  <c r="AE22" i="10"/>
  <c r="AE23" i="10"/>
  <c r="AE24" i="10"/>
  <c r="AE25" i="10"/>
  <c r="AE26" i="10"/>
  <c r="AE27" i="10"/>
  <c r="AE28" i="10"/>
  <c r="AE29" i="10"/>
  <c r="AE19" i="10"/>
  <c r="AD20" i="10"/>
  <c r="AD21" i="10"/>
  <c r="AD22" i="10"/>
  <c r="AD23" i="10"/>
  <c r="AD24" i="10"/>
  <c r="AD25" i="10"/>
  <c r="AD26" i="10"/>
  <c r="AD27" i="10"/>
  <c r="AD28" i="10"/>
  <c r="AD29" i="10"/>
  <c r="AD19" i="10"/>
  <c r="AC20" i="10"/>
  <c r="AC21" i="10"/>
  <c r="AC22" i="10"/>
  <c r="AC23" i="10"/>
  <c r="AC24" i="10"/>
  <c r="AC25" i="10"/>
  <c r="AC26" i="10"/>
  <c r="AC27" i="10"/>
  <c r="AC28" i="10"/>
  <c r="AC29" i="10"/>
  <c r="AC19" i="10"/>
  <c r="AB22" i="10"/>
  <c r="AB29" i="10"/>
  <c r="AB21" i="10"/>
  <c r="AB23" i="10"/>
  <c r="AB24" i="10"/>
  <c r="AB25" i="10"/>
  <c r="AB26" i="10"/>
  <c r="AB27" i="10"/>
  <c r="AB28" i="10"/>
  <c r="AB20" i="10"/>
  <c r="AB19" i="10"/>
  <c r="U36" i="10"/>
  <c r="U37" i="10"/>
  <c r="U38" i="10"/>
  <c r="U39" i="10"/>
  <c r="U40" i="10"/>
  <c r="U41" i="10"/>
  <c r="U42" i="10"/>
  <c r="U43" i="10"/>
  <c r="U44" i="10"/>
  <c r="U45" i="10"/>
  <c r="T36" i="10"/>
  <c r="T37" i="10"/>
  <c r="T38" i="10"/>
  <c r="T39" i="10"/>
  <c r="T40" i="10"/>
  <c r="T41" i="10"/>
  <c r="T42" i="10"/>
  <c r="T43" i="10"/>
  <c r="T44" i="10"/>
  <c r="T45" i="10"/>
  <c r="S36" i="10"/>
  <c r="S37" i="10"/>
  <c r="S38" i="10"/>
  <c r="S39" i="10"/>
  <c r="S40" i="10"/>
  <c r="S41" i="10"/>
  <c r="S42" i="10"/>
  <c r="S43" i="10"/>
  <c r="S44" i="10"/>
  <c r="S45" i="10"/>
  <c r="S35" i="10"/>
  <c r="T35" i="10"/>
  <c r="U35" i="10"/>
  <c r="R36" i="10"/>
  <c r="R37" i="10"/>
  <c r="R38" i="10"/>
  <c r="R39" i="10"/>
  <c r="R40" i="10"/>
  <c r="R41" i="10"/>
  <c r="R42" i="10"/>
  <c r="R43" i="10"/>
  <c r="R44" i="10"/>
  <c r="R45" i="10"/>
  <c r="R35" i="10"/>
  <c r="Q36" i="10"/>
  <c r="Q37" i="10"/>
  <c r="Q38" i="10"/>
  <c r="Q39" i="10"/>
  <c r="Q40" i="10"/>
  <c r="Q41" i="10"/>
  <c r="Q42" i="10"/>
  <c r="Q43" i="10"/>
  <c r="Q44" i="10"/>
  <c r="Q45" i="10"/>
  <c r="Q35" i="10"/>
  <c r="P36" i="10"/>
  <c r="P37" i="10"/>
  <c r="P38" i="10"/>
  <c r="P39" i="10"/>
  <c r="P40" i="10"/>
  <c r="P41" i="10"/>
  <c r="P42" i="10"/>
  <c r="P43" i="10"/>
  <c r="P44" i="10"/>
  <c r="P45" i="10"/>
  <c r="P35" i="10"/>
  <c r="O36" i="10"/>
  <c r="O37" i="10"/>
  <c r="O38" i="10"/>
  <c r="O39" i="10"/>
  <c r="O40" i="10"/>
  <c r="O41" i="10"/>
  <c r="O42" i="10"/>
  <c r="O43" i="10"/>
  <c r="O44" i="10"/>
  <c r="O45" i="10"/>
  <c r="O35" i="10"/>
  <c r="N36" i="10"/>
  <c r="N37" i="10"/>
  <c r="N38" i="10"/>
  <c r="N39" i="10"/>
  <c r="N40" i="10"/>
  <c r="N41" i="10"/>
  <c r="N42" i="10"/>
  <c r="N43" i="10"/>
  <c r="N44" i="10"/>
  <c r="N45" i="10"/>
  <c r="N35" i="10"/>
  <c r="M36" i="10"/>
  <c r="M37" i="10"/>
  <c r="M38" i="10"/>
  <c r="M39" i="10"/>
  <c r="M40" i="10"/>
  <c r="M41" i="10"/>
  <c r="M42" i="10"/>
  <c r="M43" i="10"/>
  <c r="M44" i="10"/>
  <c r="M45" i="10"/>
  <c r="M35" i="10"/>
  <c r="Z20" i="10"/>
  <c r="Z21" i="10"/>
  <c r="Z22" i="10"/>
  <c r="Z23" i="10"/>
  <c r="Z24" i="10"/>
  <c r="Z25" i="10"/>
  <c r="Z26" i="10"/>
  <c r="Z27" i="10"/>
  <c r="Z28" i="10"/>
  <c r="Z29" i="10"/>
  <c r="Z19" i="10"/>
  <c r="Y20" i="10"/>
  <c r="Y21" i="10"/>
  <c r="Y22" i="10"/>
  <c r="Y23" i="10"/>
  <c r="Y24" i="10"/>
  <c r="Y25" i="10"/>
  <c r="Y26" i="10"/>
  <c r="Y27" i="10"/>
  <c r="Y28" i="10"/>
  <c r="Y29" i="10"/>
  <c r="Y19" i="10"/>
  <c r="X20" i="10"/>
  <c r="X21" i="10"/>
  <c r="X22" i="10"/>
  <c r="X23" i="10"/>
  <c r="X24" i="10"/>
  <c r="X25" i="10"/>
  <c r="X26" i="10"/>
  <c r="X27" i="10"/>
  <c r="X28" i="10"/>
  <c r="X29" i="10"/>
  <c r="X19" i="10"/>
  <c r="W20" i="10"/>
  <c r="W21" i="10"/>
  <c r="W22" i="10"/>
  <c r="W23" i="10"/>
  <c r="W24" i="10"/>
  <c r="W25" i="10"/>
  <c r="W26" i="10"/>
  <c r="W27" i="10"/>
  <c r="W28" i="10"/>
  <c r="W29" i="10"/>
  <c r="W19" i="10"/>
  <c r="V20" i="10"/>
  <c r="V21" i="10"/>
  <c r="V22" i="10"/>
  <c r="V23" i="10"/>
  <c r="V24" i="10"/>
  <c r="V25" i="10"/>
  <c r="V26" i="10"/>
  <c r="V27" i="10"/>
  <c r="V28" i="10"/>
  <c r="V29" i="10"/>
  <c r="V19" i="10"/>
  <c r="U20" i="10"/>
  <c r="U21" i="10"/>
  <c r="U22" i="10"/>
  <c r="U23" i="10"/>
  <c r="U24" i="10"/>
  <c r="U25" i="10"/>
  <c r="U26" i="10"/>
  <c r="U27" i="10"/>
  <c r="U28" i="10"/>
  <c r="U29" i="10"/>
  <c r="U19" i="10"/>
  <c r="S29" i="10"/>
  <c r="S28" i="10"/>
  <c r="T20" i="10"/>
  <c r="T21" i="10"/>
  <c r="T22" i="10"/>
  <c r="T23" i="10"/>
  <c r="T24" i="10"/>
  <c r="T25" i="10"/>
  <c r="T26" i="10"/>
  <c r="T27" i="10"/>
  <c r="T28" i="10"/>
  <c r="T29" i="10"/>
  <c r="T19" i="10"/>
  <c r="S20" i="10"/>
  <c r="S21" i="10"/>
  <c r="S22" i="10"/>
  <c r="S23" i="10"/>
  <c r="S24" i="10"/>
  <c r="S25" i="10"/>
  <c r="S26" i="10"/>
  <c r="S27" i="10"/>
  <c r="S19" i="10"/>
  <c r="R19" i="10"/>
  <c r="R20" i="10"/>
  <c r="R21" i="10"/>
  <c r="R22" i="10"/>
  <c r="R23" i="10"/>
  <c r="R24" i="10"/>
  <c r="R25" i="10"/>
  <c r="R26" i="10"/>
  <c r="R27" i="10"/>
  <c r="R28" i="10"/>
  <c r="R29" i="10"/>
  <c r="Q29" i="10"/>
  <c r="Q22" i="10"/>
  <c r="Q20" i="10"/>
  <c r="Q21" i="10"/>
  <c r="Q23" i="10"/>
  <c r="Q24" i="10"/>
  <c r="Q25" i="10"/>
  <c r="Q26" i="10"/>
  <c r="Q27" i="10"/>
  <c r="Q28" i="10"/>
  <c r="Q19" i="10"/>
  <c r="J62" i="10"/>
  <c r="H62" i="10"/>
  <c r="F62" i="10"/>
  <c r="D62" i="10"/>
  <c r="B62" i="10"/>
  <c r="J46" i="10"/>
  <c r="H46" i="10"/>
  <c r="F46" i="10"/>
  <c r="D46" i="10"/>
  <c r="B46" i="10"/>
  <c r="P20" i="10"/>
  <c r="P21" i="10"/>
  <c r="P22" i="10"/>
  <c r="P23" i="10"/>
  <c r="P24" i="10"/>
  <c r="P25" i="10"/>
  <c r="P26" i="10"/>
  <c r="P27" i="10"/>
  <c r="P28" i="10"/>
  <c r="P29" i="10"/>
  <c r="P19" i="10"/>
  <c r="O20" i="10"/>
  <c r="O21" i="10"/>
  <c r="O22" i="10"/>
  <c r="O23" i="10"/>
  <c r="O24" i="10"/>
  <c r="O25" i="10"/>
  <c r="O26" i="10"/>
  <c r="O27" i="10"/>
  <c r="O28" i="10"/>
  <c r="O29" i="10"/>
  <c r="O19" i="10"/>
  <c r="N20" i="10"/>
  <c r="N21" i="10"/>
  <c r="N22" i="10"/>
  <c r="N23" i="10"/>
  <c r="N24" i="10"/>
  <c r="N25" i="10"/>
  <c r="N26" i="10"/>
  <c r="N27" i="10"/>
  <c r="N28" i="10"/>
  <c r="N29" i="10"/>
  <c r="N19" i="10"/>
  <c r="D4" i="10"/>
  <c r="D5" i="10"/>
  <c r="D6" i="10"/>
  <c r="D7" i="10"/>
  <c r="D8" i="10"/>
  <c r="D9" i="10"/>
  <c r="D10" i="10"/>
  <c r="D11" i="10"/>
  <c r="D12" i="10"/>
  <c r="D3" i="10"/>
  <c r="C3" i="10"/>
  <c r="C5" i="10"/>
  <c r="C6" i="10"/>
  <c r="C7" i="10"/>
  <c r="C8" i="10"/>
  <c r="C9" i="10"/>
  <c r="C10" i="10"/>
  <c r="C11" i="10"/>
  <c r="C12" i="10"/>
  <c r="C4" i="10"/>
  <c r="B4" i="10"/>
  <c r="B5" i="10"/>
  <c r="B6" i="10"/>
  <c r="B7" i="10"/>
  <c r="B8" i="10"/>
  <c r="B9" i="10"/>
  <c r="B10" i="10"/>
  <c r="B11" i="10"/>
  <c r="B12" i="10"/>
  <c r="B3" i="10"/>
  <c r="V96" i="4"/>
  <c r="U96" i="4"/>
  <c r="T96" i="4"/>
  <c r="S96" i="4"/>
  <c r="T97" i="4" s="1"/>
  <c r="R96" i="4"/>
  <c r="Q96" i="4"/>
  <c r="R97" i="4" s="1"/>
  <c r="P96" i="4"/>
  <c r="O96" i="4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V97" i="4" l="1"/>
  <c r="R98" i="4"/>
  <c r="J98" i="4"/>
  <c r="P97" i="4"/>
  <c r="F98" i="4"/>
  <c r="V98" i="4"/>
  <c r="J97" i="4"/>
  <c r="L9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313A36-6A6B-4756-818B-EDEA3993C2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FAC15F-8EB2-421D-B071-D3343DE19A98}" name="WorksheetConnection_Data Analysis - Data Sheet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taAnalysisDataSheets.xlsxTable11"/>
        </x15:connection>
      </ext>
    </extLst>
  </connection>
  <connection id="3" xr16:uid="{561C6BC1-9B31-485D-956C-01CA3B1181E9}" name="WorksheetConnection_Sheet3!$A$1:$G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G1011"/>
        </x15:connection>
      </ext>
    </extLst>
  </connection>
</connections>
</file>

<file path=xl/sharedStrings.xml><?xml version="1.0" encoding="utf-8"?>
<sst xmlns="http://schemas.openxmlformats.org/spreadsheetml/2006/main" count="15897" uniqueCount="188">
  <si>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</si>
  <si>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</si>
  <si>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</si>
  <si>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</si>
  <si>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</si>
  <si>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</si>
  <si>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</si>
  <si>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</si>
  <si>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</si>
  <si>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</si>
  <si>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</si>
  <si>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</si>
  <si>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</si>
  <si>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</si>
  <si>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</si>
  <si>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</si>
  <si>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</si>
  <si>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</si>
  <si>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</si>
  <si>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</si>
  <si>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</si>
  <si>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</si>
  <si>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</si>
  <si>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</si>
  <si>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</si>
  <si>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</si>
  <si>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</si>
  <si>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</si>
  <si>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</si>
  <si>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</si>
  <si>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</si>
  <si>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</si>
  <si>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</si>
  <si>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</si>
  <si>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</si>
  <si>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</si>
  <si>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</si>
  <si>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</si>
  <si>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</si>
  <si>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</si>
  <si>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</si>
  <si>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</si>
  <si>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</si>
  <si>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</si>
  <si>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</si>
  <si>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</si>
  <si>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</si>
  <si>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</si>
  <si>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</si>
  <si>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</si>
  <si>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</si>
  <si>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</si>
  <si>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</si>
  <si>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</si>
  <si>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</si>
  <si>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</si>
  <si>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</si>
  <si>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</si>
  <si>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</si>
  <si>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</si>
  <si>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</si>
  <si>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</si>
  <si>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</si>
  <si>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</si>
  <si>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</si>
  <si>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</si>
  <si>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</si>
  <si>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</si>
  <si>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</si>
  <si>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</si>
  <si>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</si>
  <si>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</si>
  <si>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</si>
  <si>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</si>
  <si>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</si>
  <si>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</si>
  <si>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</si>
  <si>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</si>
  <si>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</si>
  <si>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</si>
  <si>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</si>
  <si>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</si>
  <si>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</si>
  <si>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</si>
  <si>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</si>
  <si>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</si>
  <si>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</si>
  <si>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</si>
  <si>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</si>
  <si>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</si>
  <si>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</si>
  <si>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</si>
  <si>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</si>
  <si>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</si>
  <si>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</si>
  <si>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</si>
  <si>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</si>
  <si>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</si>
  <si>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</si>
  <si>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</si>
  <si>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</si>
  <si>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</si>
  <si>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</si>
  <si>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</si>
  <si>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</si>
  <si>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</si>
  <si>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</si>
  <si>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</si>
  <si>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</si>
  <si>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</si>
  <si>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</si>
  <si>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</si>
  <si>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</si>
  <si>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</si>
  <si>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</si>
  <si>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</si>
  <si>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</si>
  <si>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</si>
  <si>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</si>
  <si>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</si>
  <si>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</si>
  <si>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</si>
  <si>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</si>
  <si>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</si>
  <si>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</si>
  <si>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Row Labels</t>
  </si>
  <si>
    <t>Grand Total</t>
  </si>
  <si>
    <t>Column Labels</t>
  </si>
  <si>
    <t>Sum of Headcount</t>
  </si>
  <si>
    <t>Sector</t>
  </si>
  <si>
    <t>Total Part-Time</t>
  </si>
  <si>
    <t>Total Employees</t>
  </si>
  <si>
    <t>MPR</t>
  </si>
  <si>
    <t>PTR</t>
  </si>
  <si>
    <t>FPR</t>
  </si>
  <si>
    <t>M</t>
  </si>
  <si>
    <t>F</t>
  </si>
  <si>
    <t>Current Proportion by Gender</t>
  </si>
  <si>
    <t>Part Time Employees Proportion</t>
  </si>
  <si>
    <t>Change%</t>
  </si>
  <si>
    <t>Q1. Trends over time in male and female employment, including any notable changes</t>
  </si>
  <si>
    <t>Q2. The current representation of part time employees in the sector and in each Cluster</t>
  </si>
  <si>
    <t>Total Part-Time Employees</t>
  </si>
  <si>
    <t>Q3. The current representation of male and female part time employees as a proportion of the respective male and the female workforce in the sector and in each cluster</t>
  </si>
  <si>
    <t>Q4. Change in these two above statistics over the last 4 years</t>
  </si>
  <si>
    <t>Male Proportion in %</t>
  </si>
  <si>
    <t>Female Proportion in %</t>
  </si>
  <si>
    <t>2015</t>
  </si>
  <si>
    <t>2016</t>
  </si>
  <si>
    <t>2017</t>
  </si>
  <si>
    <t>2018</t>
  </si>
  <si>
    <t>Total Headcount</t>
  </si>
  <si>
    <t>% Sector Males</t>
  </si>
  <si>
    <t>% Sector Females</t>
  </si>
  <si>
    <t>Growth In Headcount: 2014 - 2018</t>
  </si>
  <si>
    <t>% Representation Part-Time Female</t>
  </si>
  <si>
    <t>% Representation Part-Time Male</t>
  </si>
  <si>
    <t>%Part-Time Employees</t>
  </si>
  <si>
    <t>% Representation in each Cluster</t>
  </si>
  <si>
    <t>%Part-Time</t>
  </si>
  <si>
    <t>%Part-Time Total</t>
  </si>
  <si>
    <t>Change in pp PT employees</t>
  </si>
  <si>
    <t>Year on Year pp change</t>
  </si>
  <si>
    <t>Change from 2014 to 2018</t>
  </si>
  <si>
    <t>Agency Recruitment</t>
  </si>
  <si>
    <t>Part-Time Above 40%</t>
  </si>
  <si>
    <t>Female Higher</t>
  </si>
  <si>
    <t>Male Higher</t>
  </si>
  <si>
    <t>Count</t>
  </si>
  <si>
    <t>%Part-Time Female</t>
  </si>
  <si>
    <t>%Part-Time Male</t>
  </si>
  <si>
    <t>Year on Year PP Change Male</t>
  </si>
  <si>
    <t>Year on Year PP Change Female</t>
  </si>
  <si>
    <t>Female PP</t>
  </si>
  <si>
    <t>Male PP</t>
  </si>
  <si>
    <t>Average pp change in Male PT represention since 2014</t>
  </si>
  <si>
    <t>Average pp change in Female PT represention since 2014</t>
  </si>
  <si>
    <t>%Part-Time in Sector</t>
  </si>
  <si>
    <t>Year on Year PP Change</t>
  </si>
  <si>
    <t>Year on Year PP Change%</t>
  </si>
  <si>
    <t>AVG PP</t>
  </si>
  <si>
    <t>Forecast % part-time</t>
  </si>
  <si>
    <t>Stat</t>
  </si>
  <si>
    <t>% PT</t>
  </si>
  <si>
    <t>% Female PT</t>
  </si>
  <si>
    <t>% Male PT</t>
  </si>
  <si>
    <t>Avg</t>
  </si>
  <si>
    <t>Projected Change 2018 -2025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</si>
</sst>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ED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4" fontId="3" fillId="0" borderId="0" xfId="0" applyNumberFormat="1" applyFont="1"/>
    <xf numFmtId="0" fontId="2" fillId="0" borderId="11" xfId="0" applyFont="1" applyBorder="1"/>
    <xf numFmtId="164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2" xfId="0" applyFont="1" applyBorder="1"/>
    <xf numFmtId="164" fontId="2" fillId="0" borderId="13" xfId="1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2" fillId="0" borderId="19" xfId="1" applyNumberFormat="1" applyFont="1" applyBorder="1"/>
    <xf numFmtId="0" fontId="5" fillId="0" borderId="0" xfId="0" applyFont="1"/>
    <xf numFmtId="2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6" fillId="2" borderId="0" xfId="0" applyFont="1" applyFill="1"/>
    <xf numFmtId="0" fontId="0" fillId="3" borderId="0" xfId="0" applyFill="1"/>
    <xf numFmtId="164" fontId="0" fillId="3" borderId="0" xfId="1" applyNumberFormat="1" applyFont="1" applyFill="1"/>
    <xf numFmtId="165" fontId="0" fillId="0" borderId="0" xfId="2" applyNumberFormat="1" applyFont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165" fontId="0" fillId="5" borderId="0" xfId="2" applyNumberFormat="1" applyFont="1" applyFill="1"/>
    <xf numFmtId="0" fontId="0" fillId="0" borderId="20" xfId="0" applyBorder="1"/>
    <xf numFmtId="9" fontId="0" fillId="0" borderId="20" xfId="2" applyFont="1" applyBorder="1"/>
    <xf numFmtId="165" fontId="0" fillId="0" borderId="20" xfId="2" applyNumberFormat="1" applyFont="1" applyBorder="1"/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10" fontId="7" fillId="0" borderId="20" xfId="2" applyNumberFormat="1" applyFont="1" applyBorder="1"/>
    <xf numFmtId="165" fontId="7" fillId="0" borderId="0" xfId="2" applyNumberFormat="1" applyFont="1"/>
    <xf numFmtId="165" fontId="7" fillId="0" borderId="20" xfId="2" applyNumberFormat="1" applyFont="1" applyBorder="1"/>
    <xf numFmtId="1" fontId="4" fillId="6" borderId="20" xfId="0" applyNumberFormat="1" applyFont="1" applyFill="1" applyBorder="1" applyAlignment="1">
      <alignment horizontal="left"/>
    </xf>
    <xf numFmtId="0" fontId="0" fillId="6" borderId="20" xfId="0" applyFill="1" applyBorder="1"/>
    <xf numFmtId="165" fontId="7" fillId="6" borderId="20" xfId="2" applyNumberFormat="1" applyFont="1" applyFill="1" applyBorder="1"/>
    <xf numFmtId="1" fontId="4" fillId="6" borderId="22" xfId="0" applyNumberFormat="1" applyFont="1" applyFill="1" applyBorder="1" applyAlignment="1">
      <alignment horizontal="left"/>
    </xf>
    <xf numFmtId="0" fontId="0" fillId="6" borderId="22" xfId="0" applyFill="1" applyBorder="1"/>
    <xf numFmtId="165" fontId="7" fillId="0" borderId="0" xfId="2" applyNumberFormat="1" applyFont="1" applyFill="1" applyBorder="1"/>
    <xf numFmtId="1" fontId="4" fillId="0" borderId="0" xfId="0" applyNumberFormat="1" applyFont="1" applyAlignment="1">
      <alignment horizontal="left"/>
    </xf>
    <xf numFmtId="2" fontId="7" fillId="0" borderId="20" xfId="0" applyNumberFormat="1" applyFont="1" applyBorder="1"/>
    <xf numFmtId="0" fontId="4" fillId="6" borderId="20" xfId="0" applyFont="1" applyFill="1" applyBorder="1"/>
    <xf numFmtId="2" fontId="7" fillId="6" borderId="20" xfId="0" applyNumberFormat="1" applyFont="1" applyFill="1" applyBorder="1"/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20" xfId="0" applyFont="1" applyBorder="1"/>
    <xf numFmtId="165" fontId="7" fillId="0" borderId="20" xfId="0" applyNumberFormat="1" applyFont="1" applyBorder="1"/>
    <xf numFmtId="165" fontId="0" fillId="0" borderId="20" xfId="0" applyNumberFormat="1" applyBorder="1"/>
    <xf numFmtId="165" fontId="7" fillId="6" borderId="20" xfId="0" applyNumberFormat="1" applyFont="1" applyFill="1" applyBorder="1"/>
    <xf numFmtId="165" fontId="8" fillId="0" borderId="20" xfId="0" applyNumberFormat="1" applyFont="1" applyBorder="1"/>
    <xf numFmtId="0" fontId="5" fillId="4" borderId="0" xfId="0" applyFont="1" applyFill="1" applyAlignment="1">
      <alignment horizontal="center"/>
    </xf>
    <xf numFmtId="0" fontId="4" fillId="0" borderId="20" xfId="0" applyFont="1" applyBorder="1" applyAlignment="1">
      <alignment horizontal="center"/>
    </xf>
    <xf numFmtId="165" fontId="7" fillId="0" borderId="20" xfId="2" applyNumberFormat="1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6" borderId="20" xfId="0" applyFont="1" applyFill="1" applyBorder="1" applyAlignment="1">
      <alignment horizontal="center"/>
    </xf>
    <xf numFmtId="1" fontId="4" fillId="6" borderId="24" xfId="0" applyNumberFormat="1" applyFont="1" applyFill="1" applyBorder="1" applyAlignment="1">
      <alignment horizontal="center"/>
    </xf>
    <xf numFmtId="1" fontId="4" fillId="6" borderId="25" xfId="0" applyNumberFormat="1" applyFont="1" applyFill="1" applyBorder="1" applyAlignment="1">
      <alignment horizontal="center"/>
    </xf>
    <xf numFmtId="1" fontId="4" fillId="6" borderId="26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_-;\-* #,##0_-;_-* &quot;-&quot;??_-;_-@_-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C1C38495-3285-4E62-9C79-420AA61A4A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My submission.xlsx]Q1!PivotTable3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 in Male &amp; Female Employment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432366685871578E-2"/>
          <c:y val="5.1272419413157203E-2"/>
          <c:w val="0.71780508618484551"/>
          <c:h val="0.82246191398427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'Q1'!$B$3:$B$4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'Q1'!$B$5:$B$20</c:f>
              <c:numCache>
                <c:formatCode>General</c:formatCode>
                <c:ptCount val="10"/>
                <c:pt idx="0">
                  <c:v>77475</c:v>
                </c:pt>
                <c:pt idx="1">
                  <c:v>24256</c:v>
                </c:pt>
                <c:pt idx="2">
                  <c:v>78006</c:v>
                </c:pt>
                <c:pt idx="3">
                  <c:v>23424</c:v>
                </c:pt>
                <c:pt idx="4">
                  <c:v>81406</c:v>
                </c:pt>
                <c:pt idx="5">
                  <c:v>23832</c:v>
                </c:pt>
                <c:pt idx="6">
                  <c:v>82387</c:v>
                </c:pt>
                <c:pt idx="7">
                  <c:v>24541</c:v>
                </c:pt>
                <c:pt idx="8">
                  <c:v>83603</c:v>
                </c:pt>
                <c:pt idx="9">
                  <c:v>24851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4B91-BD10-14FE51D78A04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Family &amp; Community 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'Q1'!$C$5:$C$20</c:f>
              <c:numCache>
                <c:formatCode>General</c:formatCode>
                <c:ptCount val="10"/>
                <c:pt idx="0">
                  <c:v>15762</c:v>
                </c:pt>
                <c:pt idx="1">
                  <c:v>4894</c:v>
                </c:pt>
                <c:pt idx="2">
                  <c:v>15589</c:v>
                </c:pt>
                <c:pt idx="3">
                  <c:v>4762</c:v>
                </c:pt>
                <c:pt idx="4">
                  <c:v>11813</c:v>
                </c:pt>
                <c:pt idx="5">
                  <c:v>4072</c:v>
                </c:pt>
                <c:pt idx="6">
                  <c:v>11524</c:v>
                </c:pt>
                <c:pt idx="7">
                  <c:v>3990</c:v>
                </c:pt>
                <c:pt idx="8">
                  <c:v>8267</c:v>
                </c:pt>
                <c:pt idx="9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CE-4B91-BD10-14FE51D78A04}"/>
            </c:ext>
          </c:extLst>
        </c:ser>
        <c:ser>
          <c:idx val="2"/>
          <c:order val="2"/>
          <c:tx>
            <c:strRef>
              <c:f>'Q1'!$D$3:$D$4</c:f>
              <c:strCache>
                <c:ptCount val="1"/>
                <c:pt idx="0">
                  <c:v>Finance, Services &amp; Innovation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'Q1'!$D$5:$D$20</c:f>
              <c:numCache>
                <c:formatCode>General</c:formatCode>
                <c:ptCount val="10"/>
                <c:pt idx="0">
                  <c:v>4152</c:v>
                </c:pt>
                <c:pt idx="1">
                  <c:v>3486</c:v>
                </c:pt>
                <c:pt idx="2">
                  <c:v>4719</c:v>
                </c:pt>
                <c:pt idx="3">
                  <c:v>3717</c:v>
                </c:pt>
                <c:pt idx="4">
                  <c:v>4877</c:v>
                </c:pt>
                <c:pt idx="5">
                  <c:v>3506</c:v>
                </c:pt>
                <c:pt idx="6">
                  <c:v>5173</c:v>
                </c:pt>
                <c:pt idx="7">
                  <c:v>3345</c:v>
                </c:pt>
                <c:pt idx="8">
                  <c:v>5062</c:v>
                </c:pt>
                <c:pt idx="9">
                  <c:v>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7CE-4B91-BD10-14FE51D78A04}"/>
            </c:ext>
          </c:extLst>
        </c:ser>
        <c:ser>
          <c:idx val="3"/>
          <c:order val="3"/>
          <c:tx>
            <c:strRef>
              <c:f>'Q1'!$E$3:$E$4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'Q1'!$E$5:$E$20</c:f>
              <c:numCache>
                <c:formatCode>General</c:formatCode>
                <c:ptCount val="10"/>
                <c:pt idx="0">
                  <c:v>100973</c:v>
                </c:pt>
                <c:pt idx="1">
                  <c:v>34997</c:v>
                </c:pt>
                <c:pt idx="2">
                  <c:v>103103</c:v>
                </c:pt>
                <c:pt idx="3">
                  <c:v>34984</c:v>
                </c:pt>
                <c:pt idx="4">
                  <c:v>104065</c:v>
                </c:pt>
                <c:pt idx="5">
                  <c:v>35917</c:v>
                </c:pt>
                <c:pt idx="6">
                  <c:v>105674</c:v>
                </c:pt>
                <c:pt idx="7">
                  <c:v>36237</c:v>
                </c:pt>
                <c:pt idx="8">
                  <c:v>108662</c:v>
                </c:pt>
                <c:pt idx="9">
                  <c:v>37650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7CE-4B91-BD10-14FE51D78A04}"/>
            </c:ext>
          </c:extLst>
        </c:ser>
        <c:ser>
          <c:idx val="4"/>
          <c:order val="4"/>
          <c:tx>
            <c:strRef>
              <c:f>'Q1'!$F$3:$F$4</c:f>
              <c:strCache>
                <c:ptCount val="1"/>
                <c:pt idx="0">
                  <c:v>Industry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'Q1'!$F$5:$F$20</c:f>
              <c:numCache>
                <c:formatCode>General</c:formatCode>
                <c:ptCount val="10"/>
                <c:pt idx="0">
                  <c:v>15501</c:v>
                </c:pt>
                <c:pt idx="1">
                  <c:v>12738</c:v>
                </c:pt>
                <c:pt idx="2">
                  <c:v>9039</c:v>
                </c:pt>
                <c:pt idx="3">
                  <c:v>8095</c:v>
                </c:pt>
                <c:pt idx="4">
                  <c:v>8791</c:v>
                </c:pt>
                <c:pt idx="5">
                  <c:v>7774</c:v>
                </c:pt>
                <c:pt idx="6">
                  <c:v>8783</c:v>
                </c:pt>
                <c:pt idx="7">
                  <c:v>7411</c:v>
                </c:pt>
                <c:pt idx="8">
                  <c:v>6438</c:v>
                </c:pt>
                <c:pt idx="9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7CE-4B91-BD10-14FE51D78A04}"/>
            </c:ext>
          </c:extLst>
        </c:ser>
        <c:ser>
          <c:idx val="5"/>
          <c:order val="5"/>
          <c:tx>
            <c:strRef>
              <c:f>'Q1'!$G$3:$G$4</c:f>
              <c:strCache>
                <c:ptCount val="1"/>
                <c:pt idx="0">
                  <c:v>Justice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'Q1'!$G$5:$G$20</c:f>
              <c:numCache>
                <c:formatCode>General</c:formatCode>
                <c:ptCount val="10"/>
                <c:pt idx="0">
                  <c:v>17473</c:v>
                </c:pt>
                <c:pt idx="1">
                  <c:v>27129</c:v>
                </c:pt>
                <c:pt idx="2">
                  <c:v>17895</c:v>
                </c:pt>
                <c:pt idx="3">
                  <c:v>27578</c:v>
                </c:pt>
                <c:pt idx="4">
                  <c:v>18091</c:v>
                </c:pt>
                <c:pt idx="5">
                  <c:v>27540</c:v>
                </c:pt>
                <c:pt idx="6">
                  <c:v>18305</c:v>
                </c:pt>
                <c:pt idx="7">
                  <c:v>27696</c:v>
                </c:pt>
                <c:pt idx="8">
                  <c:v>18975</c:v>
                </c:pt>
                <c:pt idx="9">
                  <c:v>28523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7CE-4B91-BD10-14FE51D78A04}"/>
            </c:ext>
          </c:extLst>
        </c:ser>
        <c:ser>
          <c:idx val="6"/>
          <c:order val="6"/>
          <c:tx>
            <c:strRef>
              <c:f>'Q1'!$H$3:$H$4</c:f>
              <c:strCache>
                <c:ptCount val="1"/>
                <c:pt idx="0">
                  <c:v>Planning &amp; Environment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'Q1'!$H$5:$H$20</c:f>
              <c:numCache>
                <c:formatCode>General</c:formatCode>
                <c:ptCount val="10"/>
                <c:pt idx="0">
                  <c:v>4071</c:v>
                </c:pt>
                <c:pt idx="1">
                  <c:v>5701</c:v>
                </c:pt>
                <c:pt idx="2">
                  <c:v>4034</c:v>
                </c:pt>
                <c:pt idx="3">
                  <c:v>5628</c:v>
                </c:pt>
                <c:pt idx="4">
                  <c:v>4263</c:v>
                </c:pt>
                <c:pt idx="5">
                  <c:v>5578</c:v>
                </c:pt>
                <c:pt idx="6">
                  <c:v>4809</c:v>
                </c:pt>
                <c:pt idx="7">
                  <c:v>5827</c:v>
                </c:pt>
                <c:pt idx="8">
                  <c:v>5065</c:v>
                </c:pt>
                <c:pt idx="9">
                  <c:v>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7CE-4B91-BD10-14FE51D78A04}"/>
            </c:ext>
          </c:extLst>
        </c:ser>
        <c:ser>
          <c:idx val="7"/>
          <c:order val="7"/>
          <c:tx>
            <c:strRef>
              <c:f>'Q1'!$I$3:$I$4</c:f>
              <c:strCache>
                <c:ptCount val="1"/>
                <c:pt idx="0">
                  <c:v>Premier &amp; Cabinet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'Q1'!$I$5:$I$20</c:f>
              <c:numCache>
                <c:formatCode>General</c:formatCode>
                <c:ptCount val="10"/>
                <c:pt idx="0">
                  <c:v>1195</c:v>
                </c:pt>
                <c:pt idx="1">
                  <c:v>868</c:v>
                </c:pt>
                <c:pt idx="2">
                  <c:v>1206</c:v>
                </c:pt>
                <c:pt idx="3">
                  <c:v>878</c:v>
                </c:pt>
                <c:pt idx="4">
                  <c:v>1437</c:v>
                </c:pt>
                <c:pt idx="5">
                  <c:v>973</c:v>
                </c:pt>
                <c:pt idx="6">
                  <c:v>1509</c:v>
                </c:pt>
                <c:pt idx="7">
                  <c:v>1079</c:v>
                </c:pt>
                <c:pt idx="8">
                  <c:v>1678</c:v>
                </c:pt>
                <c:pt idx="9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7CE-4B91-BD10-14FE51D78A04}"/>
            </c:ext>
          </c:extLst>
        </c:ser>
        <c:ser>
          <c:idx val="8"/>
          <c:order val="8"/>
          <c:tx>
            <c:strRef>
              <c:f>'Q1'!$J$3:$J$4</c:f>
              <c:strCache>
                <c:ptCount val="1"/>
                <c:pt idx="0">
                  <c:v>Transport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'Q1'!$J$5:$J$20</c:f>
              <c:numCache>
                <c:formatCode>General</c:formatCode>
                <c:ptCount val="10"/>
                <c:pt idx="0">
                  <c:v>6932</c:v>
                </c:pt>
                <c:pt idx="1">
                  <c:v>22827</c:v>
                </c:pt>
                <c:pt idx="2">
                  <c:v>7115</c:v>
                </c:pt>
                <c:pt idx="3">
                  <c:v>22989</c:v>
                </c:pt>
                <c:pt idx="4">
                  <c:v>6809</c:v>
                </c:pt>
                <c:pt idx="5">
                  <c:v>22746</c:v>
                </c:pt>
                <c:pt idx="6">
                  <c:v>7137</c:v>
                </c:pt>
                <c:pt idx="7">
                  <c:v>22992</c:v>
                </c:pt>
                <c:pt idx="8">
                  <c:v>7382</c:v>
                </c:pt>
                <c:pt idx="9">
                  <c:v>23142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7CE-4B91-BD10-14FE51D78A04}"/>
            </c:ext>
          </c:extLst>
        </c:ser>
        <c:ser>
          <c:idx val="9"/>
          <c:order val="9"/>
          <c:tx>
            <c:strRef>
              <c:f>'Q1'!$K$3:$K$4</c:f>
              <c:strCache>
                <c:ptCount val="1"/>
                <c:pt idx="0">
                  <c:v>Treasury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'Q1'!$K$5:$K$20</c:f>
              <c:numCache>
                <c:formatCode>General</c:formatCode>
                <c:ptCount val="10"/>
                <c:pt idx="0">
                  <c:v>1242</c:v>
                </c:pt>
                <c:pt idx="1">
                  <c:v>713</c:v>
                </c:pt>
                <c:pt idx="2">
                  <c:v>1275</c:v>
                </c:pt>
                <c:pt idx="3">
                  <c:v>751</c:v>
                </c:pt>
                <c:pt idx="4">
                  <c:v>1201</c:v>
                </c:pt>
                <c:pt idx="5">
                  <c:v>716</c:v>
                </c:pt>
                <c:pt idx="6">
                  <c:v>828</c:v>
                </c:pt>
                <c:pt idx="7">
                  <c:v>550</c:v>
                </c:pt>
                <c:pt idx="8">
                  <c:v>917</c:v>
                </c:pt>
                <c:pt idx="9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7CE-4B91-BD10-14FE51D7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4847903"/>
        <c:axId val="684848383"/>
      </c:barChart>
      <c:catAx>
        <c:axId val="6848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8383"/>
        <c:crosses val="autoZero"/>
        <c:auto val="1"/>
        <c:lblAlgn val="ctr"/>
        <c:lblOffset val="100"/>
        <c:noMultiLvlLbl val="0"/>
      </c:catAx>
      <c:valAx>
        <c:axId val="6848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94746311289068"/>
          <c:y val="0.1894822752182907"/>
          <c:w val="0.18351606293737702"/>
          <c:h val="0.40395255799488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</a:t>
            </a:r>
            <a:r>
              <a:rPr lang="en-GB" baseline="0"/>
              <a:t> Employees Representation</a:t>
            </a:r>
            <a:endParaRPr lang="en-GB"/>
          </a:p>
        </c:rich>
      </c:tx>
      <c:layout>
        <c:manualLayout>
          <c:xMode val="edge"/>
          <c:yMode val="edge"/>
          <c:x val="0.2436277699473299"/>
          <c:y val="3.528947978574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'Part 2'!$G$4</c:f>
              <c:strCache>
                <c:ptCount val="1"/>
                <c:pt idx="0">
                  <c:v>Full-Time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'Part 2'!$F$5:$F$9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2'!$G$5:$G$9</c:f>
              <c:numCache>
                <c:formatCode>General</c:formatCode>
                <c:ptCount val="5"/>
                <c:pt idx="0">
                  <c:v>280407</c:v>
                </c:pt>
                <c:pt idx="1">
                  <c:v>270542</c:v>
                </c:pt>
                <c:pt idx="2">
                  <c:v>272465</c:v>
                </c:pt>
                <c:pt idx="3">
                  <c:v>270370</c:v>
                </c:pt>
                <c:pt idx="4">
                  <c:v>267210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B52-99AC-E5A936A20CF3}"/>
            </c:ext>
          </c:extLst>
        </c:ser>
        <c:ser>
          <c:idx val="2"/>
          <c:order val="2"/>
          <c:tx>
            <c:strRef>
              <c:f>'Part 2'!$H$4</c:f>
              <c:strCache>
                <c:ptCount val="1"/>
                <c:pt idx="0">
                  <c:v>Part-Time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'Part 2'!$H$5:$H$9</c:f>
              <c:numCache>
                <c:formatCode>General</c:formatCode>
                <c:ptCount val="5"/>
                <c:pt idx="0">
                  <c:v>101978</c:v>
                </c:pt>
                <c:pt idx="1">
                  <c:v>104245</c:v>
                </c:pt>
                <c:pt idx="2">
                  <c:v>102942</c:v>
                </c:pt>
                <c:pt idx="3">
                  <c:v>109427</c:v>
                </c:pt>
                <c:pt idx="4">
                  <c:v>112250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D-4B52-99AC-E5A936A2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468800"/>
        <c:axId val="100946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2'!$F$4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'Part 2'!$F$5:$F$9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2'!$F$5:$F$9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5D-4B52-99AC-E5A936A20CF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'Part 2'!$J$4</c:f>
              <c:strCache>
                <c:ptCount val="1"/>
                <c:pt idx="0">
                  <c:v>%Part-Time Employees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'Part 2'!$J$5:$J$9</c:f>
              <c:numCache>
                <c:formatCode>0.0%</c:formatCode>
                <c:ptCount val="5"/>
                <c:pt idx="0">
                  <c:v>0.26668933143297985</c:v>
                </c:pt>
                <c:pt idx="1">
                  <c:v>0.27814465282947382</c:v>
                </c:pt>
                <c:pt idx="2">
                  <c:v>0.2742143859864094</c:v>
                </c:pt>
                <c:pt idx="3">
                  <c:v>0.28811970605349702</c:v>
                </c:pt>
                <c:pt idx="4">
                  <c:v>0.29581510567648767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D-4B52-99AC-E5A936A2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00960"/>
        <c:axId val="1009500480"/>
      </c:lineChart>
      <c:catAx>
        <c:axId val="10094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60640"/>
        <c:crosses val="autoZero"/>
        <c:auto val="1"/>
        <c:lblAlgn val="ctr"/>
        <c:lblOffset val="100"/>
        <c:noMultiLvlLbl val="0"/>
      </c:catAx>
      <c:valAx>
        <c:axId val="1009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68800"/>
        <c:crosses val="autoZero"/>
        <c:crossBetween val="between"/>
      </c:valAx>
      <c:valAx>
        <c:axId val="100950048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00960"/>
        <c:crosses val="max"/>
        <c:crossBetween val="between"/>
      </c:valAx>
      <c:catAx>
        <c:axId val="10095009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004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Forecast % part-time</a:t>
            </a:r>
            <a:r>
              <a:rPr lang="en-GB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</c:strLit>
          </c:cat>
          <c:val>
            <c:numLit>
              <c:formatCode>General</c:formatCode>
              <c:ptCount val="7"/>
              <c:pt idx="0">
                <c:v>0.30309654923736462</c:v>
              </c:pt>
              <c:pt idx="1">
                <c:v>0.31037799279824158</c:v>
              </c:pt>
              <c:pt idx="2">
                <c:v>0.31765943635911853</c:v>
              </c:pt>
              <c:pt idx="3">
                <c:v>0.32494087991999548</c:v>
              </c:pt>
              <c:pt idx="4">
                <c:v>0.33222232348087244</c:v>
              </c:pt>
              <c:pt idx="5">
                <c:v>0.33950376704174939</c:v>
              </c:pt>
              <c:pt idx="6">
                <c:v>0.34678521060262635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85-423F-A1D5-A372F602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92527"/>
        <c:axId val="1867892047"/>
      </c:lineChart>
      <c:catAx>
        <c:axId val="18678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92047"/>
        <c:crosses val="autoZero"/>
        <c:auto val="1"/>
        <c:lblAlgn val="ctr"/>
        <c:lblOffset val="100"/>
        <c:noMultiLvlLbl val="0"/>
      </c:catAx>
      <c:valAx>
        <c:axId val="1867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</c:strLit>
          </c:cat>
          <c:val>
            <c:numLit>
              <c:formatCode>General</c:formatCode>
              <c:ptCount val="7"/>
              <c:pt idx="0">
                <c:v>0.36846261228841293</c:v>
              </c:pt>
              <c:pt idx="1">
                <c:v>0.37026655089800586</c:v>
              </c:pt>
              <c:pt idx="2">
                <c:v>0.3720704895075988</c:v>
              </c:pt>
              <c:pt idx="3">
                <c:v>0.37387442811719174</c:v>
              </c:pt>
              <c:pt idx="4">
                <c:v>0.37567836672678467</c:v>
              </c:pt>
              <c:pt idx="5">
                <c:v>0.37748230533637761</c:v>
              </c:pt>
              <c:pt idx="6">
                <c:v>0.37928624394597055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C4-4B50-9B26-C61FFAF5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825535"/>
        <c:axId val="1179814975"/>
      </c:lineChart>
      <c:catAx>
        <c:axId val="11798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14975"/>
        <c:crosses val="autoZero"/>
        <c:auto val="1"/>
        <c:lblAlgn val="ctr"/>
        <c:lblOffset val="100"/>
        <c:noMultiLvlLbl val="0"/>
      </c:catAx>
      <c:valAx>
        <c:axId val="11798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2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</c:strLit>
          </c:cat>
          <c:val>
            <c:numLit>
              <c:formatCode>General</c:formatCode>
              <c:ptCount val="7"/>
              <c:pt idx="0">
                <c:v>0.36846261228841293</c:v>
              </c:pt>
              <c:pt idx="1">
                <c:v>0.37026655089800586</c:v>
              </c:pt>
              <c:pt idx="2">
                <c:v>0.3720704895075988</c:v>
              </c:pt>
              <c:pt idx="3">
                <c:v>0.37387442811719174</c:v>
              </c:pt>
              <c:pt idx="4">
                <c:v>0.37567836672678467</c:v>
              </c:pt>
              <c:pt idx="5">
                <c:v>0.37748230533637761</c:v>
              </c:pt>
              <c:pt idx="6">
                <c:v>0.37928624394597055</c:v>
              </c:pt>
            </c:numLit>
          </c:val>
          <c:extLst>
            <c:ext xmlns:c16="http://schemas.microsoft.com/office/drawing/2014/chart" uri="{C3380CC4-5D6E-409C-BE32-E72D297353CC}">
              <c16:uniqueId val="{00000000-0792-46B8-AF0D-A15DAF49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325551"/>
        <c:axId val="1947338031"/>
      </c:barChart>
      <c:catAx>
        <c:axId val="19473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38031"/>
        <c:crosses val="autoZero"/>
        <c:auto val="1"/>
        <c:lblAlgn val="ctr"/>
        <c:lblOffset val="100"/>
        <c:noMultiLvlLbl val="0"/>
      </c:catAx>
      <c:valAx>
        <c:axId val="19473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</c:strLit>
          </c:cat>
          <c:val>
            <c:numLit>
              <c:formatCode>General</c:formatCode>
              <c:ptCount val="7"/>
              <c:pt idx="0">
                <c:v>0.36846261228841293</c:v>
              </c:pt>
              <c:pt idx="1">
                <c:v>0.37026655089800586</c:v>
              </c:pt>
              <c:pt idx="2">
                <c:v>0.3720704895075988</c:v>
              </c:pt>
              <c:pt idx="3">
                <c:v>0.37387442811719174</c:v>
              </c:pt>
              <c:pt idx="4">
                <c:v>0.37567836672678467</c:v>
              </c:pt>
              <c:pt idx="5">
                <c:v>0.37748230533637761</c:v>
              </c:pt>
              <c:pt idx="6">
                <c:v>0.37928624394597055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35-4440-A57A-A7018B49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50031"/>
        <c:axId val="1947356271"/>
      </c:lineChart>
      <c:catAx>
        <c:axId val="19473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56271"/>
        <c:crosses val="autoZero"/>
        <c:auto val="1"/>
        <c:lblAlgn val="ctr"/>
        <c:lblOffset val="100"/>
        <c:noMultiLvlLbl val="0"/>
      </c:catAx>
      <c:valAx>
        <c:axId val="19473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</c:strLit>
          </c:cat>
          <c:val>
            <c:numLit>
              <c:formatCode>General</c:formatCode>
              <c:ptCount val="7"/>
              <c:pt idx="0">
                <c:v>0.36846261228841293</c:v>
              </c:pt>
              <c:pt idx="1">
                <c:v>0.37026655089800586</c:v>
              </c:pt>
              <c:pt idx="2">
                <c:v>0.3720704895075988</c:v>
              </c:pt>
              <c:pt idx="3">
                <c:v>0.37387442811719174</c:v>
              </c:pt>
              <c:pt idx="4">
                <c:v>0.37567836672678467</c:v>
              </c:pt>
              <c:pt idx="5">
                <c:v>0.37748230533637761</c:v>
              </c:pt>
              <c:pt idx="6">
                <c:v>0.37928624394597055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AE-4551-9637-40CE45B2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51951"/>
        <c:axId val="1947362991"/>
      </c:lineChart>
      <c:catAx>
        <c:axId val="19473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2991"/>
        <c:crosses val="autoZero"/>
        <c:auto val="1"/>
        <c:lblAlgn val="ctr"/>
        <c:lblOffset val="100"/>
        <c:noMultiLvlLbl val="0"/>
      </c:catAx>
      <c:valAx>
        <c:axId val="19473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2019</c:v>
              </c:pt>
              <c:pt idx="1">
                <c:v>2020</c:v>
              </c:pt>
              <c:pt idx="2">
                <c:v>2021</c:v>
              </c:pt>
              <c:pt idx="3">
                <c:v>2022</c:v>
              </c:pt>
              <c:pt idx="4">
                <c:v>2023</c:v>
              </c:pt>
              <c:pt idx="5">
                <c:v>2024</c:v>
              </c:pt>
              <c:pt idx="6">
                <c:v>2025</c:v>
              </c:pt>
            </c:strLit>
          </c:cat>
          <c:val>
            <c:numLit>
              <c:formatCode>General</c:formatCode>
              <c:ptCount val="7"/>
              <c:pt idx="0">
                <c:v>0.18102319453504154</c:v>
              </c:pt>
              <c:pt idx="1">
                <c:v>0.19688759406817169</c:v>
              </c:pt>
              <c:pt idx="2">
                <c:v>0.21275199360130184</c:v>
              </c:pt>
              <c:pt idx="3">
                <c:v>0.22861639313443199</c:v>
              </c:pt>
              <c:pt idx="4">
                <c:v>0.24448079266756215</c:v>
              </c:pt>
              <c:pt idx="5">
                <c:v>0.2603451922006923</c:v>
              </c:pt>
              <c:pt idx="6">
                <c:v>0.27620959173382242</c:v>
              </c:pt>
            </c:numLit>
          </c:val>
          <c:extLst>
            <c:ext xmlns:c16="http://schemas.microsoft.com/office/drawing/2014/chart" uri="{C3380CC4-5D6E-409C-BE32-E72D297353CC}">
              <c16:uniqueId val="{00000001-3F39-4D88-97C4-6ADF0068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256911"/>
        <c:axId val="1947264111"/>
      </c:barChart>
      <c:catAx>
        <c:axId val="19472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64111"/>
        <c:crosses val="autoZero"/>
        <c:auto val="1"/>
        <c:lblAlgn val="ctr"/>
        <c:lblOffset val="100"/>
        <c:noMultiLvlLbl val="0"/>
      </c:catAx>
      <c:valAx>
        <c:axId val="19472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Analysis - My submission.xlsx]Q1!PivotTable3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 in Male &amp; Female Employment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432366685871578E-2"/>
          <c:y val="5.1272419413157203E-2"/>
          <c:w val="0.71780508618484551"/>
          <c:h val="0.82246191398427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'Q1'!$B$3:$B$4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'Q1'!$B$5:$B$20</c:f>
              <c:numCache>
                <c:formatCode>General</c:formatCode>
                <c:ptCount val="10"/>
                <c:pt idx="0">
                  <c:v>77475</c:v>
                </c:pt>
                <c:pt idx="1">
                  <c:v>24256</c:v>
                </c:pt>
                <c:pt idx="2">
                  <c:v>78006</c:v>
                </c:pt>
                <c:pt idx="3">
                  <c:v>23424</c:v>
                </c:pt>
                <c:pt idx="4">
                  <c:v>81406</c:v>
                </c:pt>
                <c:pt idx="5">
                  <c:v>23832</c:v>
                </c:pt>
                <c:pt idx="6">
                  <c:v>82387</c:v>
                </c:pt>
                <c:pt idx="7">
                  <c:v>24541</c:v>
                </c:pt>
                <c:pt idx="8">
                  <c:v>83603</c:v>
                </c:pt>
                <c:pt idx="9">
                  <c:v>24851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2-4742-9D35-2EA1D56DF3E0}"/>
            </c:ext>
          </c:extLst>
        </c:ser>
        <c:ser>
          <c:idx val="1"/>
          <c:order val="1"/>
          <c:tx>
            <c:strRef>
              <c:f>'Q1'!$C$3:$C$4</c:f>
              <c:strCache>
                <c:ptCount val="1"/>
                <c:pt idx="0">
                  <c:v>Family &amp; Community 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'Q1'!$C$5:$C$20</c:f>
              <c:numCache>
                <c:formatCode>General</c:formatCode>
                <c:ptCount val="10"/>
                <c:pt idx="0">
                  <c:v>15762</c:v>
                </c:pt>
                <c:pt idx="1">
                  <c:v>4894</c:v>
                </c:pt>
                <c:pt idx="2">
                  <c:v>15589</c:v>
                </c:pt>
                <c:pt idx="3">
                  <c:v>4762</c:v>
                </c:pt>
                <c:pt idx="4">
                  <c:v>11813</c:v>
                </c:pt>
                <c:pt idx="5">
                  <c:v>4072</c:v>
                </c:pt>
                <c:pt idx="6">
                  <c:v>11524</c:v>
                </c:pt>
                <c:pt idx="7">
                  <c:v>3990</c:v>
                </c:pt>
                <c:pt idx="8">
                  <c:v>8267</c:v>
                </c:pt>
                <c:pt idx="9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2-4742-9D35-2EA1D56DF3E0}"/>
            </c:ext>
          </c:extLst>
        </c:ser>
        <c:ser>
          <c:idx val="2"/>
          <c:order val="2"/>
          <c:tx>
            <c:strRef>
              <c:f>'Q1'!$D$3:$D$4</c:f>
              <c:strCache>
                <c:ptCount val="1"/>
                <c:pt idx="0">
                  <c:v>Finance, Services &amp; Innovation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'Q1'!$D$5:$D$20</c:f>
              <c:numCache>
                <c:formatCode>General</c:formatCode>
                <c:ptCount val="10"/>
                <c:pt idx="0">
                  <c:v>4152</c:v>
                </c:pt>
                <c:pt idx="1">
                  <c:v>3486</c:v>
                </c:pt>
                <c:pt idx="2">
                  <c:v>4719</c:v>
                </c:pt>
                <c:pt idx="3">
                  <c:v>3717</c:v>
                </c:pt>
                <c:pt idx="4">
                  <c:v>4877</c:v>
                </c:pt>
                <c:pt idx="5">
                  <c:v>3506</c:v>
                </c:pt>
                <c:pt idx="6">
                  <c:v>5173</c:v>
                </c:pt>
                <c:pt idx="7">
                  <c:v>3345</c:v>
                </c:pt>
                <c:pt idx="8">
                  <c:v>5062</c:v>
                </c:pt>
                <c:pt idx="9">
                  <c:v>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2-4742-9D35-2EA1D56DF3E0}"/>
            </c:ext>
          </c:extLst>
        </c:ser>
        <c:ser>
          <c:idx val="3"/>
          <c:order val="3"/>
          <c:tx>
            <c:strRef>
              <c:f>'Q1'!$E$3:$E$4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'Q1'!$E$5:$E$20</c:f>
              <c:numCache>
                <c:formatCode>General</c:formatCode>
                <c:ptCount val="10"/>
                <c:pt idx="0">
                  <c:v>100973</c:v>
                </c:pt>
                <c:pt idx="1">
                  <c:v>34997</c:v>
                </c:pt>
                <c:pt idx="2">
                  <c:v>103103</c:v>
                </c:pt>
                <c:pt idx="3">
                  <c:v>34984</c:v>
                </c:pt>
                <c:pt idx="4">
                  <c:v>104065</c:v>
                </c:pt>
                <c:pt idx="5">
                  <c:v>35917</c:v>
                </c:pt>
                <c:pt idx="6">
                  <c:v>105674</c:v>
                </c:pt>
                <c:pt idx="7">
                  <c:v>36237</c:v>
                </c:pt>
                <c:pt idx="8">
                  <c:v>108662</c:v>
                </c:pt>
                <c:pt idx="9">
                  <c:v>37650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2-4742-9D35-2EA1D56DF3E0}"/>
            </c:ext>
          </c:extLst>
        </c:ser>
        <c:ser>
          <c:idx val="4"/>
          <c:order val="4"/>
          <c:tx>
            <c:strRef>
              <c:f>'Q1'!$F$3:$F$4</c:f>
              <c:strCache>
                <c:ptCount val="1"/>
                <c:pt idx="0">
                  <c:v>Industry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'Q1'!$F$5:$F$20</c:f>
              <c:numCache>
                <c:formatCode>General</c:formatCode>
                <c:ptCount val="10"/>
                <c:pt idx="0">
                  <c:v>15501</c:v>
                </c:pt>
                <c:pt idx="1">
                  <c:v>12738</c:v>
                </c:pt>
                <c:pt idx="2">
                  <c:v>9039</c:v>
                </c:pt>
                <c:pt idx="3">
                  <c:v>8095</c:v>
                </c:pt>
                <c:pt idx="4">
                  <c:v>8791</c:v>
                </c:pt>
                <c:pt idx="5">
                  <c:v>7774</c:v>
                </c:pt>
                <c:pt idx="6">
                  <c:v>8783</c:v>
                </c:pt>
                <c:pt idx="7">
                  <c:v>7411</c:v>
                </c:pt>
                <c:pt idx="8">
                  <c:v>6438</c:v>
                </c:pt>
                <c:pt idx="9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2-4742-9D35-2EA1D56DF3E0}"/>
            </c:ext>
          </c:extLst>
        </c:ser>
        <c:ser>
          <c:idx val="5"/>
          <c:order val="5"/>
          <c:tx>
            <c:strRef>
              <c:f>'Q1'!$G$3:$G$4</c:f>
              <c:strCache>
                <c:ptCount val="1"/>
                <c:pt idx="0">
                  <c:v>Justice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'Q1'!$G$5:$G$20</c:f>
              <c:numCache>
                <c:formatCode>General</c:formatCode>
                <c:ptCount val="10"/>
                <c:pt idx="0">
                  <c:v>17473</c:v>
                </c:pt>
                <c:pt idx="1">
                  <c:v>27129</c:v>
                </c:pt>
                <c:pt idx="2">
                  <c:v>17895</c:v>
                </c:pt>
                <c:pt idx="3">
                  <c:v>27578</c:v>
                </c:pt>
                <c:pt idx="4">
                  <c:v>18091</c:v>
                </c:pt>
                <c:pt idx="5">
                  <c:v>27540</c:v>
                </c:pt>
                <c:pt idx="6">
                  <c:v>18305</c:v>
                </c:pt>
                <c:pt idx="7">
                  <c:v>27696</c:v>
                </c:pt>
                <c:pt idx="8">
                  <c:v>18975</c:v>
                </c:pt>
                <c:pt idx="9">
                  <c:v>28523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2-4742-9D35-2EA1D56DF3E0}"/>
            </c:ext>
          </c:extLst>
        </c:ser>
        <c:ser>
          <c:idx val="6"/>
          <c:order val="6"/>
          <c:tx>
            <c:strRef>
              <c:f>'Q1'!$H$3:$H$4</c:f>
              <c:strCache>
                <c:ptCount val="1"/>
                <c:pt idx="0">
                  <c:v>Planning &amp; Environment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'Q1'!$H$5:$H$20</c:f>
              <c:numCache>
                <c:formatCode>General</c:formatCode>
                <c:ptCount val="10"/>
                <c:pt idx="0">
                  <c:v>4071</c:v>
                </c:pt>
                <c:pt idx="1">
                  <c:v>5701</c:v>
                </c:pt>
                <c:pt idx="2">
                  <c:v>4034</c:v>
                </c:pt>
                <c:pt idx="3">
                  <c:v>5628</c:v>
                </c:pt>
                <c:pt idx="4">
                  <c:v>4263</c:v>
                </c:pt>
                <c:pt idx="5">
                  <c:v>5578</c:v>
                </c:pt>
                <c:pt idx="6">
                  <c:v>4809</c:v>
                </c:pt>
                <c:pt idx="7">
                  <c:v>5827</c:v>
                </c:pt>
                <c:pt idx="8">
                  <c:v>5065</c:v>
                </c:pt>
                <c:pt idx="9">
                  <c:v>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2-4742-9D35-2EA1D56DF3E0}"/>
            </c:ext>
          </c:extLst>
        </c:ser>
        <c:ser>
          <c:idx val="7"/>
          <c:order val="7"/>
          <c:tx>
            <c:strRef>
              <c:f>'Q1'!$I$3:$I$4</c:f>
              <c:strCache>
                <c:ptCount val="1"/>
                <c:pt idx="0">
                  <c:v>Premier &amp; Cabinet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'Q1'!$I$5:$I$20</c:f>
              <c:numCache>
                <c:formatCode>General</c:formatCode>
                <c:ptCount val="10"/>
                <c:pt idx="0">
                  <c:v>1195</c:v>
                </c:pt>
                <c:pt idx="1">
                  <c:v>868</c:v>
                </c:pt>
                <c:pt idx="2">
                  <c:v>1206</c:v>
                </c:pt>
                <c:pt idx="3">
                  <c:v>878</c:v>
                </c:pt>
                <c:pt idx="4">
                  <c:v>1437</c:v>
                </c:pt>
                <c:pt idx="5">
                  <c:v>973</c:v>
                </c:pt>
                <c:pt idx="6">
                  <c:v>1509</c:v>
                </c:pt>
                <c:pt idx="7">
                  <c:v>1079</c:v>
                </c:pt>
                <c:pt idx="8">
                  <c:v>1678</c:v>
                </c:pt>
                <c:pt idx="9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2-4742-9D35-2EA1D56DF3E0}"/>
            </c:ext>
          </c:extLst>
        </c:ser>
        <c:ser>
          <c:idx val="8"/>
          <c:order val="8"/>
          <c:tx>
            <c:strRef>
              <c:f>'Q1'!$J$3:$J$4</c:f>
              <c:strCache>
                <c:ptCount val="1"/>
                <c:pt idx="0">
                  <c:v>Transport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'Q1'!$J$5:$J$20</c:f>
              <c:numCache>
                <c:formatCode>General</c:formatCode>
                <c:ptCount val="10"/>
                <c:pt idx="0">
                  <c:v>6932</c:v>
                </c:pt>
                <c:pt idx="1">
                  <c:v>22827</c:v>
                </c:pt>
                <c:pt idx="2">
                  <c:v>7115</c:v>
                </c:pt>
                <c:pt idx="3">
                  <c:v>22989</c:v>
                </c:pt>
                <c:pt idx="4">
                  <c:v>6809</c:v>
                </c:pt>
                <c:pt idx="5">
                  <c:v>22746</c:v>
                </c:pt>
                <c:pt idx="6">
                  <c:v>7137</c:v>
                </c:pt>
                <c:pt idx="7">
                  <c:v>22992</c:v>
                </c:pt>
                <c:pt idx="8">
                  <c:v>7382</c:v>
                </c:pt>
                <c:pt idx="9">
                  <c:v>23142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2-4742-9D35-2EA1D56DF3E0}"/>
            </c:ext>
          </c:extLst>
        </c:ser>
        <c:ser>
          <c:idx val="9"/>
          <c:order val="9"/>
          <c:tx>
            <c:strRef>
              <c:f>'Q1'!$K$3:$K$4</c:f>
              <c:strCache>
                <c:ptCount val="1"/>
                <c:pt idx="0">
                  <c:v>Treasury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'Q1'!$A$5:$A$20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'Q1'!$K$5:$K$20</c:f>
              <c:numCache>
                <c:formatCode>General</c:formatCode>
                <c:ptCount val="10"/>
                <c:pt idx="0">
                  <c:v>1242</c:v>
                </c:pt>
                <c:pt idx="1">
                  <c:v>713</c:v>
                </c:pt>
                <c:pt idx="2">
                  <c:v>1275</c:v>
                </c:pt>
                <c:pt idx="3">
                  <c:v>751</c:v>
                </c:pt>
                <c:pt idx="4">
                  <c:v>1201</c:v>
                </c:pt>
                <c:pt idx="5">
                  <c:v>716</c:v>
                </c:pt>
                <c:pt idx="6">
                  <c:v>828</c:v>
                </c:pt>
                <c:pt idx="7">
                  <c:v>550</c:v>
                </c:pt>
                <c:pt idx="8">
                  <c:v>917</c:v>
                </c:pt>
                <c:pt idx="9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12-4742-9D35-2EA1D56D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4847903"/>
        <c:axId val="684848383"/>
      </c:barChart>
      <c:catAx>
        <c:axId val="6848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8383"/>
        <c:crosses val="autoZero"/>
        <c:auto val="1"/>
        <c:lblAlgn val="ctr"/>
        <c:lblOffset val="100"/>
        <c:noMultiLvlLbl val="0"/>
      </c:catAx>
      <c:valAx>
        <c:axId val="6848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94746311289068"/>
          <c:y val="0.1894822752182907"/>
          <c:w val="0.18351606293737702"/>
          <c:h val="0.40395255799488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My submission.xlsx]Part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1'!$B$3:$B$4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'Part 1'!$A$5:$A$10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1'!$B$5:$B$10</c:f>
              <c:numCache>
                <c:formatCode>General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7BA-9349-6C61435E2786}"/>
            </c:ext>
          </c:extLst>
        </c:ser>
        <c:ser>
          <c:idx val="1"/>
          <c:order val="1"/>
          <c:tx>
            <c:strRef>
              <c:f>'Part 1'!$C$3:$C$4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'Part 1'!$A$5:$A$10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1'!$C$5:$C$10</c:f>
              <c:numCache>
                <c:formatCode>General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2-47BA-9349-6C61435E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4256"/>
        <c:axId val="651952416"/>
      </c:lineChart>
      <c:catAx>
        <c:axId val="651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52416"/>
        <c:crosses val="autoZero"/>
        <c:auto val="1"/>
        <c:lblAlgn val="ctr"/>
        <c:lblOffset val="100"/>
        <c:noMultiLvlLbl val="0"/>
      </c:catAx>
      <c:valAx>
        <c:axId val="6519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My submission.xlsx]Part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1'!$H$2:$H$3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'Part 1'!$G$4:$G$9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1'!$H$4:$H$9</c:f>
              <c:numCache>
                <c:formatCode>General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6-4E65-9699-8216A3AA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79888"/>
        <c:axId val="766163568"/>
      </c:lineChart>
      <c:catAx>
        <c:axId val="7661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3568"/>
        <c:crosses val="autoZero"/>
        <c:auto val="1"/>
        <c:lblAlgn val="ctr"/>
        <c:lblOffset val="100"/>
        <c:noMultiLvlLbl val="0"/>
      </c:catAx>
      <c:valAx>
        <c:axId val="766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My submission.xlsx]Part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1'!$B$28:$B$29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'Part 1'!$A$30:$A$35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1'!$B$30:$B$35</c:f>
              <c:numCache>
                <c:formatCode>General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2-4938-969E-0F7AA1D7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97168"/>
        <c:axId val="766196688"/>
      </c:lineChart>
      <c:catAx>
        <c:axId val="7661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688"/>
        <c:crosses val="autoZero"/>
        <c:auto val="1"/>
        <c:lblAlgn val="ctr"/>
        <c:lblOffset val="100"/>
        <c:noMultiLvlLbl val="0"/>
      </c:catAx>
      <c:valAx>
        <c:axId val="7661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Analysis - My submission.xlsx]Part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1'!$H$27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'Part 1'!$G$28:$G$33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1'!$H$28:$H$33</c:f>
              <c:numCache>
                <c:formatCode>General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6-4DB1-9D37-E93D1B15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356720"/>
        <c:axId val="908347120"/>
      </c:lineChart>
      <c:catAx>
        <c:axId val="908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47120"/>
        <c:crosses val="autoZero"/>
        <c:auto val="1"/>
        <c:lblAlgn val="ctr"/>
        <c:lblOffset val="100"/>
        <c:noMultiLvlLbl val="0"/>
      </c:catAx>
      <c:valAx>
        <c:axId val="9083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1'!$O$4</c:f>
              <c:strCache>
                <c:ptCount val="1"/>
                <c:pt idx="0">
                  <c:v>% Sector Males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1'!$K$5:$K$9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1'!$O$5:$O$9</c:f>
              <c:numCache>
                <c:formatCode>0.00%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BA6-A753-4D744EE914D1}"/>
            </c:ext>
          </c:extLst>
        </c:ser>
        <c:ser>
          <c:idx val="1"/>
          <c:order val="1"/>
          <c:tx>
            <c:strRef>
              <c:f>'Part 1'!$P$4</c:f>
              <c:strCache>
                <c:ptCount val="1"/>
                <c:pt idx="0">
                  <c:v>% Sector Females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1'!$K$5:$K$9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1'!$P$5:$P$9</c:f>
              <c:numCache>
                <c:formatCode>0.00%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BA6-A753-4D744EE9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57808"/>
        <c:axId val="766159728"/>
      </c:lineChart>
      <c:catAx>
        <c:axId val="7661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59728"/>
        <c:crosses val="autoZero"/>
        <c:auto val="1"/>
        <c:lblAlgn val="ctr"/>
        <c:lblOffset val="100"/>
        <c:noMultiLvlLbl val="0"/>
      </c:catAx>
      <c:valAx>
        <c:axId val="7661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My submission.xlsx]Part 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1'!$B$43:$B$45</c:f>
              <c:strCache>
                <c:ptCount val="1"/>
                <c:pt idx="0">
                  <c:v>Female - 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1'!$A$46:$A$51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1'!$B$46:$B$51</c:f>
              <c:numCache>
                <c:formatCode>General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5-4D0B-A562-A00882D6DC1F}"/>
            </c:ext>
          </c:extLst>
        </c:ser>
        <c:ser>
          <c:idx val="1"/>
          <c:order val="1"/>
          <c:tx>
            <c:strRef>
              <c:f>'Part 1'!$C$43:$C$45</c:f>
              <c:strCache>
                <c:ptCount val="1"/>
                <c:pt idx="0">
                  <c:v>Female - 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1'!$A$46:$A$51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1'!$C$46:$C$51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5-4D0B-A562-A00882D6DC1F}"/>
            </c:ext>
          </c:extLst>
        </c:ser>
        <c:ser>
          <c:idx val="2"/>
          <c:order val="2"/>
          <c:tx>
            <c:strRef>
              <c:f>'Part 1'!$D$43:$D$45</c:f>
              <c:strCache>
                <c:ptCount val="1"/>
                <c:pt idx="0">
                  <c:v>Male - Full-Time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1'!$A$46:$A$51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1'!$D$46:$D$51</c:f>
              <c:numCache>
                <c:formatCode>General</c:formatCode>
                <c:ptCount val="5"/>
                <c:pt idx="0">
                  <c:v>123614</c:v>
                </c:pt>
                <c:pt idx="1">
                  <c:v>118504</c:v>
                </c:pt>
                <c:pt idx="2">
                  <c:v>117976</c:v>
                </c:pt>
                <c:pt idx="3">
                  <c:v>114962</c:v>
                </c:pt>
                <c:pt idx="4">
                  <c:v>111377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5-4D0B-A562-A00882D6DC1F}"/>
            </c:ext>
          </c:extLst>
        </c:ser>
        <c:ser>
          <c:idx val="3"/>
          <c:order val="3"/>
          <c:tx>
            <c:strRef>
              <c:f>'Part 1'!$E$43:$E$45</c:f>
              <c:strCache>
                <c:ptCount val="1"/>
                <c:pt idx="0">
                  <c:v>Male - 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1'!$A$46:$A$51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'Part 1'!$E$46:$E$51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5-4D0B-A562-A00882D6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36208"/>
        <c:axId val="766144368"/>
      </c:barChart>
      <c:catAx>
        <c:axId val="766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44368"/>
        <c:crosses val="autoZero"/>
        <c:auto val="1"/>
        <c:lblAlgn val="ctr"/>
        <c:lblOffset val="100"/>
        <c:noMultiLvlLbl val="0"/>
      </c:catAx>
      <c:valAx>
        <c:axId val="766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 Employees Representation: Male &amp;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1'!$AA$5</c:f>
              <c:strCache>
                <c:ptCount val="1"/>
                <c:pt idx="0">
                  <c:v>% Representation Part-Time 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1'!$V$6:$V$10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1'!$AA$6:$AA$10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B-455C-A360-2EAD18A2815D}"/>
            </c:ext>
          </c:extLst>
        </c:ser>
        <c:ser>
          <c:idx val="1"/>
          <c:order val="1"/>
          <c:tx>
            <c:strRef>
              <c:f>'Part 1'!$AB$5</c:f>
              <c:strCache>
                <c:ptCount val="1"/>
                <c:pt idx="0">
                  <c:v>% Representation Part-Time 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'Part 1'!$V$6:$V$10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1'!$AB$6:$AB$10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B-455C-A360-2EAD18A2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353360"/>
        <c:axId val="908341840"/>
      </c:lineChart>
      <c:catAx>
        <c:axId val="9083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41840"/>
        <c:crosses val="autoZero"/>
        <c:auto val="1"/>
        <c:lblAlgn val="ctr"/>
        <c:lblOffset val="100"/>
        <c:noMultiLvlLbl val="0"/>
      </c:catAx>
      <c:valAx>
        <c:axId val="908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20</xdr:row>
      <xdr:rowOff>47625</xdr:rowOff>
    </xdr:from>
    <xdr:to>
      <xdr:col>7</xdr:col>
      <xdr:colOff>1343025</xdr:colOff>
      <xdr:row>48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01C21-3EAC-1A7C-1444-93CF69AA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</xdr:row>
      <xdr:rowOff>9525</xdr:rowOff>
    </xdr:from>
    <xdr:to>
      <xdr:col>4</xdr:col>
      <xdr:colOff>1695450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2F7CDE-4084-413F-B4A4-1387C41D3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6</xdr:col>
      <xdr:colOff>38100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D0971-703B-8B19-CB0F-60A8F914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11</xdr:row>
      <xdr:rowOff>47625</xdr:rowOff>
    </xdr:from>
    <xdr:to>
      <xdr:col>13</xdr:col>
      <xdr:colOff>333375</xdr:colOff>
      <xdr:row>25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0CC6D2-ED1C-58C4-67A1-09C72157A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133350</xdr:rowOff>
    </xdr:from>
    <xdr:to>
      <xdr:col>6</xdr:col>
      <xdr:colOff>38100</xdr:colOff>
      <xdr:row>40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3E1A01-7660-3EFC-2210-94795730C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38099</xdr:colOff>
      <xdr:row>25</xdr:row>
      <xdr:rowOff>133350</xdr:rowOff>
    </xdr:from>
    <xdr:to>
      <xdr:col>13</xdr:col>
      <xdr:colOff>352424</xdr:colOff>
      <xdr:row>40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0929AA-9EA6-0996-D282-FF87488A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333374</xdr:colOff>
      <xdr:row>11</xdr:row>
      <xdr:rowOff>38100</xdr:rowOff>
    </xdr:from>
    <xdr:to>
      <xdr:col>19</xdr:col>
      <xdr:colOff>523875</xdr:colOff>
      <xdr:row>25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729057-D7F7-3826-D771-A9D1366CC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51</xdr:row>
      <xdr:rowOff>133350</xdr:rowOff>
    </xdr:from>
    <xdr:to>
      <xdr:col>5</xdr:col>
      <xdr:colOff>685800</xdr:colOff>
      <xdr:row>66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EF4D0E-73D3-D662-7EFE-C77DE969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371475</xdr:colOff>
      <xdr:row>25</xdr:row>
      <xdr:rowOff>123824</xdr:rowOff>
    </xdr:from>
    <xdr:to>
      <xdr:col>19</xdr:col>
      <xdr:colOff>514350</xdr:colOff>
      <xdr:row>40</xdr:row>
      <xdr:rowOff>19049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9356461-F881-2983-5797-A9C43BC2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5</xdr:col>
      <xdr:colOff>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C6A92-AD12-D653-54C8-29C1FE621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25</xdr:row>
      <xdr:rowOff>85725</xdr:rowOff>
    </xdr:from>
    <xdr:to>
      <xdr:col>10</xdr:col>
      <xdr:colOff>600075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0C5B2-61D0-98E4-96C6-CD50DC7E1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11</xdr:row>
      <xdr:rowOff>9524</xdr:rowOff>
    </xdr:from>
    <xdr:to>
      <xdr:col>16</xdr:col>
      <xdr:colOff>371475</xdr:colOff>
      <xdr:row>26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40CD7-2D03-C6DC-80B2-8B2C7EAC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10</xdr:row>
      <xdr:rowOff>28575</xdr:rowOff>
    </xdr:from>
    <xdr:to>
      <xdr:col>15</xdr:col>
      <xdr:colOff>95250</xdr:colOff>
      <xdr:row>24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747B4-80F6-1330-A5D8-C323F246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1447800</xdr:colOff>
      <xdr:row>10</xdr:row>
      <xdr:rowOff>28575</xdr:rowOff>
    </xdr:from>
    <xdr:to>
      <xdr:col>17</xdr:col>
      <xdr:colOff>19050</xdr:colOff>
      <xdr:row>24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01630C-2CB5-06BB-7173-5F63FE0C5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1447800</xdr:colOff>
      <xdr:row>13</xdr:row>
      <xdr:rowOff>28575</xdr:rowOff>
    </xdr:from>
    <xdr:to>
      <xdr:col>17</xdr:col>
      <xdr:colOff>19050</xdr:colOff>
      <xdr:row>27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3B25F-7AEF-304B-1840-33BAD4801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552450</xdr:colOff>
      <xdr:row>7</xdr:row>
      <xdr:rowOff>28575</xdr:rowOff>
    </xdr:from>
    <xdr:to>
      <xdr:col>20</xdr:col>
      <xdr:colOff>209550</xdr:colOff>
      <xdr:row>21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AB3118-B5B6-5247-7F83-27F80E0F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47337964" backgroundQuery="1" createdVersion="8" refreshedVersion="8" minRefreshableVersion="3" recordCount="0" supportSubquery="1" supportAdvancedDrill="1" xr:uid="{C9F64E1B-4A6A-4B7B-AF34-28193B9CC065}">
  <cacheSource type="external" connectionId="1"/>
  <cacheFields count="4">
    <cacheField name="[Measures].[Sum of Headcount]" caption="Sum of Headcount" numFmtId="0" hierarchy="16" level="32767"/>
    <cacheField name="[Table1].[Cluster].[Cluster]" caption="Cluster" numFmtId="0" hierarchy="7" level="1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  <cacheField name="[Table1].[Gender].[Gender]" caption="Gender" numFmtId="0" hierarchy="11" level="1">
      <sharedItems count="2">
        <s v="Female"/>
        <s v="Male"/>
      </sharedItems>
    </cacheField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PT/FT]" caption="PT/FT" attribute="1" defaultMemberUniqueName="[Table1].[PT/FT].[All]" allUniqueName="[Table1].[PT/FT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45833332" backgroundQuery="1" createdVersion="8" refreshedVersion="8" minRefreshableVersion="3" recordCount="0" supportSubquery="1" supportAdvancedDrill="1" xr:uid="{E63B763F-1DC0-409E-B591-F930C47DA4EB}">
  <cacheSource type="external" connectionId="1"/>
  <cacheFields count="5">
    <cacheField name="[Table1].[PT/FT].[PT/FT]" caption="PT/FT" numFmtId="0" hierarchy="10" level="1">
      <sharedItems count="2">
        <s v="Full-Time"/>
        <s v="Part-Time"/>
      </sharedItems>
    </cacheField>
    <cacheField name="[Table1].[Gender].[Gender]" caption="Gender" numFmtId="0" hierarchy="11" level="1">
      <sharedItems count="2">
        <s v="Female"/>
        <s v="Male"/>
      </sharedItems>
    </cacheField>
    <cacheField name="[Table1].[Cluster].[Cluster]" caption="Cluster" numFmtId="0" hierarchy="7" level="1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  <cacheField name="[Measures].[Sum of Headcount]" caption="Sum of Headcount" numFmtId="0" hierarchy="16" level="32767"/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3"/>
      </fieldsUsage>
    </cacheHierarchy>
    <cacheHierarchy uniqueName="[Table1].[PT/FT]" caption="PT/FT" attribute="1" defaultMemberUniqueName="[Table1].[PT/FT].[All]" allUniqueName="[Table1].[PT/F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43865738" backgroundQuery="1" createdVersion="8" refreshedVersion="8" minRefreshableVersion="3" recordCount="0" supportSubquery="1" supportAdvancedDrill="1" xr:uid="{D2AB3FCF-C10D-45B1-8995-FF0528331A2E}">
  <cacheSource type="external" connectionId="1"/>
  <cacheFields count="3"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  <cacheField name="[Table1].[Gender].[Gender]" caption="Gender" numFmtId="0" hierarchy="11" level="1">
      <sharedItems count="2">
        <s v="Female"/>
        <s v="Male" u="1"/>
      </sharedItems>
    </cacheField>
    <cacheField name="[Measures].[Sum of Headcount]" caption="Sum of Headcount" numFmtId="0" hierarchy="16" level="32767"/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0" memberValueDatatype="130" unbalanced="0"/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T/FT]" caption="PT/FT" attribute="1" defaultMemberUniqueName="[Table1].[PT/FT].[All]" allUniqueName="[Table1].[PT/FT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4270833" backgroundQuery="1" createdVersion="8" refreshedVersion="8" minRefreshableVersion="3" recordCount="0" supportSubquery="1" supportAdvancedDrill="1" xr:uid="{537FEF65-5A6D-490B-942E-11BD4D364721}">
  <cacheSource type="external" connectionId="1"/>
  <cacheFields count="3">
    <cacheField name="[Table1].[Gender].[Gender]" caption="Gender" numFmtId="0" hierarchy="11" level="1">
      <sharedItems count="2">
        <s v="Male"/>
        <s v="Female" u="1"/>
      </sharedItems>
    </cacheField>
    <cacheField name="[Measures].[Sum of Headcount]" caption="Sum of Headcount" numFmtId="0" hierarchy="16" level="32767"/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0" memberValueDatatype="130" unbalanced="0"/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PT/FT]" caption="PT/FT" attribute="1" defaultMemberUniqueName="[Table1].[PT/FT].[All]" allUniqueName="[Table1].[PT/FT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39699074" backgroundQuery="1" createdVersion="8" refreshedVersion="8" minRefreshableVersion="3" recordCount="0" supportSubquery="1" supportAdvancedDrill="1" xr:uid="{BA530B97-ABD2-4587-890A-5E262169C074}">
  <cacheSource type="external" connectionId="1"/>
  <cacheFields count="3">
    <cacheField name="[Table1].[Gender].[Gender]" caption="Gender" numFmtId="0" hierarchy="11" level="1">
      <sharedItems count="2">
        <s v="Female"/>
        <s v="Male"/>
      </sharedItems>
    </cacheField>
    <cacheField name="[Measures].[Sum of Headcount]" caption="Sum of Headcount" numFmtId="0" hierarchy="16" level="32767"/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0" memberValueDatatype="130" unbalanced="0"/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PT/FT]" caption="PT/FT" attribute="1" defaultMemberUniqueName="[Table1].[PT/FT].[All]" allUniqueName="[Table1].[PT/FT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38541666" backgroundQuery="1" createdVersion="8" refreshedVersion="8" minRefreshableVersion="3" recordCount="0" supportSubquery="1" supportAdvancedDrill="1" xr:uid="{586A7367-356B-4D70-A5B0-544A6982C636}">
  <cacheSource type="external" connectionId="1"/>
  <cacheFields count="4"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  <cacheField name="[Table1].[PT/FT].[PT/FT]" caption="PT/FT" numFmtId="0" hierarchy="10" level="1">
      <sharedItems count="2">
        <s v="Full-Time"/>
        <s v="Part-Time"/>
      </sharedItems>
    </cacheField>
    <cacheField name="[Table1].[Gender].[Gender]" caption="Gender" numFmtId="0" hierarchy="11" level="1">
      <sharedItems count="2">
        <s v="Female"/>
        <s v="Male"/>
      </sharedItems>
    </cacheField>
    <cacheField name="[Measures].[Sum of Headcount]" caption="Sum of Headcount" numFmtId="0" hierarchy="16" level="32767"/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0" memberValueDatatype="130" unbalanced="0"/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T/FT]" caption="PT/FT" attribute="1" defaultMemberUniqueName="[Table1].[PT/FT].[All]" allUniqueName="[Table1].[PT/F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2951389" backgroundQuery="1" createdVersion="8" refreshedVersion="8" minRefreshableVersion="3" recordCount="0" supportSubquery="1" supportAdvancedDrill="1" xr:uid="{76E9650E-CC89-4697-9503-53B23D0991F3}">
  <cacheSource type="external" connectionId="1"/>
  <cacheFields count="2">
    <cacheField name="[Measures].[Sum of Headcount]" caption="Sum of Headcount" numFmtId="0" hierarchy="16" level="32767"/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0" memberValueDatatype="130" unbalanced="0"/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PT/FT]" caption="PT/FT" attribute="1" defaultMemberUniqueName="[Table1].[PT/FT].[All]" allUniqueName="[Table1].[PT/FT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894.618928356482" backgroundQuery="1" createdVersion="8" refreshedVersion="8" minRefreshableVersion="3" recordCount="0" supportSubquery="1" supportAdvancedDrill="1" xr:uid="{A408EC5E-1C2B-41CD-ADAC-0C550CC2B647}">
  <cacheSource type="external" connectionId="1"/>
  <cacheFields count="3">
    <cacheField name="[Table1].[Year].[Year]" caption="Year" numFmtId="0" hierarchy="9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4]"/>
            <x15:cachedUniqueName index="1" name="[Table1].[Year].&amp;[2015]"/>
            <x15:cachedUniqueName index="2" name="[Table1].[Year].&amp;[2016]"/>
            <x15:cachedUniqueName index="3" name="[Table1].[Year].&amp;[2017]"/>
            <x15:cachedUniqueName index="4" name="[Table1].[Year].&amp;[2018]"/>
          </x15:cachedUniqueNames>
        </ext>
      </extLst>
    </cacheField>
    <cacheField name="[Measures].[Sum of Headcount]" caption="Sum of Headcount" numFmtId="0" hierarchy="16" level="32767"/>
    <cacheField name="[Table1].[PT/FT].[PT/FT]" caption="PT/FT" numFmtId="0" hierarchy="10" level="1">
      <sharedItems count="2">
        <s v="Full-Time"/>
        <s v="Part-Time"/>
      </sharedItems>
    </cacheField>
  </cacheFields>
  <cacheHierarchies count="23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Full-Time]" caption="Full-Time" attribute="1" defaultMemberUniqueName="[Range].[Full-Time].[All]" allUniqueName="[Range].[Full-Time].[All]" dimensionUniqueName="[Range]" displayFolder="" count="0" memberValueDatatype="20" unbalanced="0"/>
    <cacheHierarchy uniqueName="[Range].[Part-Time]" caption="Part-Time" attribute="1" defaultMemberUniqueName="[Range].[Part-Time].[All]" allUniqueName="[Range].[Part-Tim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%Part-Time]" caption="%Part-Time" attribute="1" defaultMemberUniqueName="[Range].[%Part-Time].[All]" allUniqueName="[Range].[%Part-Time].[All]" dimensionUniqueName="[Range]" displayFolder="" count="0" memberValueDatatype="5" unbalanced="0"/>
    <cacheHierarchy uniqueName="[Table1].[Cluster]" caption="Cluster" attribute="1" defaultMemberUniqueName="[Table1].[Cluster].[All]" allUniqueName="[Table1].[Cluster].[All]" dimensionUniqueName="[Table1]" displayFolder="" count="0" memberValueDatatype="130" unbalanced="0"/>
    <cacheHierarchy uniqueName="[Table1].[Agency]" caption="Agency" attribute="1" defaultMemberUniqueName="[Table1].[Agency].[All]" allUniqueName="[Table1].[Agenc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T/FT]" caption="PT/FT" attribute="1" defaultMemberUniqueName="[Table1].[PT/FT].[All]" allUniqueName="[Table1].[PT/F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Headcount]" caption="Headcount" attribute="1" defaultMemberUniqueName="[Table1].[Headcount].[All]" allUniqueName="[Table1].[Head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uster]" caption="Count of Clust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ull-Time]" caption="Sum of Full-Ti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rt-Time]" caption="Sum of Part-Ti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607FC-10A9-4E79-BEEC-A6693B0E0DB9}" name="PivotTable3" cacheId="1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L20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Headcount" fld="0" baseField="0" baseItem="0"/>
  </dataFields>
  <chartFormats count="35"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0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14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Yea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710C7-C0A2-4E46-9D31-0B2AFB85C446}" name="PivotTable6" cacheId="178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3" rowHeaderCaption="Cluster">
  <location ref="A3:V17" firstHeaderRow="1" firstDataRow="4" firstDataCol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3"/>
    <field x="0"/>
    <field x="1"/>
  </colFields>
  <colItems count="21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  <i>
      <x v="4"/>
      <x/>
      <x/>
    </i>
    <i r="2">
      <x v="1"/>
    </i>
    <i r="1">
      <x v="1"/>
      <x/>
    </i>
    <i r="2">
      <x v="1"/>
    </i>
    <i t="grand">
      <x/>
    </i>
  </colItems>
  <dataFields count="1">
    <dataField name="Sum of Headcount" fld="4" baseField="0" baseItem="0" numFmtId="164"/>
  </dataFields>
  <formats count="1">
    <format dxfId="11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3">
    <colHierarchyUsage hierarchyUsage="9"/>
    <colHierarchyUsage hierarchyUsage="10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01E0A-EDB0-4D12-BA69-5F77F3AD9E30}" name="PivotTable3" cacheId="1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8:C35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name="Sum of Headcount" fld="2" baseField="0" baseItem="0"/>
  </dataFields>
  <chartFormats count="4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B5B29-E76A-405A-B146-766AEF5B92E3}" name="PivotTable2" cacheId="1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2:I9" firstHeaderRow="1" firstDataRow="2" firstDataCol="1"/>
  <pivotFields count="3"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Headcount" fld="1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25F85-7FAD-4FEF-963B-C41E0DA3B7D2}" name="PivotTable1" cacheId="18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A3:D10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Headcount" fld="1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B932A-DFD7-44EE-94E6-E2EA554DAECE}" name="PivotTable5" cacheId="1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3:F51" firstHeaderRow="1" firstDataRow="3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1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Sum of Headcount" fld="3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11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A6CEA-1B05-4094-BEF1-F22A059DEAA3}" name="PivotTable4" cacheId="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27:H3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eadc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FC11C-7143-45A9-8A37-F0CF7BA36F69}" name="PivotTable6" cacheId="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- Data Shee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74251-27BA-40E3-AA9C-5A8FE8DE10E9}" name="Table2" displayName="Table2" ref="A33:B43" totalsRowShown="0" headerRowDxfId="24">
  <autoFilter ref="A33:B43" xr:uid="{A5E74251-27BA-40E3-AA9C-5A8FE8DE10E9}"/>
  <tableColumns count="2">
    <tableColumn id="1" xr3:uid="{73CB6370-B1FE-4A66-BE1A-3B87E59F0A7A}" name="Sector"/>
    <tableColumn id="2" xr3:uid="{C95FFB52-97AE-4681-B748-34B35DBA50AD}" name="Total Part-Time Employees" dataDxfId="23" dataCellStyle="Comma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3545C8-5C27-4D97-A4D5-E14CAE0DDCA3}" name="Table3" displayName="Table3" ref="A47:E57" totalsRowShown="0" headerRowDxfId="22">
  <autoFilter ref="A47:E57" xr:uid="{F73545C8-5C27-4D97-A4D5-E14CAE0DDCA3}"/>
  <tableColumns count="5">
    <tableColumn id="1" xr3:uid="{6D9EF3DF-4BEF-4C5F-ACE4-AF5F3543D862}" name="Sector"/>
    <tableColumn id="2" xr3:uid="{9828C705-E466-4BD4-A0CC-3777B231BCBC}" name="Male" dataDxfId="21" dataCellStyle="Comma"/>
    <tableColumn id="3" xr3:uid="{DB954DF2-8A88-4418-B8C7-0538CB9C50B9}" name="Female" dataDxfId="20" dataCellStyle="Comma"/>
    <tableColumn id="4" xr3:uid="{A2BCB93B-0352-4ECE-BD8A-9219960BE731}" name="Male Proportion in %" dataDxfId="19"/>
    <tableColumn id="5" xr3:uid="{61BD65A6-5375-44B1-BB1F-F3B3810E3E79}" name="Female Proportion in %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EE3C73-9874-42BD-90CE-E0A6653CEE26}" name="Table5" displayName="Table5" ref="A77:E88" totalsRowShown="0" headerRowDxfId="17" dataDxfId="16" dataCellStyle="Percent">
  <autoFilter ref="A77:E88" xr:uid="{10EE3C73-9874-42BD-90CE-E0A6653CEE26}"/>
  <tableColumns count="5">
    <tableColumn id="1" xr3:uid="{0989A06E-2105-40BA-A014-65A4635F2958}" name="Sector"/>
    <tableColumn id="2" xr3:uid="{A1459999-7378-4F29-9750-EE57AD096152}" name="2015" dataDxfId="15" dataCellStyle="Percent"/>
    <tableColumn id="3" xr3:uid="{A4CAD1AC-C1FB-47BD-8A53-CA6970F753B1}" name="2016" dataDxfId="14" dataCellStyle="Percent"/>
    <tableColumn id="4" xr3:uid="{401040BC-99AD-499B-9A57-993D43AFAFF0}" name="2017" dataDxfId="13" dataCellStyle="Percent"/>
    <tableColumn id="5" xr3:uid="{54912256-BCC3-4666-AC35-84528E71649D}" name="2018" dataDxfId="12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189C6-F547-44AC-AFE2-4D9A14044EA3}" name="Table1" displayName="Table1" ref="A1:F1841" totalsRowShown="0" headerRowDxfId="10" dataDxfId="8" headerRowBorderDxfId="9" tableBorderDxfId="7" totalsRowBorderDxfId="6">
  <autoFilter ref="A1:F1841" xr:uid="{C83189C6-F547-44AC-AFE2-4D9A14044EA3}"/>
  <tableColumns count="6">
    <tableColumn id="1" xr3:uid="{AE3D5468-20A6-4775-9CDF-4446AD7428E8}" name="Cluster" dataDxfId="5"/>
    <tableColumn id="2" xr3:uid="{723BEDD9-0C19-45FF-900B-139E56E8C47D}" name="Agency" dataDxfId="4"/>
    <tableColumn id="3" xr3:uid="{862231D6-B4A2-4DD3-AE06-5529284BBD3F}" name="Year" dataDxfId="3"/>
    <tableColumn id="4" xr3:uid="{1AA79FA0-8D24-4AD6-836E-ECCA4968EE2B}" name="PT/FT" dataDxfId="2"/>
    <tableColumn id="5" xr3:uid="{AA7032AE-AB2E-43E3-9619-079D4F3206CF}" name="Gender" dataDxfId="1"/>
    <tableColumn id="6" xr3:uid="{A063B22D-D2AA-4B3F-A00F-BE5257FB4D38}" name="Headcoun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R32" sqref="R32"/>
    </sheetView>
  </sheetViews>
  <sheetFormatPr defaultColWidth="8.85546875" defaultRowHeight="15" x14ac:dyDescent="0.25"/>
  <cols>
    <col min="1" max="1" width="29.140625" customWidth="1"/>
  </cols>
  <sheetData>
    <row r="1" spans="1:17" x14ac:dyDescent="0.25">
      <c r="A1" s="13" t="s">
        <v>120</v>
      </c>
    </row>
    <row r="2" spans="1:17" ht="15.75" thickBot="1" x14ac:dyDescent="0.3"/>
    <row r="3" spans="1:17" x14ac:dyDescent="0.25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5">
      <c r="A4" s="8" t="s">
        <v>17</v>
      </c>
      <c r="B4" t="s">
        <v>18</v>
      </c>
      <c r="Q4" s="9"/>
    </row>
    <row r="5" spans="1:17" x14ac:dyDescent="0.25">
      <c r="A5" s="8" t="s">
        <v>2</v>
      </c>
      <c r="B5" t="s">
        <v>19</v>
      </c>
      <c r="Q5" s="9"/>
    </row>
    <row r="6" spans="1:17" x14ac:dyDescent="0.25">
      <c r="A6" s="8" t="s">
        <v>20</v>
      </c>
      <c r="B6" t="s">
        <v>21</v>
      </c>
      <c r="Q6" s="9"/>
    </row>
    <row r="7" spans="1:17" x14ac:dyDescent="0.25">
      <c r="A7" s="8" t="s">
        <v>22</v>
      </c>
      <c r="B7" t="s">
        <v>23</v>
      </c>
      <c r="Q7" s="9"/>
    </row>
    <row r="8" spans="1:17" x14ac:dyDescent="0.25">
      <c r="A8" s="8"/>
      <c r="Q8" s="9"/>
    </row>
    <row r="9" spans="1:17" x14ac:dyDescent="0.25">
      <c r="A9" s="8"/>
      <c r="Q9" s="9"/>
    </row>
    <row r="10" spans="1:17" x14ac:dyDescent="0.25">
      <c r="A10" s="8"/>
      <c r="Q10" s="9"/>
    </row>
    <row r="11" spans="1:17" x14ac:dyDescent="0.25">
      <c r="A11" s="21" t="s">
        <v>122</v>
      </c>
      <c r="Q11" s="9"/>
    </row>
    <row r="12" spans="1:17" x14ac:dyDescent="0.25">
      <c r="A12" s="8" t="s">
        <v>121</v>
      </c>
      <c r="Q12" s="9"/>
    </row>
    <row r="13" spans="1:17" x14ac:dyDescent="0.25">
      <c r="A13" s="8" t="s">
        <v>124</v>
      </c>
      <c r="Q13" s="9"/>
    </row>
    <row r="14" spans="1:17" x14ac:dyDescent="0.25">
      <c r="A14" s="8" t="s">
        <v>123</v>
      </c>
      <c r="Q14" s="9"/>
    </row>
    <row r="15" spans="1:17" ht="15.75" thickBo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6615-738B-42CD-9696-10594EF1C0B3}">
  <dimension ref="A1:O98"/>
  <sheetViews>
    <sheetView showGridLines="0" workbookViewId="0">
      <pane ySplit="3" topLeftCell="A4" activePane="bottomLeft" state="frozen"/>
      <selection pane="bottomLeft" activeCell="M8" sqref="M8"/>
    </sheetView>
  </sheetViews>
  <sheetFormatPr defaultColWidth="8.85546875" defaultRowHeight="15" x14ac:dyDescent="0.25"/>
  <cols>
    <col min="1" max="1" width="27" bestFit="1" customWidth="1"/>
    <col min="2" max="2" width="44.42578125" bestFit="1" customWidth="1"/>
    <col min="3" max="4" width="10.28515625" bestFit="1" customWidth="1"/>
    <col min="5" max="5" width="9.28515625" bestFit="1" customWidth="1"/>
    <col min="6" max="6" width="9.85546875" bestFit="1" customWidth="1"/>
    <col min="7" max="9" width="11.28515625" bestFit="1" customWidth="1"/>
    <col min="10" max="10" width="19.5703125" bestFit="1" customWidth="1"/>
    <col min="14" max="14" width="20.140625" bestFit="1" customWidth="1"/>
  </cols>
  <sheetData>
    <row r="1" spans="1:15" x14ac:dyDescent="0.25">
      <c r="A1" s="1"/>
      <c r="B1" s="1"/>
      <c r="C1" s="2">
        <v>2018</v>
      </c>
      <c r="D1" s="2">
        <v>2018</v>
      </c>
      <c r="E1" s="2">
        <v>2018</v>
      </c>
      <c r="F1" s="64">
        <v>2018</v>
      </c>
      <c r="G1" s="65">
        <v>2018</v>
      </c>
      <c r="H1" s="65">
        <v>2018</v>
      </c>
      <c r="I1" s="65">
        <v>2018</v>
      </c>
      <c r="J1" s="81" t="s">
        <v>164</v>
      </c>
    </row>
    <row r="2" spans="1:15" x14ac:dyDescent="0.25">
      <c r="A2" s="1"/>
      <c r="B2" s="1"/>
      <c r="C2" s="2" t="s">
        <v>0</v>
      </c>
      <c r="D2" s="2" t="s">
        <v>0</v>
      </c>
      <c r="E2" s="2" t="s">
        <v>1</v>
      </c>
      <c r="F2" s="64" t="s">
        <v>1</v>
      </c>
      <c r="G2" s="65" t="s">
        <v>159</v>
      </c>
      <c r="H2" s="65" t="s">
        <v>159</v>
      </c>
      <c r="I2" s="65" t="s">
        <v>159</v>
      </c>
      <c r="J2" s="81"/>
    </row>
    <row r="3" spans="1:15" x14ac:dyDescent="0.25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64" t="s">
        <v>5</v>
      </c>
      <c r="G3" s="65" t="s">
        <v>4</v>
      </c>
      <c r="H3" s="65" t="s">
        <v>5</v>
      </c>
      <c r="I3" s="65" t="s">
        <v>116</v>
      </c>
      <c r="J3" s="81"/>
      <c r="N3" s="72" t="s">
        <v>168</v>
      </c>
      <c r="O3" s="72"/>
    </row>
    <row r="4" spans="1:15" x14ac:dyDescent="0.25">
      <c r="A4" s="1" t="s">
        <v>6</v>
      </c>
      <c r="B4" s="1" t="s">
        <v>24</v>
      </c>
      <c r="C4" s="4">
        <v>123</v>
      </c>
      <c r="D4" s="4">
        <v>247</v>
      </c>
      <c r="E4" s="4">
        <v>7</v>
      </c>
      <c r="F4" s="26">
        <v>33</v>
      </c>
      <c r="G4" s="53">
        <f>E4/SUM(C4,E4)</f>
        <v>5.3846153846153849E-2</v>
      </c>
      <c r="H4" s="53">
        <f>F4/SUM(D4,F4)</f>
        <v>0.11785714285714285</v>
      </c>
      <c r="I4" s="53">
        <f>SUM(E4:F4)/SUM(C4:F4)</f>
        <v>9.7560975609756101E-2</v>
      </c>
      <c r="J4" s="46" t="str">
        <f>IF(H4&gt;G4,"Female Higher","Male Higher")</f>
        <v>Female Higher</v>
      </c>
      <c r="N4" s="49" t="s">
        <v>165</v>
      </c>
      <c r="O4" s="66">
        <f>COUNTIF(I4:I95,"&gt;40%")</f>
        <v>9</v>
      </c>
    </row>
    <row r="5" spans="1:15" x14ac:dyDescent="0.25">
      <c r="A5" s="1" t="s">
        <v>6</v>
      </c>
      <c r="B5" s="1" t="s">
        <v>25</v>
      </c>
      <c r="C5" s="4">
        <v>2294</v>
      </c>
      <c r="D5" s="4">
        <v>2666</v>
      </c>
      <c r="E5" s="4">
        <v>1687</v>
      </c>
      <c r="F5" s="26">
        <v>764</v>
      </c>
      <c r="G5" s="53">
        <f t="shared" ref="G5:G68" si="0">E5/SUM(C5,E5)</f>
        <v>0.42376287364983672</v>
      </c>
      <c r="H5" s="53">
        <f t="shared" ref="H5:H68" si="1">F5/SUM(D5,F5)</f>
        <v>0.2227405247813411</v>
      </c>
      <c r="I5" s="53">
        <f t="shared" ref="I5:I68" si="2">SUM(E5:F5)/SUM(C5:F5)</f>
        <v>0.33072459856969372</v>
      </c>
      <c r="J5" s="46" t="str">
        <f t="shared" ref="J5:J68" si="3">IF(H5&gt;G5,"Female Higher","Male Higher")</f>
        <v>Male Higher</v>
      </c>
      <c r="N5" s="49" t="s">
        <v>166</v>
      </c>
      <c r="O5" s="66">
        <f>COUNTIF(J4:J95,N5)</f>
        <v>71</v>
      </c>
    </row>
    <row r="6" spans="1:15" x14ac:dyDescent="0.25">
      <c r="A6" s="1" t="s">
        <v>6</v>
      </c>
      <c r="B6" s="1" t="s">
        <v>26</v>
      </c>
      <c r="C6" s="4">
        <v>6</v>
      </c>
      <c r="D6" s="4">
        <v>13</v>
      </c>
      <c r="E6" s="4">
        <v>2501</v>
      </c>
      <c r="F6" s="26">
        <v>19110</v>
      </c>
      <c r="G6" s="53">
        <f t="shared" si="0"/>
        <v>0.99760670123653772</v>
      </c>
      <c r="H6" s="53">
        <f t="shared" si="1"/>
        <v>0.99932019034670294</v>
      </c>
      <c r="I6" s="53">
        <f t="shared" si="2"/>
        <v>0.99912159038372628</v>
      </c>
      <c r="J6" s="46" t="str">
        <f t="shared" si="3"/>
        <v>Female Higher</v>
      </c>
      <c r="N6" s="49" t="s">
        <v>167</v>
      </c>
      <c r="O6" s="66">
        <f>COUNTIF(J4:J95,N6)</f>
        <v>21</v>
      </c>
    </row>
    <row r="7" spans="1:15" x14ac:dyDescent="0.25">
      <c r="A7" s="1" t="s">
        <v>6</v>
      </c>
      <c r="B7" s="1" t="s">
        <v>27</v>
      </c>
      <c r="C7" s="4">
        <v>13645</v>
      </c>
      <c r="D7" s="4">
        <v>41521</v>
      </c>
      <c r="E7" s="4">
        <v>4588</v>
      </c>
      <c r="F7" s="26">
        <v>19249</v>
      </c>
      <c r="G7" s="53">
        <f t="shared" si="0"/>
        <v>0.25163165688586631</v>
      </c>
      <c r="H7" s="53">
        <f t="shared" si="1"/>
        <v>0.3167516866875103</v>
      </c>
      <c r="I7" s="53">
        <f t="shared" si="2"/>
        <v>0.3017227193904029</v>
      </c>
      <c r="J7" s="46" t="str">
        <f t="shared" si="3"/>
        <v>Female Higher</v>
      </c>
    </row>
    <row r="8" spans="1:15" x14ac:dyDescent="0.25">
      <c r="A8" s="1" t="s">
        <v>7</v>
      </c>
      <c r="B8" s="1" t="s">
        <v>28</v>
      </c>
      <c r="C8" s="4">
        <v>2240</v>
      </c>
      <c r="D8" s="4">
        <v>6734</v>
      </c>
      <c r="E8" s="4">
        <v>103</v>
      </c>
      <c r="F8" s="26">
        <v>1370</v>
      </c>
      <c r="G8" s="53">
        <f t="shared" si="0"/>
        <v>4.396073410157917E-2</v>
      </c>
      <c r="H8" s="53">
        <f t="shared" si="1"/>
        <v>0.16905231984205329</v>
      </c>
      <c r="I8" s="53">
        <f t="shared" si="2"/>
        <v>0.14099741552598832</v>
      </c>
      <c r="J8" s="46" t="str">
        <f t="shared" si="3"/>
        <v>Female Higher</v>
      </c>
    </row>
    <row r="9" spans="1:15" x14ac:dyDescent="0.25">
      <c r="A9" s="1" t="s">
        <v>7</v>
      </c>
      <c r="B9" s="1" t="s">
        <v>29</v>
      </c>
      <c r="C9" s="4">
        <v>20</v>
      </c>
      <c r="D9" s="4">
        <v>43</v>
      </c>
      <c r="E9" s="4">
        <v>5</v>
      </c>
      <c r="F9" s="26">
        <v>5</v>
      </c>
      <c r="G9" s="53">
        <f t="shared" si="0"/>
        <v>0.2</v>
      </c>
      <c r="H9" s="53">
        <f t="shared" si="1"/>
        <v>0.10416666666666667</v>
      </c>
      <c r="I9" s="53">
        <f t="shared" si="2"/>
        <v>0.13698630136986301</v>
      </c>
      <c r="J9" s="46" t="str">
        <f t="shared" si="3"/>
        <v>Male Higher</v>
      </c>
    </row>
    <row r="10" spans="1:15" x14ac:dyDescent="0.25">
      <c r="A10" s="1" t="s">
        <v>7</v>
      </c>
      <c r="B10" s="1" t="s">
        <v>30</v>
      </c>
      <c r="C10" s="4">
        <v>36</v>
      </c>
      <c r="D10" s="4">
        <v>91</v>
      </c>
      <c r="E10" s="4">
        <v>5</v>
      </c>
      <c r="F10" s="26">
        <v>24</v>
      </c>
      <c r="G10" s="53">
        <f t="shared" si="0"/>
        <v>0.12195121951219512</v>
      </c>
      <c r="H10" s="53">
        <f t="shared" si="1"/>
        <v>0.20869565217391303</v>
      </c>
      <c r="I10" s="53">
        <f t="shared" si="2"/>
        <v>0.1858974358974359</v>
      </c>
      <c r="J10" s="46" t="str">
        <f t="shared" si="3"/>
        <v>Female Higher</v>
      </c>
    </row>
    <row r="11" spans="1:15" x14ac:dyDescent="0.25">
      <c r="A11" s="1" t="s">
        <v>8</v>
      </c>
      <c r="B11" s="1" t="s">
        <v>31</v>
      </c>
      <c r="C11" s="4">
        <v>2100</v>
      </c>
      <c r="D11" s="4">
        <v>2454</v>
      </c>
      <c r="E11" s="4">
        <v>604</v>
      </c>
      <c r="F11" s="26">
        <v>845</v>
      </c>
      <c r="G11" s="53">
        <f t="shared" si="0"/>
        <v>0.22337278106508876</v>
      </c>
      <c r="H11" s="53">
        <f t="shared" si="1"/>
        <v>0.25613822370415279</v>
      </c>
      <c r="I11" s="53">
        <f t="shared" si="2"/>
        <v>0.2413793103448276</v>
      </c>
      <c r="J11" s="46" t="str">
        <f t="shared" si="3"/>
        <v>Female Higher</v>
      </c>
    </row>
    <row r="12" spans="1:15" x14ac:dyDescent="0.25">
      <c r="A12" s="1" t="s">
        <v>8</v>
      </c>
      <c r="B12" s="1" t="s">
        <v>32</v>
      </c>
      <c r="C12" s="4">
        <v>666</v>
      </c>
      <c r="D12" s="4">
        <v>1240</v>
      </c>
      <c r="E12" s="4">
        <v>86</v>
      </c>
      <c r="F12" s="26">
        <v>523</v>
      </c>
      <c r="G12" s="53">
        <f t="shared" si="0"/>
        <v>0.11436170212765957</v>
      </c>
      <c r="H12" s="53">
        <f t="shared" si="1"/>
        <v>0.2966534316505956</v>
      </c>
      <c r="I12" s="53">
        <f t="shared" si="2"/>
        <v>0.24214711729622265</v>
      </c>
      <c r="J12" s="46" t="str">
        <f t="shared" si="3"/>
        <v>Female Higher</v>
      </c>
    </row>
    <row r="13" spans="1:15" x14ac:dyDescent="0.25">
      <c r="A13" s="1" t="s">
        <v>9</v>
      </c>
      <c r="B13" s="1" t="s">
        <v>33</v>
      </c>
      <c r="C13" s="4">
        <v>38</v>
      </c>
      <c r="D13" s="4">
        <v>102</v>
      </c>
      <c r="E13" s="4">
        <v>6</v>
      </c>
      <c r="F13" s="26">
        <v>27</v>
      </c>
      <c r="G13" s="53">
        <f t="shared" si="0"/>
        <v>0.13636363636363635</v>
      </c>
      <c r="H13" s="53">
        <f t="shared" si="1"/>
        <v>0.20930232558139536</v>
      </c>
      <c r="I13" s="53">
        <f t="shared" si="2"/>
        <v>0.19075144508670519</v>
      </c>
      <c r="J13" s="46" t="str">
        <f t="shared" si="3"/>
        <v>Female Higher</v>
      </c>
    </row>
    <row r="14" spans="1:15" x14ac:dyDescent="0.25">
      <c r="A14" s="1" t="s">
        <v>9</v>
      </c>
      <c r="B14" s="1" t="s">
        <v>34</v>
      </c>
      <c r="C14" s="4">
        <v>96</v>
      </c>
      <c r="D14" s="4">
        <v>311</v>
      </c>
      <c r="E14" s="4">
        <v>57</v>
      </c>
      <c r="F14" s="26">
        <v>409</v>
      </c>
      <c r="G14" s="53">
        <f t="shared" si="0"/>
        <v>0.37254901960784315</v>
      </c>
      <c r="H14" s="53">
        <f t="shared" si="1"/>
        <v>0.56805555555555554</v>
      </c>
      <c r="I14" s="53">
        <f t="shared" si="2"/>
        <v>0.53379152348224512</v>
      </c>
      <c r="J14" s="46" t="str">
        <f t="shared" si="3"/>
        <v>Female Higher</v>
      </c>
    </row>
    <row r="15" spans="1:15" x14ac:dyDescent="0.25">
      <c r="A15" s="1" t="s">
        <v>9</v>
      </c>
      <c r="B15" s="1" t="s">
        <v>35</v>
      </c>
      <c r="C15" s="4">
        <v>3080</v>
      </c>
      <c r="D15" s="4">
        <v>2012</v>
      </c>
      <c r="E15" s="4">
        <v>97</v>
      </c>
      <c r="F15" s="26">
        <v>142</v>
      </c>
      <c r="G15" s="53">
        <f t="shared" si="0"/>
        <v>3.0531948378973876E-2</v>
      </c>
      <c r="H15" s="53">
        <f t="shared" si="1"/>
        <v>6.5923862581244191E-2</v>
      </c>
      <c r="I15" s="53">
        <f t="shared" si="2"/>
        <v>4.4832114049896829E-2</v>
      </c>
      <c r="J15" s="46" t="str">
        <f t="shared" si="3"/>
        <v>Female Higher</v>
      </c>
    </row>
    <row r="16" spans="1:15" x14ac:dyDescent="0.25">
      <c r="A16" s="1" t="s">
        <v>9</v>
      </c>
      <c r="B16" s="1" t="s">
        <v>36</v>
      </c>
      <c r="C16" s="4">
        <v>14</v>
      </c>
      <c r="D16" s="4">
        <v>27</v>
      </c>
      <c r="E16" s="4">
        <v>6</v>
      </c>
      <c r="F16" s="26">
        <v>5</v>
      </c>
      <c r="G16" s="53">
        <f t="shared" si="0"/>
        <v>0.3</v>
      </c>
      <c r="H16" s="53">
        <f t="shared" si="1"/>
        <v>0.15625</v>
      </c>
      <c r="I16" s="53">
        <f t="shared" si="2"/>
        <v>0.21153846153846154</v>
      </c>
      <c r="J16" s="46" t="str">
        <f t="shared" si="3"/>
        <v>Male Higher</v>
      </c>
    </row>
    <row r="17" spans="1:10" x14ac:dyDescent="0.25">
      <c r="A17" s="1" t="s">
        <v>9</v>
      </c>
      <c r="B17" s="1" t="s">
        <v>37</v>
      </c>
      <c r="C17" s="4">
        <v>52</v>
      </c>
      <c r="D17" s="4">
        <v>175</v>
      </c>
      <c r="E17" s="4">
        <v>6</v>
      </c>
      <c r="F17" s="26">
        <v>35</v>
      </c>
      <c r="G17" s="53">
        <f t="shared" si="0"/>
        <v>0.10344827586206896</v>
      </c>
      <c r="H17" s="53">
        <f t="shared" si="1"/>
        <v>0.16666666666666666</v>
      </c>
      <c r="I17" s="53">
        <f t="shared" si="2"/>
        <v>0.15298507462686567</v>
      </c>
      <c r="J17" s="46" t="str">
        <f t="shared" si="3"/>
        <v>Female Higher</v>
      </c>
    </row>
    <row r="18" spans="1:10" x14ac:dyDescent="0.25">
      <c r="A18" s="1" t="s">
        <v>9</v>
      </c>
      <c r="B18" s="1" t="s">
        <v>38</v>
      </c>
      <c r="C18" s="4">
        <v>1121</v>
      </c>
      <c r="D18" s="4">
        <v>2852</v>
      </c>
      <c r="E18" s="4">
        <v>291</v>
      </c>
      <c r="F18" s="26">
        <v>2260</v>
      </c>
      <c r="G18" s="53">
        <f t="shared" si="0"/>
        <v>0.20609065155807366</v>
      </c>
      <c r="H18" s="53">
        <f t="shared" si="1"/>
        <v>0.44209702660406885</v>
      </c>
      <c r="I18" s="53">
        <f t="shared" si="2"/>
        <v>0.39101778050275904</v>
      </c>
      <c r="J18" s="46" t="str">
        <f t="shared" si="3"/>
        <v>Female Higher</v>
      </c>
    </row>
    <row r="19" spans="1:10" x14ac:dyDescent="0.25">
      <c r="A19" s="1" t="s">
        <v>9</v>
      </c>
      <c r="B19" s="1" t="s">
        <v>39</v>
      </c>
      <c r="C19" s="4">
        <v>27</v>
      </c>
      <c r="D19" s="4">
        <v>66</v>
      </c>
      <c r="E19" s="4">
        <v>6</v>
      </c>
      <c r="F19" s="26">
        <v>13</v>
      </c>
      <c r="G19" s="53">
        <f t="shared" si="0"/>
        <v>0.18181818181818182</v>
      </c>
      <c r="H19" s="53">
        <f t="shared" si="1"/>
        <v>0.16455696202531644</v>
      </c>
      <c r="I19" s="53">
        <f t="shared" si="2"/>
        <v>0.16964285714285715</v>
      </c>
      <c r="J19" s="46" t="str">
        <f t="shared" si="3"/>
        <v>Male Higher</v>
      </c>
    </row>
    <row r="20" spans="1:10" x14ac:dyDescent="0.25">
      <c r="A20" s="1" t="s">
        <v>9</v>
      </c>
      <c r="B20" s="1" t="s">
        <v>40</v>
      </c>
      <c r="C20" s="4">
        <v>491</v>
      </c>
      <c r="D20" s="4">
        <v>308</v>
      </c>
      <c r="E20" s="4">
        <v>6</v>
      </c>
      <c r="F20" s="26">
        <v>13</v>
      </c>
      <c r="G20" s="53">
        <f t="shared" si="0"/>
        <v>1.2072434607645875E-2</v>
      </c>
      <c r="H20" s="53">
        <f t="shared" si="1"/>
        <v>4.0498442367601244E-2</v>
      </c>
      <c r="I20" s="53">
        <f t="shared" si="2"/>
        <v>2.3227383863080684E-2</v>
      </c>
      <c r="J20" s="46" t="str">
        <f t="shared" si="3"/>
        <v>Female Higher</v>
      </c>
    </row>
    <row r="21" spans="1:10" x14ac:dyDescent="0.25">
      <c r="A21" s="1" t="s">
        <v>9</v>
      </c>
      <c r="B21" s="1" t="s">
        <v>41</v>
      </c>
      <c r="C21" s="4">
        <v>149</v>
      </c>
      <c r="D21" s="4">
        <v>436</v>
      </c>
      <c r="E21" s="4">
        <v>10</v>
      </c>
      <c r="F21" s="26">
        <v>163</v>
      </c>
      <c r="G21" s="53">
        <f t="shared" si="0"/>
        <v>6.2893081761006289E-2</v>
      </c>
      <c r="H21" s="53">
        <f t="shared" si="1"/>
        <v>0.27212020033388984</v>
      </c>
      <c r="I21" s="53">
        <f t="shared" si="2"/>
        <v>0.22823218997361477</v>
      </c>
      <c r="J21" s="46" t="str">
        <f t="shared" si="3"/>
        <v>Female Higher</v>
      </c>
    </row>
    <row r="22" spans="1:10" x14ac:dyDescent="0.25">
      <c r="A22" s="1" t="s">
        <v>9</v>
      </c>
      <c r="B22" s="1" t="s">
        <v>42</v>
      </c>
      <c r="C22" s="4">
        <v>28</v>
      </c>
      <c r="D22" s="4">
        <v>65</v>
      </c>
      <c r="E22" s="4">
        <v>6</v>
      </c>
      <c r="F22" s="26">
        <v>9</v>
      </c>
      <c r="G22" s="53">
        <f t="shared" si="0"/>
        <v>0.17647058823529413</v>
      </c>
      <c r="H22" s="53">
        <f t="shared" si="1"/>
        <v>0.12162162162162163</v>
      </c>
      <c r="I22" s="53">
        <f t="shared" si="2"/>
        <v>0.1388888888888889</v>
      </c>
      <c r="J22" s="46" t="str">
        <f t="shared" si="3"/>
        <v>Male Higher</v>
      </c>
    </row>
    <row r="23" spans="1:10" x14ac:dyDescent="0.25">
      <c r="A23" s="1" t="s">
        <v>9</v>
      </c>
      <c r="B23" s="1" t="s">
        <v>43</v>
      </c>
      <c r="C23" s="4">
        <v>37</v>
      </c>
      <c r="D23" s="4">
        <v>116</v>
      </c>
      <c r="E23" s="4">
        <v>8</v>
      </c>
      <c r="F23" s="26">
        <v>22</v>
      </c>
      <c r="G23" s="53">
        <f t="shared" si="0"/>
        <v>0.17777777777777778</v>
      </c>
      <c r="H23" s="53">
        <f t="shared" si="1"/>
        <v>0.15942028985507245</v>
      </c>
      <c r="I23" s="53">
        <f t="shared" si="2"/>
        <v>0.16393442622950818</v>
      </c>
      <c r="J23" s="46" t="str">
        <f t="shared" si="3"/>
        <v>Male Higher</v>
      </c>
    </row>
    <row r="24" spans="1:10" x14ac:dyDescent="0.25">
      <c r="A24" s="1" t="s">
        <v>9</v>
      </c>
      <c r="B24" s="1" t="s">
        <v>44</v>
      </c>
      <c r="C24" s="4">
        <v>36</v>
      </c>
      <c r="D24" s="4">
        <v>30</v>
      </c>
      <c r="E24" s="4">
        <v>5</v>
      </c>
      <c r="F24" s="26">
        <v>6</v>
      </c>
      <c r="G24" s="53">
        <f t="shared" si="0"/>
        <v>0.12195121951219512</v>
      </c>
      <c r="H24" s="53">
        <f t="shared" si="1"/>
        <v>0.16666666666666666</v>
      </c>
      <c r="I24" s="53">
        <f t="shared" si="2"/>
        <v>0.14285714285714285</v>
      </c>
      <c r="J24" s="46" t="str">
        <f t="shared" si="3"/>
        <v>Female Higher</v>
      </c>
    </row>
    <row r="25" spans="1:10" x14ac:dyDescent="0.25">
      <c r="A25" s="1" t="s">
        <v>9</v>
      </c>
      <c r="B25" s="1" t="s">
        <v>45</v>
      </c>
      <c r="C25" s="4">
        <v>1193</v>
      </c>
      <c r="D25" s="4">
        <v>2376</v>
      </c>
      <c r="E25" s="4">
        <v>231</v>
      </c>
      <c r="F25" s="26">
        <v>1273</v>
      </c>
      <c r="G25" s="53">
        <f t="shared" si="0"/>
        <v>0.1622191011235955</v>
      </c>
      <c r="H25" s="53">
        <f t="shared" si="1"/>
        <v>0.34886270211016718</v>
      </c>
      <c r="I25" s="53">
        <f t="shared" si="2"/>
        <v>0.29647151586832249</v>
      </c>
      <c r="J25" s="46" t="str">
        <f t="shared" si="3"/>
        <v>Female Higher</v>
      </c>
    </row>
    <row r="26" spans="1:10" x14ac:dyDescent="0.25">
      <c r="A26" s="1" t="s">
        <v>9</v>
      </c>
      <c r="B26" s="1" t="s">
        <v>46</v>
      </c>
      <c r="C26" s="4">
        <v>21</v>
      </c>
      <c r="D26" s="4">
        <v>106</v>
      </c>
      <c r="E26" s="4">
        <v>6</v>
      </c>
      <c r="F26" s="26">
        <v>6</v>
      </c>
      <c r="G26" s="53">
        <f t="shared" si="0"/>
        <v>0.22222222222222221</v>
      </c>
      <c r="H26" s="53">
        <f t="shared" si="1"/>
        <v>5.3571428571428568E-2</v>
      </c>
      <c r="I26" s="53">
        <f t="shared" si="2"/>
        <v>8.6330935251798566E-2</v>
      </c>
      <c r="J26" s="46" t="str">
        <f t="shared" si="3"/>
        <v>Male Higher</v>
      </c>
    </row>
    <row r="27" spans="1:10" x14ac:dyDescent="0.25">
      <c r="A27" s="1" t="s">
        <v>9</v>
      </c>
      <c r="B27" s="1" t="s">
        <v>47</v>
      </c>
      <c r="C27" s="4">
        <v>74</v>
      </c>
      <c r="D27" s="4">
        <v>120</v>
      </c>
      <c r="E27" s="4">
        <v>6</v>
      </c>
      <c r="F27" s="26">
        <v>11</v>
      </c>
      <c r="G27" s="53">
        <f t="shared" si="0"/>
        <v>7.4999999999999997E-2</v>
      </c>
      <c r="H27" s="53">
        <f t="shared" si="1"/>
        <v>8.3969465648854963E-2</v>
      </c>
      <c r="I27" s="53">
        <f t="shared" si="2"/>
        <v>8.0568720379146919E-2</v>
      </c>
      <c r="J27" s="46" t="str">
        <f t="shared" si="3"/>
        <v>Female Higher</v>
      </c>
    </row>
    <row r="28" spans="1:10" x14ac:dyDescent="0.25">
      <c r="A28" s="1" t="s">
        <v>9</v>
      </c>
      <c r="B28" s="1" t="s">
        <v>48</v>
      </c>
      <c r="C28" s="4">
        <v>2034</v>
      </c>
      <c r="D28" s="4">
        <v>3196</v>
      </c>
      <c r="E28" s="4">
        <v>493</v>
      </c>
      <c r="F28" s="26">
        <v>1969</v>
      </c>
      <c r="G28" s="53">
        <f t="shared" si="0"/>
        <v>0.19509299564701227</v>
      </c>
      <c r="H28" s="53">
        <f t="shared" si="1"/>
        <v>0.3812197483059051</v>
      </c>
      <c r="I28" s="53">
        <f t="shared" si="2"/>
        <v>0.32007280291211648</v>
      </c>
      <c r="J28" s="46" t="str">
        <f t="shared" si="3"/>
        <v>Female Higher</v>
      </c>
    </row>
    <row r="29" spans="1:10" x14ac:dyDescent="0.25">
      <c r="A29" s="1" t="s">
        <v>9</v>
      </c>
      <c r="B29" s="1" t="s">
        <v>49</v>
      </c>
      <c r="C29" s="4">
        <v>2217</v>
      </c>
      <c r="D29" s="4">
        <v>6173</v>
      </c>
      <c r="E29" s="4">
        <v>653</v>
      </c>
      <c r="F29" s="26">
        <v>5830</v>
      </c>
      <c r="G29" s="53">
        <f t="shared" si="0"/>
        <v>0.22752613240418118</v>
      </c>
      <c r="H29" s="53">
        <f t="shared" si="1"/>
        <v>0.4857119053569941</v>
      </c>
      <c r="I29" s="53">
        <f t="shared" si="2"/>
        <v>0.43589053990452498</v>
      </c>
      <c r="J29" s="46" t="str">
        <f t="shared" si="3"/>
        <v>Female Higher</v>
      </c>
    </row>
    <row r="30" spans="1:10" x14ac:dyDescent="0.25">
      <c r="A30" s="1" t="s">
        <v>9</v>
      </c>
      <c r="B30" s="1" t="s">
        <v>50</v>
      </c>
      <c r="C30" s="4">
        <v>1214</v>
      </c>
      <c r="D30" s="4">
        <v>2899</v>
      </c>
      <c r="E30" s="4">
        <v>323</v>
      </c>
      <c r="F30" s="26">
        <v>2441</v>
      </c>
      <c r="G30" s="53">
        <f t="shared" si="0"/>
        <v>0.21014964216005205</v>
      </c>
      <c r="H30" s="53">
        <f t="shared" si="1"/>
        <v>0.45711610486891385</v>
      </c>
      <c r="I30" s="53">
        <f t="shared" si="2"/>
        <v>0.40191944161698417</v>
      </c>
      <c r="J30" s="46" t="str">
        <f t="shared" si="3"/>
        <v>Female Higher</v>
      </c>
    </row>
    <row r="31" spans="1:10" x14ac:dyDescent="0.25">
      <c r="A31" s="1" t="s">
        <v>9</v>
      </c>
      <c r="B31" s="1" t="s">
        <v>51</v>
      </c>
      <c r="C31" s="4">
        <v>358</v>
      </c>
      <c r="D31" s="4">
        <v>766</v>
      </c>
      <c r="E31" s="4">
        <v>85</v>
      </c>
      <c r="F31" s="26">
        <v>369</v>
      </c>
      <c r="G31" s="53">
        <f t="shared" si="0"/>
        <v>0.19187358916478556</v>
      </c>
      <c r="H31" s="53">
        <f t="shared" si="1"/>
        <v>0.3251101321585903</v>
      </c>
      <c r="I31" s="53">
        <f t="shared" si="2"/>
        <v>0.2877059569074778</v>
      </c>
      <c r="J31" s="46" t="str">
        <f t="shared" si="3"/>
        <v>Female Higher</v>
      </c>
    </row>
    <row r="32" spans="1:10" x14ac:dyDescent="0.25">
      <c r="A32" s="1" t="s">
        <v>9</v>
      </c>
      <c r="B32" s="1" t="s">
        <v>52</v>
      </c>
      <c r="C32" s="4">
        <v>5</v>
      </c>
      <c r="D32" s="4">
        <v>18</v>
      </c>
      <c r="E32" s="4">
        <v>5</v>
      </c>
      <c r="F32" s="26">
        <v>6</v>
      </c>
      <c r="G32" s="53">
        <f t="shared" si="0"/>
        <v>0.5</v>
      </c>
      <c r="H32" s="53">
        <f t="shared" si="1"/>
        <v>0.25</v>
      </c>
      <c r="I32" s="53">
        <f t="shared" si="2"/>
        <v>0.3235294117647059</v>
      </c>
      <c r="J32" s="46" t="str">
        <f t="shared" si="3"/>
        <v>Male Higher</v>
      </c>
    </row>
    <row r="33" spans="1:10" x14ac:dyDescent="0.25">
      <c r="A33" s="1" t="s">
        <v>9</v>
      </c>
      <c r="B33" s="1" t="s">
        <v>53</v>
      </c>
      <c r="C33" s="4">
        <v>622</v>
      </c>
      <c r="D33" s="4">
        <v>1499</v>
      </c>
      <c r="E33" s="4">
        <v>300</v>
      </c>
      <c r="F33" s="26">
        <v>1604</v>
      </c>
      <c r="G33" s="53">
        <f t="shared" si="0"/>
        <v>0.32537960954446854</v>
      </c>
      <c r="H33" s="53">
        <f t="shared" si="1"/>
        <v>0.51691911053818884</v>
      </c>
      <c r="I33" s="53">
        <f t="shared" si="2"/>
        <v>0.47304347826086957</v>
      </c>
      <c r="J33" s="46" t="str">
        <f t="shared" si="3"/>
        <v>Female Higher</v>
      </c>
    </row>
    <row r="34" spans="1:10" x14ac:dyDescent="0.25">
      <c r="A34" s="1" t="s">
        <v>9</v>
      </c>
      <c r="B34" s="1" t="s">
        <v>54</v>
      </c>
      <c r="C34" s="4">
        <v>259</v>
      </c>
      <c r="D34" s="4">
        <v>632</v>
      </c>
      <c r="E34" s="4">
        <v>6</v>
      </c>
      <c r="F34" s="26">
        <v>35</v>
      </c>
      <c r="G34" s="53">
        <f t="shared" si="0"/>
        <v>2.2641509433962263E-2</v>
      </c>
      <c r="H34" s="53">
        <f t="shared" si="1"/>
        <v>5.2473763118440778E-2</v>
      </c>
      <c r="I34" s="53">
        <f t="shared" si="2"/>
        <v>4.3991416309012876E-2</v>
      </c>
      <c r="J34" s="46" t="str">
        <f t="shared" si="3"/>
        <v>Female Higher</v>
      </c>
    </row>
    <row r="35" spans="1:10" x14ac:dyDescent="0.25">
      <c r="A35" s="1" t="s">
        <v>9</v>
      </c>
      <c r="B35" s="1" t="s">
        <v>55</v>
      </c>
      <c r="C35" s="4">
        <v>531</v>
      </c>
      <c r="D35" s="4">
        <v>1652</v>
      </c>
      <c r="E35" s="4">
        <v>96</v>
      </c>
      <c r="F35" s="26">
        <v>1489</v>
      </c>
      <c r="G35" s="53">
        <f t="shared" si="0"/>
        <v>0.15311004784688995</v>
      </c>
      <c r="H35" s="53">
        <f t="shared" si="1"/>
        <v>0.47405284941101561</v>
      </c>
      <c r="I35" s="53">
        <f t="shared" si="2"/>
        <v>0.42064755838641188</v>
      </c>
      <c r="J35" s="46" t="str">
        <f t="shared" si="3"/>
        <v>Female Higher</v>
      </c>
    </row>
    <row r="36" spans="1:10" x14ac:dyDescent="0.25">
      <c r="A36" s="1" t="s">
        <v>9</v>
      </c>
      <c r="B36" s="1" t="s">
        <v>56</v>
      </c>
      <c r="C36" s="4">
        <v>1115</v>
      </c>
      <c r="D36" s="4">
        <v>2716</v>
      </c>
      <c r="E36" s="4">
        <v>231</v>
      </c>
      <c r="F36" s="26">
        <v>1424</v>
      </c>
      <c r="G36" s="53">
        <f t="shared" si="0"/>
        <v>0.17161961367013373</v>
      </c>
      <c r="H36" s="53">
        <f t="shared" si="1"/>
        <v>0.34396135265700484</v>
      </c>
      <c r="I36" s="53">
        <f t="shared" si="2"/>
        <v>0.3016769959897922</v>
      </c>
      <c r="J36" s="46" t="str">
        <f t="shared" si="3"/>
        <v>Female Higher</v>
      </c>
    </row>
    <row r="37" spans="1:10" x14ac:dyDescent="0.25">
      <c r="A37" s="1" t="s">
        <v>9</v>
      </c>
      <c r="B37" s="1" t="s">
        <v>57</v>
      </c>
      <c r="C37" s="4">
        <v>829</v>
      </c>
      <c r="D37" s="4">
        <v>1572</v>
      </c>
      <c r="E37" s="4">
        <v>444</v>
      </c>
      <c r="F37" s="26">
        <v>2464</v>
      </c>
      <c r="G37" s="53">
        <f t="shared" si="0"/>
        <v>0.34878240377062059</v>
      </c>
      <c r="H37" s="53">
        <f t="shared" si="1"/>
        <v>0.61050545094152631</v>
      </c>
      <c r="I37" s="53">
        <f t="shared" si="2"/>
        <v>0.54774910529289889</v>
      </c>
      <c r="J37" s="46" t="str">
        <f t="shared" si="3"/>
        <v>Female Higher</v>
      </c>
    </row>
    <row r="38" spans="1:10" x14ac:dyDescent="0.25">
      <c r="A38" s="1" t="s">
        <v>9</v>
      </c>
      <c r="B38" s="1" t="s">
        <v>58</v>
      </c>
      <c r="C38" s="4">
        <v>2068</v>
      </c>
      <c r="D38" s="4">
        <v>5198</v>
      </c>
      <c r="E38" s="4">
        <v>524</v>
      </c>
      <c r="F38" s="26">
        <v>2969</v>
      </c>
      <c r="G38" s="53">
        <f t="shared" si="0"/>
        <v>0.2021604938271605</v>
      </c>
      <c r="H38" s="53">
        <f t="shared" si="1"/>
        <v>0.36353618219664502</v>
      </c>
      <c r="I38" s="53">
        <f t="shared" si="2"/>
        <v>0.32465842550422902</v>
      </c>
      <c r="J38" s="46" t="str">
        <f t="shared" si="3"/>
        <v>Female Higher</v>
      </c>
    </row>
    <row r="39" spans="1:10" x14ac:dyDescent="0.25">
      <c r="A39" s="1" t="s">
        <v>9</v>
      </c>
      <c r="B39" s="1" t="s">
        <v>59</v>
      </c>
      <c r="C39" s="4">
        <v>2802</v>
      </c>
      <c r="D39" s="4">
        <v>6452</v>
      </c>
      <c r="E39" s="4">
        <v>586</v>
      </c>
      <c r="F39" s="26">
        <v>2998</v>
      </c>
      <c r="G39" s="53">
        <f t="shared" si="0"/>
        <v>0.1729634002361275</v>
      </c>
      <c r="H39" s="53">
        <f t="shared" si="1"/>
        <v>0.31724867724867722</v>
      </c>
      <c r="I39" s="53">
        <f t="shared" si="2"/>
        <v>0.27917121046892041</v>
      </c>
      <c r="J39" s="46" t="str">
        <f t="shared" si="3"/>
        <v>Female Higher</v>
      </c>
    </row>
    <row r="40" spans="1:10" x14ac:dyDescent="0.25">
      <c r="A40" s="1" t="s">
        <v>9</v>
      </c>
      <c r="B40" s="1" t="s">
        <v>60</v>
      </c>
      <c r="C40" s="4">
        <v>2492</v>
      </c>
      <c r="D40" s="4">
        <v>6903</v>
      </c>
      <c r="E40" s="4">
        <v>483</v>
      </c>
      <c r="F40" s="26">
        <v>2739</v>
      </c>
      <c r="G40" s="53">
        <f t="shared" si="0"/>
        <v>0.16235294117647059</v>
      </c>
      <c r="H40" s="53">
        <f t="shared" si="1"/>
        <v>0.28406969508400748</v>
      </c>
      <c r="I40" s="53">
        <f t="shared" si="2"/>
        <v>0.25536973924070699</v>
      </c>
      <c r="J40" s="46" t="str">
        <f t="shared" si="3"/>
        <v>Female Higher</v>
      </c>
    </row>
    <row r="41" spans="1:10" x14ac:dyDescent="0.25">
      <c r="A41" s="1" t="s">
        <v>9</v>
      </c>
      <c r="B41" s="1" t="s">
        <v>61</v>
      </c>
      <c r="C41" s="4">
        <v>355</v>
      </c>
      <c r="D41" s="4">
        <v>929</v>
      </c>
      <c r="E41" s="4">
        <v>164</v>
      </c>
      <c r="F41" s="26">
        <v>1246</v>
      </c>
      <c r="G41" s="53">
        <f t="shared" si="0"/>
        <v>0.31599229287090558</v>
      </c>
      <c r="H41" s="53">
        <f t="shared" si="1"/>
        <v>0.57287356321839078</v>
      </c>
      <c r="I41" s="53">
        <f t="shared" si="2"/>
        <v>0.52338530066815148</v>
      </c>
      <c r="J41" s="46" t="str">
        <f t="shared" si="3"/>
        <v>Female Higher</v>
      </c>
    </row>
    <row r="42" spans="1:10" x14ac:dyDescent="0.25">
      <c r="A42" s="1" t="s">
        <v>9</v>
      </c>
      <c r="B42" s="1" t="s">
        <v>62</v>
      </c>
      <c r="C42" s="4">
        <v>857</v>
      </c>
      <c r="D42" s="4">
        <v>3130</v>
      </c>
      <c r="E42" s="4">
        <v>230</v>
      </c>
      <c r="F42" s="26">
        <v>1722</v>
      </c>
      <c r="G42" s="53">
        <f t="shared" si="0"/>
        <v>0.21159153633854647</v>
      </c>
      <c r="H42" s="53">
        <f t="shared" si="1"/>
        <v>0.35490519373454243</v>
      </c>
      <c r="I42" s="53">
        <f t="shared" si="2"/>
        <v>0.3286748610877252</v>
      </c>
      <c r="J42" s="46" t="str">
        <f t="shared" si="3"/>
        <v>Female Higher</v>
      </c>
    </row>
    <row r="43" spans="1:10" x14ac:dyDescent="0.25">
      <c r="A43" s="1" t="s">
        <v>9</v>
      </c>
      <c r="B43" s="1" t="s">
        <v>63</v>
      </c>
      <c r="C43" s="4">
        <v>2155</v>
      </c>
      <c r="D43" s="4">
        <v>5121</v>
      </c>
      <c r="E43" s="4">
        <v>1504</v>
      </c>
      <c r="F43" s="26">
        <v>2985</v>
      </c>
      <c r="G43" s="53">
        <f t="shared" si="0"/>
        <v>0.41104126810603991</v>
      </c>
      <c r="H43" s="53">
        <f t="shared" si="1"/>
        <v>0.3682457438934123</v>
      </c>
      <c r="I43" s="53">
        <f t="shared" si="2"/>
        <v>0.38155546111347216</v>
      </c>
      <c r="J43" s="46" t="str">
        <f t="shared" si="3"/>
        <v>Male Higher</v>
      </c>
    </row>
    <row r="44" spans="1:10" x14ac:dyDescent="0.25">
      <c r="A44" s="1" t="s">
        <v>9</v>
      </c>
      <c r="B44" s="1" t="s">
        <v>64</v>
      </c>
      <c r="C44" s="4">
        <v>1006</v>
      </c>
      <c r="D44" s="4">
        <v>2836</v>
      </c>
      <c r="E44" s="4">
        <v>158</v>
      </c>
      <c r="F44" s="26">
        <v>1854</v>
      </c>
      <c r="G44" s="53">
        <f t="shared" si="0"/>
        <v>0.13573883161512026</v>
      </c>
      <c r="H44" s="53">
        <f t="shared" si="1"/>
        <v>0.39530916844349678</v>
      </c>
      <c r="I44" s="53">
        <f t="shared" si="2"/>
        <v>0.34369661769730098</v>
      </c>
      <c r="J44" s="46" t="str">
        <f t="shared" si="3"/>
        <v>Female Higher</v>
      </c>
    </row>
    <row r="45" spans="1:10" x14ac:dyDescent="0.25">
      <c r="A45" s="1" t="s">
        <v>9</v>
      </c>
      <c r="B45" s="1" t="s">
        <v>65</v>
      </c>
      <c r="C45" s="4">
        <v>2776</v>
      </c>
      <c r="D45" s="4">
        <v>6866</v>
      </c>
      <c r="E45" s="4">
        <v>466</v>
      </c>
      <c r="F45" s="26">
        <v>2464</v>
      </c>
      <c r="G45" s="53">
        <f t="shared" si="0"/>
        <v>0.14373843306600864</v>
      </c>
      <c r="H45" s="53">
        <f t="shared" si="1"/>
        <v>0.26409431939978562</v>
      </c>
      <c r="I45" s="53">
        <f t="shared" si="2"/>
        <v>0.2330575882914413</v>
      </c>
      <c r="J45" s="46" t="str">
        <f t="shared" si="3"/>
        <v>Female Higher</v>
      </c>
    </row>
    <row r="46" spans="1:10" x14ac:dyDescent="0.25">
      <c r="A46" s="1" t="s">
        <v>10</v>
      </c>
      <c r="B46" s="1" t="s">
        <v>66</v>
      </c>
      <c r="C46" s="4">
        <v>2038</v>
      </c>
      <c r="D46" s="4">
        <v>1977</v>
      </c>
      <c r="E46" s="4">
        <v>42</v>
      </c>
      <c r="F46" s="26">
        <v>404</v>
      </c>
      <c r="G46" s="53">
        <f t="shared" si="0"/>
        <v>2.0192307692307693E-2</v>
      </c>
      <c r="H46" s="53">
        <f t="shared" si="1"/>
        <v>0.16967660646787064</v>
      </c>
      <c r="I46" s="53">
        <f t="shared" si="2"/>
        <v>9.9977583501457079E-2</v>
      </c>
      <c r="J46" s="46" t="str">
        <f t="shared" si="3"/>
        <v>Female Higher</v>
      </c>
    </row>
    <row r="47" spans="1:10" x14ac:dyDescent="0.25">
      <c r="A47" s="1" t="s">
        <v>10</v>
      </c>
      <c r="B47" s="1" t="s">
        <v>67</v>
      </c>
      <c r="C47" s="4">
        <v>481</v>
      </c>
      <c r="D47" s="4">
        <v>126</v>
      </c>
      <c r="E47" s="4">
        <v>5</v>
      </c>
      <c r="F47" s="26">
        <v>5</v>
      </c>
      <c r="G47" s="53">
        <f t="shared" si="0"/>
        <v>1.0288065843621399E-2</v>
      </c>
      <c r="H47" s="53">
        <f t="shared" si="1"/>
        <v>3.8167938931297711E-2</v>
      </c>
      <c r="I47" s="53">
        <f t="shared" si="2"/>
        <v>1.6207455429497569E-2</v>
      </c>
      <c r="J47" s="46" t="str">
        <f t="shared" si="3"/>
        <v>Female Higher</v>
      </c>
    </row>
    <row r="48" spans="1:10" x14ac:dyDescent="0.25">
      <c r="A48" s="1" t="s">
        <v>10</v>
      </c>
      <c r="B48" s="1" t="s">
        <v>68</v>
      </c>
      <c r="C48" s="4">
        <v>295</v>
      </c>
      <c r="D48" s="4">
        <v>95</v>
      </c>
      <c r="E48" s="4">
        <v>11</v>
      </c>
      <c r="F48" s="26">
        <v>53</v>
      </c>
      <c r="G48" s="53">
        <f t="shared" si="0"/>
        <v>3.5947712418300651E-2</v>
      </c>
      <c r="H48" s="53">
        <f t="shared" si="1"/>
        <v>0.35810810810810811</v>
      </c>
      <c r="I48" s="53">
        <f t="shared" si="2"/>
        <v>0.14096916299559473</v>
      </c>
      <c r="J48" s="46" t="str">
        <f t="shared" si="3"/>
        <v>Female Higher</v>
      </c>
    </row>
    <row r="49" spans="1:10" x14ac:dyDescent="0.25">
      <c r="A49" s="1" t="s">
        <v>10</v>
      </c>
      <c r="B49" s="1" t="s">
        <v>69</v>
      </c>
      <c r="C49" s="4">
        <v>42</v>
      </c>
      <c r="D49" s="4">
        <v>28</v>
      </c>
      <c r="E49" s="4">
        <v>6</v>
      </c>
      <c r="F49" s="26">
        <v>14</v>
      </c>
      <c r="G49" s="53">
        <f t="shared" si="0"/>
        <v>0.125</v>
      </c>
      <c r="H49" s="53">
        <f t="shared" si="1"/>
        <v>0.33333333333333331</v>
      </c>
      <c r="I49" s="53">
        <f t="shared" si="2"/>
        <v>0.22222222222222221</v>
      </c>
      <c r="J49" s="46" t="str">
        <f t="shared" si="3"/>
        <v>Female Higher</v>
      </c>
    </row>
    <row r="50" spans="1:10" x14ac:dyDescent="0.25">
      <c r="A50" s="1" t="s">
        <v>10</v>
      </c>
      <c r="B50" s="1" t="s">
        <v>70</v>
      </c>
      <c r="C50" s="4">
        <v>517</v>
      </c>
      <c r="D50" s="4">
        <v>333</v>
      </c>
      <c r="E50" s="4">
        <v>28</v>
      </c>
      <c r="F50" s="26">
        <v>165</v>
      </c>
      <c r="G50" s="53">
        <f t="shared" si="0"/>
        <v>5.1376146788990829E-2</v>
      </c>
      <c r="H50" s="53">
        <f t="shared" si="1"/>
        <v>0.33132530120481929</v>
      </c>
      <c r="I50" s="53">
        <f t="shared" si="2"/>
        <v>0.18504314477468839</v>
      </c>
      <c r="J50" s="46" t="str">
        <f t="shared" si="3"/>
        <v>Female Higher</v>
      </c>
    </row>
    <row r="51" spans="1:10" x14ac:dyDescent="0.25">
      <c r="A51" s="1" t="s">
        <v>10</v>
      </c>
      <c r="B51" s="1" t="s">
        <v>71</v>
      </c>
      <c r="C51" s="4">
        <v>68</v>
      </c>
      <c r="D51" s="4">
        <v>33</v>
      </c>
      <c r="E51" s="4">
        <v>11</v>
      </c>
      <c r="F51" s="26">
        <v>10</v>
      </c>
      <c r="G51" s="53">
        <f t="shared" si="0"/>
        <v>0.13924050632911392</v>
      </c>
      <c r="H51" s="53">
        <f t="shared" si="1"/>
        <v>0.23255813953488372</v>
      </c>
      <c r="I51" s="53">
        <f t="shared" si="2"/>
        <v>0.1721311475409836</v>
      </c>
      <c r="J51" s="46" t="str">
        <f t="shared" si="3"/>
        <v>Female Higher</v>
      </c>
    </row>
    <row r="52" spans="1:10" x14ac:dyDescent="0.25">
      <c r="A52" s="1" t="s">
        <v>10</v>
      </c>
      <c r="B52" s="1" t="s">
        <v>72</v>
      </c>
      <c r="C52" s="4">
        <v>1612</v>
      </c>
      <c r="D52" s="4">
        <v>2941</v>
      </c>
      <c r="E52" s="4">
        <v>5</v>
      </c>
      <c r="F52" s="26">
        <v>5</v>
      </c>
      <c r="G52" s="53">
        <f t="shared" si="0"/>
        <v>3.0921459492888066E-3</v>
      </c>
      <c r="H52" s="53">
        <f t="shared" si="1"/>
        <v>1.6972165648336728E-3</v>
      </c>
      <c r="I52" s="53">
        <f t="shared" si="2"/>
        <v>2.1915406530791147E-3</v>
      </c>
      <c r="J52" s="46" t="str">
        <f t="shared" si="3"/>
        <v>Male Higher</v>
      </c>
    </row>
    <row r="53" spans="1:10" x14ac:dyDescent="0.25">
      <c r="A53" s="1" t="s">
        <v>10</v>
      </c>
      <c r="B53" s="1" t="s">
        <v>73</v>
      </c>
      <c r="C53" s="4">
        <v>597</v>
      </c>
      <c r="D53" s="4">
        <v>206</v>
      </c>
      <c r="E53" s="4">
        <v>6</v>
      </c>
      <c r="F53" s="26">
        <v>43</v>
      </c>
      <c r="G53" s="53">
        <f t="shared" si="0"/>
        <v>9.9502487562189053E-3</v>
      </c>
      <c r="H53" s="53">
        <f t="shared" si="1"/>
        <v>0.17269076305220885</v>
      </c>
      <c r="I53" s="53">
        <f t="shared" si="2"/>
        <v>5.7511737089201875E-2</v>
      </c>
      <c r="J53" s="46" t="str">
        <f t="shared" si="3"/>
        <v>Female Higher</v>
      </c>
    </row>
    <row r="54" spans="1:10" x14ac:dyDescent="0.25">
      <c r="A54" s="1" t="s">
        <v>11</v>
      </c>
      <c r="B54" s="1" t="s">
        <v>74</v>
      </c>
      <c r="C54" s="4">
        <v>84</v>
      </c>
      <c r="D54" s="4">
        <v>92</v>
      </c>
      <c r="E54" s="4">
        <v>11</v>
      </c>
      <c r="F54" s="26">
        <v>39</v>
      </c>
      <c r="G54" s="53">
        <f t="shared" si="0"/>
        <v>0.11578947368421053</v>
      </c>
      <c r="H54" s="53">
        <f t="shared" si="1"/>
        <v>0.29770992366412213</v>
      </c>
      <c r="I54" s="53">
        <f t="shared" si="2"/>
        <v>0.22123893805309736</v>
      </c>
      <c r="J54" s="46" t="str">
        <f t="shared" si="3"/>
        <v>Female Higher</v>
      </c>
    </row>
    <row r="55" spans="1:10" x14ac:dyDescent="0.25">
      <c r="A55" s="1" t="s">
        <v>11</v>
      </c>
      <c r="B55" s="1" t="s">
        <v>75</v>
      </c>
      <c r="C55" s="4">
        <v>92</v>
      </c>
      <c r="D55" s="4">
        <v>236</v>
      </c>
      <c r="E55" s="4">
        <v>14</v>
      </c>
      <c r="F55" s="26">
        <v>87</v>
      </c>
      <c r="G55" s="53">
        <f t="shared" si="0"/>
        <v>0.13207547169811321</v>
      </c>
      <c r="H55" s="53">
        <f t="shared" si="1"/>
        <v>0.26934984520123839</v>
      </c>
      <c r="I55" s="53">
        <f t="shared" si="2"/>
        <v>0.23543123543123542</v>
      </c>
      <c r="J55" s="46" t="str">
        <f t="shared" si="3"/>
        <v>Female Higher</v>
      </c>
    </row>
    <row r="56" spans="1:10" x14ac:dyDescent="0.25">
      <c r="A56" s="1" t="s">
        <v>11</v>
      </c>
      <c r="B56" s="1" t="s">
        <v>76</v>
      </c>
      <c r="C56" s="4">
        <v>7172</v>
      </c>
      <c r="D56" s="4">
        <v>6446</v>
      </c>
      <c r="E56" s="4">
        <v>136</v>
      </c>
      <c r="F56" s="26">
        <v>909</v>
      </c>
      <c r="G56" s="53">
        <f t="shared" si="0"/>
        <v>1.8609742747673783E-2</v>
      </c>
      <c r="H56" s="53">
        <f t="shared" si="1"/>
        <v>0.12358939496940857</v>
      </c>
      <c r="I56" s="53">
        <f t="shared" si="2"/>
        <v>7.1267816954238561E-2</v>
      </c>
      <c r="J56" s="46" t="str">
        <f t="shared" si="3"/>
        <v>Female Higher</v>
      </c>
    </row>
    <row r="57" spans="1:10" x14ac:dyDescent="0.25">
      <c r="A57" s="1" t="s">
        <v>11</v>
      </c>
      <c r="B57" s="1" t="s">
        <v>77</v>
      </c>
      <c r="C57" s="4">
        <v>3245</v>
      </c>
      <c r="D57" s="4">
        <v>528</v>
      </c>
      <c r="E57" s="4">
        <v>1054</v>
      </c>
      <c r="F57" s="26">
        <v>44</v>
      </c>
      <c r="G57" s="53">
        <f t="shared" si="0"/>
        <v>0.24517329611537567</v>
      </c>
      <c r="H57" s="53">
        <f t="shared" si="1"/>
        <v>7.6923076923076927E-2</v>
      </c>
      <c r="I57" s="53">
        <f t="shared" si="2"/>
        <v>0.22541572572367072</v>
      </c>
      <c r="J57" s="46" t="str">
        <f t="shared" si="3"/>
        <v>Male Higher</v>
      </c>
    </row>
    <row r="58" spans="1:10" x14ac:dyDescent="0.25">
      <c r="A58" s="1" t="s">
        <v>11</v>
      </c>
      <c r="B58" s="1" t="s">
        <v>78</v>
      </c>
      <c r="C58" s="4">
        <v>8</v>
      </c>
      <c r="D58" s="4">
        <v>10</v>
      </c>
      <c r="E58" s="4">
        <v>6</v>
      </c>
      <c r="F58" s="26">
        <v>7</v>
      </c>
      <c r="G58" s="53">
        <f t="shared" si="0"/>
        <v>0.42857142857142855</v>
      </c>
      <c r="H58" s="53">
        <f t="shared" si="1"/>
        <v>0.41176470588235292</v>
      </c>
      <c r="I58" s="53">
        <f t="shared" si="2"/>
        <v>0.41935483870967744</v>
      </c>
      <c r="J58" s="46" t="str">
        <f t="shared" si="3"/>
        <v>Male Higher</v>
      </c>
    </row>
    <row r="59" spans="1:10" x14ac:dyDescent="0.25">
      <c r="A59" s="1" t="s">
        <v>11</v>
      </c>
      <c r="B59" s="1" t="s">
        <v>79</v>
      </c>
      <c r="C59" s="4">
        <v>314</v>
      </c>
      <c r="D59" s="4">
        <v>748</v>
      </c>
      <c r="E59" s="4">
        <v>35</v>
      </c>
      <c r="F59" s="26">
        <v>282</v>
      </c>
      <c r="G59" s="53">
        <f t="shared" si="0"/>
        <v>0.10028653295128939</v>
      </c>
      <c r="H59" s="53">
        <f t="shared" si="1"/>
        <v>0.27378640776699031</v>
      </c>
      <c r="I59" s="53">
        <f t="shared" si="2"/>
        <v>0.22987672226250908</v>
      </c>
      <c r="J59" s="46" t="str">
        <f t="shared" si="3"/>
        <v>Female Higher</v>
      </c>
    </row>
    <row r="60" spans="1:10" x14ac:dyDescent="0.25">
      <c r="A60" s="1" t="s">
        <v>11</v>
      </c>
      <c r="B60" s="1" t="s">
        <v>80</v>
      </c>
      <c r="C60" s="4">
        <v>108</v>
      </c>
      <c r="D60" s="4">
        <v>172</v>
      </c>
      <c r="E60" s="4">
        <v>10</v>
      </c>
      <c r="F60" s="26">
        <v>77</v>
      </c>
      <c r="G60" s="53">
        <f t="shared" si="0"/>
        <v>8.4745762711864403E-2</v>
      </c>
      <c r="H60" s="53">
        <f t="shared" si="1"/>
        <v>0.30923694779116467</v>
      </c>
      <c r="I60" s="53">
        <f t="shared" si="2"/>
        <v>0.23705722070844687</v>
      </c>
      <c r="J60" s="46" t="str">
        <f t="shared" si="3"/>
        <v>Female Higher</v>
      </c>
    </row>
    <row r="61" spans="1:10" x14ac:dyDescent="0.25">
      <c r="A61" s="1" t="s">
        <v>11</v>
      </c>
      <c r="B61" s="1" t="s">
        <v>81</v>
      </c>
      <c r="C61" s="4">
        <v>58</v>
      </c>
      <c r="D61" s="4">
        <v>61</v>
      </c>
      <c r="E61" s="4">
        <v>6</v>
      </c>
      <c r="F61" s="26">
        <v>19</v>
      </c>
      <c r="G61" s="53">
        <f t="shared" si="0"/>
        <v>9.375E-2</v>
      </c>
      <c r="H61" s="53">
        <f t="shared" si="1"/>
        <v>0.23749999999999999</v>
      </c>
      <c r="I61" s="53">
        <f t="shared" si="2"/>
        <v>0.1736111111111111</v>
      </c>
      <c r="J61" s="46" t="str">
        <f t="shared" si="3"/>
        <v>Female Higher</v>
      </c>
    </row>
    <row r="62" spans="1:10" x14ac:dyDescent="0.25">
      <c r="A62" s="1" t="s">
        <v>11</v>
      </c>
      <c r="B62" s="1" t="s">
        <v>82</v>
      </c>
      <c r="C62" s="4">
        <v>14762</v>
      </c>
      <c r="D62" s="4">
        <v>6030</v>
      </c>
      <c r="E62" s="4">
        <v>145</v>
      </c>
      <c r="F62" s="26">
        <v>1883</v>
      </c>
      <c r="G62" s="53">
        <f t="shared" si="0"/>
        <v>9.7269739048769042E-3</v>
      </c>
      <c r="H62" s="53">
        <f t="shared" si="1"/>
        <v>0.23796284594970302</v>
      </c>
      <c r="I62" s="53">
        <f t="shared" si="2"/>
        <v>8.8869412795793162E-2</v>
      </c>
      <c r="J62" s="46" t="str">
        <f t="shared" si="3"/>
        <v>Female Higher</v>
      </c>
    </row>
    <row r="63" spans="1:10" x14ac:dyDescent="0.25">
      <c r="A63" s="1" t="s">
        <v>11</v>
      </c>
      <c r="B63" s="1" t="s">
        <v>83</v>
      </c>
      <c r="C63" s="4">
        <v>295</v>
      </c>
      <c r="D63" s="4">
        <v>479</v>
      </c>
      <c r="E63" s="4">
        <v>6</v>
      </c>
      <c r="F63" s="26">
        <v>98</v>
      </c>
      <c r="G63" s="53">
        <f t="shared" si="0"/>
        <v>1.9933554817275746E-2</v>
      </c>
      <c r="H63" s="53">
        <f t="shared" si="1"/>
        <v>0.16984402079722705</v>
      </c>
      <c r="I63" s="53">
        <f t="shared" si="2"/>
        <v>0.11845102505694761</v>
      </c>
      <c r="J63" s="46" t="str">
        <f t="shared" si="3"/>
        <v>Female Higher</v>
      </c>
    </row>
    <row r="64" spans="1:10" x14ac:dyDescent="0.25">
      <c r="A64" s="1" t="s">
        <v>11</v>
      </c>
      <c r="B64" s="1" t="s">
        <v>84</v>
      </c>
      <c r="C64" s="4">
        <v>676</v>
      </c>
      <c r="D64" s="4">
        <v>291</v>
      </c>
      <c r="E64" s="4">
        <v>6</v>
      </c>
      <c r="F64" s="26">
        <v>60</v>
      </c>
      <c r="G64" s="53">
        <f t="shared" si="0"/>
        <v>8.7976539589442824E-3</v>
      </c>
      <c r="H64" s="53">
        <f t="shared" si="1"/>
        <v>0.17094017094017094</v>
      </c>
      <c r="I64" s="53">
        <f t="shared" si="2"/>
        <v>6.3891577928363988E-2</v>
      </c>
      <c r="J64" s="46" t="str">
        <f t="shared" si="3"/>
        <v>Female Higher</v>
      </c>
    </row>
    <row r="65" spans="1:10" x14ac:dyDescent="0.25">
      <c r="A65" s="1" t="s">
        <v>11</v>
      </c>
      <c r="B65" s="1" t="s">
        <v>85</v>
      </c>
      <c r="C65" s="4">
        <v>154</v>
      </c>
      <c r="D65" s="4">
        <v>175</v>
      </c>
      <c r="E65" s="4">
        <v>6</v>
      </c>
      <c r="F65" s="26">
        <v>24</v>
      </c>
      <c r="G65" s="53">
        <f t="shared" si="0"/>
        <v>3.7499999999999999E-2</v>
      </c>
      <c r="H65" s="53">
        <f t="shared" si="1"/>
        <v>0.12060301507537688</v>
      </c>
      <c r="I65" s="53">
        <f t="shared" si="2"/>
        <v>8.3565459610027856E-2</v>
      </c>
      <c r="J65" s="46" t="str">
        <f t="shared" si="3"/>
        <v>Female Higher</v>
      </c>
    </row>
    <row r="66" spans="1:10" x14ac:dyDescent="0.25">
      <c r="A66" s="1" t="s">
        <v>11</v>
      </c>
      <c r="B66" s="1" t="s">
        <v>86</v>
      </c>
      <c r="C66" s="4">
        <v>27</v>
      </c>
      <c r="D66" s="4">
        <v>15</v>
      </c>
      <c r="E66" s="4">
        <v>6</v>
      </c>
      <c r="F66" s="26">
        <v>6</v>
      </c>
      <c r="G66" s="53">
        <f t="shared" si="0"/>
        <v>0.18181818181818182</v>
      </c>
      <c r="H66" s="53">
        <f t="shared" si="1"/>
        <v>0.2857142857142857</v>
      </c>
      <c r="I66" s="53">
        <f t="shared" si="2"/>
        <v>0.22222222222222221</v>
      </c>
      <c r="J66" s="46" t="str">
        <f t="shared" si="3"/>
        <v>Female Higher</v>
      </c>
    </row>
    <row r="67" spans="1:10" x14ac:dyDescent="0.25">
      <c r="A67" s="1" t="s">
        <v>11</v>
      </c>
      <c r="B67" s="1" t="s">
        <v>87</v>
      </c>
      <c r="C67" s="4">
        <v>81</v>
      </c>
      <c r="D67" s="4">
        <v>118</v>
      </c>
      <c r="E67" s="4">
        <v>6</v>
      </c>
      <c r="F67" s="26">
        <v>39</v>
      </c>
      <c r="G67" s="53">
        <f t="shared" si="0"/>
        <v>6.8965517241379309E-2</v>
      </c>
      <c r="H67" s="53">
        <f t="shared" si="1"/>
        <v>0.24840764331210191</v>
      </c>
      <c r="I67" s="53">
        <f t="shared" si="2"/>
        <v>0.18442622950819673</v>
      </c>
      <c r="J67" s="46" t="str">
        <f t="shared" si="3"/>
        <v>Female Higher</v>
      </c>
    </row>
    <row r="68" spans="1:10" x14ac:dyDescent="0.25">
      <c r="A68" s="1" t="s">
        <v>12</v>
      </c>
      <c r="B68" s="1" t="s">
        <v>88</v>
      </c>
      <c r="C68" s="4">
        <v>68</v>
      </c>
      <c r="D68" s="4">
        <v>106</v>
      </c>
      <c r="E68" s="4">
        <v>18</v>
      </c>
      <c r="F68" s="26">
        <v>59</v>
      </c>
      <c r="G68" s="53">
        <f t="shared" si="0"/>
        <v>0.20930232558139536</v>
      </c>
      <c r="H68" s="53">
        <f t="shared" si="1"/>
        <v>0.3575757575757576</v>
      </c>
      <c r="I68" s="53">
        <f t="shared" si="2"/>
        <v>0.30677290836653387</v>
      </c>
      <c r="J68" s="46" t="str">
        <f t="shared" si="3"/>
        <v>Female Higher</v>
      </c>
    </row>
    <row r="69" spans="1:10" x14ac:dyDescent="0.25">
      <c r="A69" s="1" t="s">
        <v>12</v>
      </c>
      <c r="B69" s="1" t="s">
        <v>89</v>
      </c>
      <c r="C69" s="4">
        <v>931</v>
      </c>
      <c r="D69" s="4">
        <v>955</v>
      </c>
      <c r="E69" s="4">
        <v>40</v>
      </c>
      <c r="F69" s="26">
        <v>212</v>
      </c>
      <c r="G69" s="53">
        <f t="shared" ref="G69:G95" si="4">E69/SUM(C69,E69)</f>
        <v>4.1194644696189497E-2</v>
      </c>
      <c r="H69" s="53">
        <f t="shared" ref="H69:H95" si="5">F69/SUM(D69,F69)</f>
        <v>0.181662382176521</v>
      </c>
      <c r="I69" s="53">
        <f t="shared" ref="I69:I95" si="6">SUM(E69:F69)/SUM(C69:F69)</f>
        <v>0.11786716557530402</v>
      </c>
      <c r="J69" s="46" t="str">
        <f t="shared" ref="J69:J95" si="7">IF(H69&gt;G69,"Female Higher","Male Higher")</f>
        <v>Female Higher</v>
      </c>
    </row>
    <row r="70" spans="1:10" x14ac:dyDescent="0.25">
      <c r="A70" s="1" t="s">
        <v>12</v>
      </c>
      <c r="B70" s="1" t="s">
        <v>90</v>
      </c>
      <c r="C70" s="4">
        <v>280</v>
      </c>
      <c r="D70" s="4">
        <v>288</v>
      </c>
      <c r="E70" s="4">
        <v>16</v>
      </c>
      <c r="F70" s="26">
        <v>91</v>
      </c>
      <c r="G70" s="53">
        <f t="shared" si="4"/>
        <v>5.4054054054054057E-2</v>
      </c>
      <c r="H70" s="53">
        <f t="shared" si="5"/>
        <v>0.24010554089709762</v>
      </c>
      <c r="I70" s="53">
        <f t="shared" si="6"/>
        <v>0.15851851851851853</v>
      </c>
      <c r="J70" s="46" t="str">
        <f t="shared" si="7"/>
        <v>Female Higher</v>
      </c>
    </row>
    <row r="71" spans="1:10" x14ac:dyDescent="0.25">
      <c r="A71" s="1" t="s">
        <v>12</v>
      </c>
      <c r="B71" s="1" t="s">
        <v>91</v>
      </c>
      <c r="C71" s="4">
        <v>87</v>
      </c>
      <c r="D71" s="4">
        <v>73</v>
      </c>
      <c r="E71" s="4">
        <v>6</v>
      </c>
      <c r="F71" s="26">
        <v>16</v>
      </c>
      <c r="G71" s="53">
        <f t="shared" si="4"/>
        <v>6.4516129032258063E-2</v>
      </c>
      <c r="H71" s="53">
        <f t="shared" si="5"/>
        <v>0.1797752808988764</v>
      </c>
      <c r="I71" s="53">
        <f t="shared" si="6"/>
        <v>0.12087912087912088</v>
      </c>
      <c r="J71" s="46" t="str">
        <f t="shared" si="7"/>
        <v>Female Higher</v>
      </c>
    </row>
    <row r="72" spans="1:10" x14ac:dyDescent="0.25">
      <c r="A72" s="1" t="s">
        <v>12</v>
      </c>
      <c r="B72" s="1" t="s">
        <v>92</v>
      </c>
      <c r="C72" s="4">
        <v>2078</v>
      </c>
      <c r="D72" s="4">
        <v>1324</v>
      </c>
      <c r="E72" s="4">
        <v>117</v>
      </c>
      <c r="F72" s="26">
        <v>598</v>
      </c>
      <c r="G72" s="53">
        <f t="shared" si="4"/>
        <v>5.330296127562642E-2</v>
      </c>
      <c r="H72" s="53">
        <f t="shared" si="5"/>
        <v>0.31113423517169614</v>
      </c>
      <c r="I72" s="53">
        <f t="shared" si="6"/>
        <v>0.1736701481661404</v>
      </c>
      <c r="J72" s="46" t="str">
        <f t="shared" si="7"/>
        <v>Female Higher</v>
      </c>
    </row>
    <row r="73" spans="1:10" x14ac:dyDescent="0.25">
      <c r="A73" s="1" t="s">
        <v>12</v>
      </c>
      <c r="B73" s="1" t="s">
        <v>93</v>
      </c>
      <c r="C73" s="4">
        <v>62</v>
      </c>
      <c r="D73" s="4">
        <v>54</v>
      </c>
      <c r="E73" s="4">
        <v>10</v>
      </c>
      <c r="F73" s="26">
        <v>19</v>
      </c>
      <c r="G73" s="53">
        <f t="shared" si="4"/>
        <v>0.1388888888888889</v>
      </c>
      <c r="H73" s="53">
        <f t="shared" si="5"/>
        <v>0.26027397260273971</v>
      </c>
      <c r="I73" s="53">
        <f t="shared" si="6"/>
        <v>0.2</v>
      </c>
      <c r="J73" s="46" t="str">
        <f t="shared" si="7"/>
        <v>Female Higher</v>
      </c>
    </row>
    <row r="74" spans="1:10" x14ac:dyDescent="0.25">
      <c r="A74" s="1" t="s">
        <v>12</v>
      </c>
      <c r="B74" s="1" t="s">
        <v>94</v>
      </c>
      <c r="C74" s="4">
        <v>219</v>
      </c>
      <c r="D74" s="4">
        <v>222</v>
      </c>
      <c r="E74" s="4">
        <v>80</v>
      </c>
      <c r="F74" s="26">
        <v>120</v>
      </c>
      <c r="G74" s="53">
        <f t="shared" si="4"/>
        <v>0.26755852842809363</v>
      </c>
      <c r="H74" s="53">
        <f t="shared" si="5"/>
        <v>0.35087719298245612</v>
      </c>
      <c r="I74" s="53">
        <f t="shared" si="6"/>
        <v>0.31201248049921998</v>
      </c>
      <c r="J74" s="46" t="str">
        <f t="shared" si="7"/>
        <v>Female Higher</v>
      </c>
    </row>
    <row r="75" spans="1:10" x14ac:dyDescent="0.25">
      <c r="A75" s="1" t="s">
        <v>12</v>
      </c>
      <c r="B75" s="1" t="s">
        <v>95</v>
      </c>
      <c r="C75" s="4">
        <v>1855</v>
      </c>
      <c r="D75" s="4">
        <v>792</v>
      </c>
      <c r="E75" s="4">
        <v>15</v>
      </c>
      <c r="F75" s="26">
        <v>136</v>
      </c>
      <c r="G75" s="53">
        <f t="shared" si="4"/>
        <v>8.0213903743315516E-3</v>
      </c>
      <c r="H75" s="53">
        <f t="shared" si="5"/>
        <v>0.14655172413793102</v>
      </c>
      <c r="I75" s="53">
        <f t="shared" si="6"/>
        <v>5.3967119370979269E-2</v>
      </c>
      <c r="J75" s="46" t="str">
        <f t="shared" si="7"/>
        <v>Female Higher</v>
      </c>
    </row>
    <row r="76" spans="1:10" x14ac:dyDescent="0.25">
      <c r="A76" s="1" t="s">
        <v>13</v>
      </c>
      <c r="B76" s="1" t="s">
        <v>96</v>
      </c>
      <c r="C76" s="4">
        <v>28</v>
      </c>
      <c r="D76" s="4">
        <v>30</v>
      </c>
      <c r="E76" s="4">
        <v>6</v>
      </c>
      <c r="F76" s="26">
        <v>6</v>
      </c>
      <c r="G76" s="53">
        <f t="shared" si="4"/>
        <v>0.17647058823529413</v>
      </c>
      <c r="H76" s="53">
        <f t="shared" si="5"/>
        <v>0.16666666666666666</v>
      </c>
      <c r="I76" s="53">
        <f t="shared" si="6"/>
        <v>0.17142857142857143</v>
      </c>
      <c r="J76" s="46" t="str">
        <f t="shared" si="7"/>
        <v>Male Higher</v>
      </c>
    </row>
    <row r="77" spans="1:10" x14ac:dyDescent="0.25">
      <c r="A77" s="1" t="s">
        <v>13</v>
      </c>
      <c r="B77" s="1" t="s">
        <v>97</v>
      </c>
      <c r="C77" s="4">
        <v>257</v>
      </c>
      <c r="D77" s="4">
        <v>407</v>
      </c>
      <c r="E77" s="4">
        <v>7</v>
      </c>
      <c r="F77" s="26">
        <v>87</v>
      </c>
      <c r="G77" s="53">
        <f t="shared" si="4"/>
        <v>2.6515151515151516E-2</v>
      </c>
      <c r="H77" s="53">
        <f t="shared" si="5"/>
        <v>0.17611336032388664</v>
      </c>
      <c r="I77" s="53">
        <f t="shared" si="6"/>
        <v>0.12401055408970976</v>
      </c>
      <c r="J77" s="46" t="str">
        <f t="shared" si="7"/>
        <v>Female Higher</v>
      </c>
    </row>
    <row r="78" spans="1:10" x14ac:dyDescent="0.25">
      <c r="A78" s="1" t="s">
        <v>13</v>
      </c>
      <c r="B78" s="1" t="s">
        <v>98</v>
      </c>
      <c r="C78" s="4">
        <v>24</v>
      </c>
      <c r="D78" s="4">
        <v>116</v>
      </c>
      <c r="E78" s="4">
        <v>5</v>
      </c>
      <c r="F78" s="26">
        <v>18</v>
      </c>
      <c r="G78" s="53">
        <f t="shared" si="4"/>
        <v>0.17241379310344829</v>
      </c>
      <c r="H78" s="53">
        <f t="shared" si="5"/>
        <v>0.13432835820895522</v>
      </c>
      <c r="I78" s="53">
        <f t="shared" si="6"/>
        <v>0.1411042944785276</v>
      </c>
      <c r="J78" s="46" t="str">
        <f t="shared" si="7"/>
        <v>Male Higher</v>
      </c>
    </row>
    <row r="79" spans="1:10" x14ac:dyDescent="0.25">
      <c r="A79" s="1" t="s">
        <v>13</v>
      </c>
      <c r="B79" s="1" t="s">
        <v>99</v>
      </c>
      <c r="C79" s="4">
        <v>65</v>
      </c>
      <c r="D79" s="4">
        <v>55</v>
      </c>
      <c r="E79" s="4">
        <v>6</v>
      </c>
      <c r="F79" s="26">
        <v>22</v>
      </c>
      <c r="G79" s="53">
        <f t="shared" si="4"/>
        <v>8.4507042253521125E-2</v>
      </c>
      <c r="H79" s="53">
        <f t="shared" si="5"/>
        <v>0.2857142857142857</v>
      </c>
      <c r="I79" s="53">
        <f t="shared" si="6"/>
        <v>0.1891891891891892</v>
      </c>
      <c r="J79" s="46" t="str">
        <f t="shared" si="7"/>
        <v>Female Higher</v>
      </c>
    </row>
    <row r="80" spans="1:10" x14ac:dyDescent="0.25">
      <c r="A80" s="1" t="s">
        <v>13</v>
      </c>
      <c r="B80" s="1" t="s">
        <v>100</v>
      </c>
      <c r="C80" s="4">
        <v>27</v>
      </c>
      <c r="D80" s="4">
        <v>42</v>
      </c>
      <c r="E80" s="4">
        <v>10</v>
      </c>
      <c r="F80" s="26">
        <v>10</v>
      </c>
      <c r="G80" s="53">
        <f t="shared" si="4"/>
        <v>0.27027027027027029</v>
      </c>
      <c r="H80" s="53">
        <f t="shared" si="5"/>
        <v>0.19230769230769232</v>
      </c>
      <c r="I80" s="53">
        <f t="shared" si="6"/>
        <v>0.2247191011235955</v>
      </c>
      <c r="J80" s="46" t="str">
        <f t="shared" si="7"/>
        <v>Male Higher</v>
      </c>
    </row>
    <row r="81" spans="1:10" x14ac:dyDescent="0.25">
      <c r="A81" s="1" t="s">
        <v>13</v>
      </c>
      <c r="B81" s="1" t="s">
        <v>101</v>
      </c>
      <c r="C81" s="4">
        <v>8</v>
      </c>
      <c r="D81" s="4">
        <v>10</v>
      </c>
      <c r="E81" s="4">
        <v>6</v>
      </c>
      <c r="F81" s="26">
        <v>5</v>
      </c>
      <c r="G81" s="53">
        <f t="shared" si="4"/>
        <v>0.42857142857142855</v>
      </c>
      <c r="H81" s="53">
        <f t="shared" si="5"/>
        <v>0.33333333333333331</v>
      </c>
      <c r="I81" s="53">
        <f t="shared" si="6"/>
        <v>0.37931034482758619</v>
      </c>
      <c r="J81" s="46" t="str">
        <f t="shared" si="7"/>
        <v>Male Higher</v>
      </c>
    </row>
    <row r="82" spans="1:10" x14ac:dyDescent="0.25">
      <c r="A82" s="1" t="s">
        <v>13</v>
      </c>
      <c r="B82" s="1" t="s">
        <v>102</v>
      </c>
      <c r="C82" s="4">
        <v>73</v>
      </c>
      <c r="D82" s="4">
        <v>83</v>
      </c>
      <c r="E82" s="4">
        <v>5</v>
      </c>
      <c r="F82" s="26">
        <v>5</v>
      </c>
      <c r="G82" s="53">
        <f t="shared" si="4"/>
        <v>6.4102564102564097E-2</v>
      </c>
      <c r="H82" s="53">
        <f t="shared" si="5"/>
        <v>5.6818181818181816E-2</v>
      </c>
      <c r="I82" s="53">
        <f t="shared" si="6"/>
        <v>6.0240963855421686E-2</v>
      </c>
      <c r="J82" s="46" t="str">
        <f t="shared" si="7"/>
        <v>Male Higher</v>
      </c>
    </row>
    <row r="83" spans="1:10" x14ac:dyDescent="0.25">
      <c r="A83" s="1" t="s">
        <v>13</v>
      </c>
      <c r="B83" s="1" t="s">
        <v>103</v>
      </c>
      <c r="C83" s="4">
        <v>469</v>
      </c>
      <c r="D83" s="4">
        <v>391</v>
      </c>
      <c r="E83" s="4">
        <v>9</v>
      </c>
      <c r="F83" s="26">
        <v>64</v>
      </c>
      <c r="G83" s="53">
        <f t="shared" si="4"/>
        <v>1.8828451882845189E-2</v>
      </c>
      <c r="H83" s="53">
        <f t="shared" si="5"/>
        <v>0.14065934065934066</v>
      </c>
      <c r="I83" s="53">
        <f t="shared" si="6"/>
        <v>7.8242229367631297E-2</v>
      </c>
      <c r="J83" s="46" t="str">
        <f t="shared" si="7"/>
        <v>Female Higher</v>
      </c>
    </row>
    <row r="84" spans="1:10" x14ac:dyDescent="0.25">
      <c r="A84" s="1" t="s">
        <v>13</v>
      </c>
      <c r="B84" s="1" t="s">
        <v>104</v>
      </c>
      <c r="C84" s="4">
        <v>53</v>
      </c>
      <c r="D84" s="4">
        <v>137</v>
      </c>
      <c r="E84" s="4">
        <v>6</v>
      </c>
      <c r="F84" s="26">
        <v>47</v>
      </c>
      <c r="G84" s="53">
        <f t="shared" si="4"/>
        <v>0.10169491525423729</v>
      </c>
      <c r="H84" s="53">
        <f t="shared" si="5"/>
        <v>0.25543478260869568</v>
      </c>
      <c r="I84" s="53">
        <f t="shared" si="6"/>
        <v>0.21810699588477367</v>
      </c>
      <c r="J84" s="46" t="str">
        <f t="shared" si="7"/>
        <v>Female Higher</v>
      </c>
    </row>
    <row r="85" spans="1:10" x14ac:dyDescent="0.25">
      <c r="A85" s="1" t="s">
        <v>13</v>
      </c>
      <c r="B85" s="1" t="s">
        <v>105</v>
      </c>
      <c r="C85" s="4">
        <v>15</v>
      </c>
      <c r="D85" s="4">
        <v>30</v>
      </c>
      <c r="E85" s="4">
        <v>5</v>
      </c>
      <c r="F85" s="26">
        <v>10</v>
      </c>
      <c r="G85" s="53">
        <f t="shared" si="4"/>
        <v>0.25</v>
      </c>
      <c r="H85" s="53">
        <f t="shared" si="5"/>
        <v>0.25</v>
      </c>
      <c r="I85" s="53">
        <f t="shared" si="6"/>
        <v>0.25</v>
      </c>
      <c r="J85" s="46" t="str">
        <f t="shared" si="7"/>
        <v>Male Higher</v>
      </c>
    </row>
    <row r="86" spans="1:10" x14ac:dyDescent="0.25">
      <c r="A86" s="1" t="s">
        <v>13</v>
      </c>
      <c r="B86" s="1" t="s">
        <v>106</v>
      </c>
      <c r="C86" s="4">
        <v>42</v>
      </c>
      <c r="D86" s="4">
        <v>85</v>
      </c>
      <c r="E86" s="4">
        <v>6</v>
      </c>
      <c r="F86" s="26">
        <v>18</v>
      </c>
      <c r="G86" s="53">
        <f t="shared" si="4"/>
        <v>0.125</v>
      </c>
      <c r="H86" s="53">
        <f t="shared" si="5"/>
        <v>0.17475728155339806</v>
      </c>
      <c r="I86" s="53">
        <f t="shared" si="6"/>
        <v>0.15894039735099338</v>
      </c>
      <c r="J86" s="46" t="str">
        <f t="shared" si="7"/>
        <v>Female Higher</v>
      </c>
    </row>
    <row r="87" spans="1:10" x14ac:dyDescent="0.25">
      <c r="A87" s="1" t="s">
        <v>14</v>
      </c>
      <c r="B87" s="1" t="s">
        <v>107</v>
      </c>
      <c r="C87" s="4">
        <v>1669</v>
      </c>
      <c r="D87" s="4">
        <v>472</v>
      </c>
      <c r="E87" s="4">
        <v>44</v>
      </c>
      <c r="F87" s="26">
        <v>108</v>
      </c>
      <c r="G87" s="53">
        <f t="shared" si="4"/>
        <v>2.5685931115002919E-2</v>
      </c>
      <c r="H87" s="53">
        <f t="shared" si="5"/>
        <v>0.18620689655172415</v>
      </c>
      <c r="I87" s="53">
        <f t="shared" si="6"/>
        <v>6.628870475359791E-2</v>
      </c>
      <c r="J87" s="46" t="str">
        <f t="shared" si="7"/>
        <v>Female Higher</v>
      </c>
    </row>
    <row r="88" spans="1:10" x14ac:dyDescent="0.25">
      <c r="A88" s="1" t="s">
        <v>14</v>
      </c>
      <c r="B88" s="1" t="s">
        <v>108</v>
      </c>
      <c r="C88" s="4">
        <v>288</v>
      </c>
      <c r="D88" s="4">
        <v>57</v>
      </c>
      <c r="E88" s="4">
        <v>7</v>
      </c>
      <c r="F88" s="26">
        <v>21</v>
      </c>
      <c r="G88" s="53">
        <f t="shared" si="4"/>
        <v>2.3728813559322035E-2</v>
      </c>
      <c r="H88" s="53">
        <f t="shared" si="5"/>
        <v>0.26923076923076922</v>
      </c>
      <c r="I88" s="53">
        <f t="shared" si="6"/>
        <v>7.5067024128686322E-2</v>
      </c>
      <c r="J88" s="46" t="str">
        <f t="shared" si="7"/>
        <v>Female Higher</v>
      </c>
    </row>
    <row r="89" spans="1:10" x14ac:dyDescent="0.25">
      <c r="A89" s="1" t="s">
        <v>14</v>
      </c>
      <c r="B89" s="1" t="s">
        <v>109</v>
      </c>
      <c r="C89" s="4">
        <v>4157</v>
      </c>
      <c r="D89" s="4">
        <v>1341</v>
      </c>
      <c r="E89" s="4">
        <v>516</v>
      </c>
      <c r="F89" s="26">
        <v>723</v>
      </c>
      <c r="G89" s="53">
        <f t="shared" si="4"/>
        <v>0.11042157072544403</v>
      </c>
      <c r="H89" s="53">
        <f t="shared" si="5"/>
        <v>0.35029069767441862</v>
      </c>
      <c r="I89" s="53">
        <f t="shared" si="6"/>
        <v>0.18390975211518479</v>
      </c>
      <c r="J89" s="46" t="str">
        <f t="shared" si="7"/>
        <v>Female Higher</v>
      </c>
    </row>
    <row r="90" spans="1:10" x14ac:dyDescent="0.25">
      <c r="A90" s="1" t="s">
        <v>14</v>
      </c>
      <c r="B90" s="1" t="s">
        <v>110</v>
      </c>
      <c r="C90" s="4">
        <v>4240</v>
      </c>
      <c r="D90" s="4">
        <v>262</v>
      </c>
      <c r="E90" s="4">
        <v>498</v>
      </c>
      <c r="F90" s="26">
        <v>57</v>
      </c>
      <c r="G90" s="53">
        <f t="shared" si="4"/>
        <v>0.10510764035457999</v>
      </c>
      <c r="H90" s="53">
        <f t="shared" si="5"/>
        <v>0.17868338557993729</v>
      </c>
      <c r="I90" s="53">
        <f t="shared" si="6"/>
        <v>0.10974886296223058</v>
      </c>
      <c r="J90" s="46" t="str">
        <f t="shared" si="7"/>
        <v>Female Higher</v>
      </c>
    </row>
    <row r="91" spans="1:10" x14ac:dyDescent="0.25">
      <c r="A91" s="1" t="s">
        <v>14</v>
      </c>
      <c r="B91" s="1" t="s">
        <v>111</v>
      </c>
      <c r="C91" s="4">
        <v>7845</v>
      </c>
      <c r="D91" s="4">
        <v>1922</v>
      </c>
      <c r="E91" s="4">
        <v>1354</v>
      </c>
      <c r="F91" s="26">
        <v>216</v>
      </c>
      <c r="G91" s="53">
        <f t="shared" si="4"/>
        <v>0.14718991194695075</v>
      </c>
      <c r="H91" s="53">
        <f t="shared" si="5"/>
        <v>0.10102899906454631</v>
      </c>
      <c r="I91" s="53">
        <f t="shared" si="6"/>
        <v>0.13848460792096676</v>
      </c>
      <c r="J91" s="46" t="str">
        <f t="shared" si="7"/>
        <v>Male Higher</v>
      </c>
    </row>
    <row r="92" spans="1:10" x14ac:dyDescent="0.25">
      <c r="A92" s="1" t="s">
        <v>14</v>
      </c>
      <c r="B92" s="1" t="s">
        <v>112</v>
      </c>
      <c r="C92" s="4">
        <v>1945</v>
      </c>
      <c r="D92" s="4">
        <v>1983</v>
      </c>
      <c r="E92" s="4">
        <v>579</v>
      </c>
      <c r="F92" s="26">
        <v>220</v>
      </c>
      <c r="G92" s="53">
        <f t="shared" si="4"/>
        <v>0.22939778129952457</v>
      </c>
      <c r="H92" s="53">
        <f t="shared" si="5"/>
        <v>9.9863822060826141E-2</v>
      </c>
      <c r="I92" s="53">
        <f t="shared" si="6"/>
        <v>0.16902898244129469</v>
      </c>
      <c r="J92" s="46" t="str">
        <f t="shared" si="7"/>
        <v>Male Higher</v>
      </c>
    </row>
    <row r="93" spans="1:10" x14ac:dyDescent="0.25">
      <c r="A93" s="1" t="s">
        <v>15</v>
      </c>
      <c r="B93" s="1" t="s">
        <v>113</v>
      </c>
      <c r="C93" s="4">
        <v>288</v>
      </c>
      <c r="D93" s="4">
        <v>492</v>
      </c>
      <c r="E93" s="4">
        <v>6</v>
      </c>
      <c r="F93" s="26">
        <v>75</v>
      </c>
      <c r="G93" s="53">
        <f t="shared" si="4"/>
        <v>2.0408163265306121E-2</v>
      </c>
      <c r="H93" s="53">
        <f t="shared" si="5"/>
        <v>0.13227513227513227</v>
      </c>
      <c r="I93" s="53">
        <f t="shared" si="6"/>
        <v>9.4076655052264813E-2</v>
      </c>
      <c r="J93" s="46" t="str">
        <f t="shared" si="7"/>
        <v>Female Higher</v>
      </c>
    </row>
    <row r="94" spans="1:10" x14ac:dyDescent="0.25">
      <c r="A94" s="1" t="s">
        <v>15</v>
      </c>
      <c r="B94" s="1" t="s">
        <v>114</v>
      </c>
      <c r="C94" s="4">
        <v>18</v>
      </c>
      <c r="D94" s="4">
        <v>21</v>
      </c>
      <c r="E94" s="4">
        <v>6</v>
      </c>
      <c r="F94" s="26">
        <v>6</v>
      </c>
      <c r="G94" s="53">
        <f t="shared" si="4"/>
        <v>0.25</v>
      </c>
      <c r="H94" s="53">
        <f t="shared" si="5"/>
        <v>0.22222222222222221</v>
      </c>
      <c r="I94" s="53">
        <f t="shared" si="6"/>
        <v>0.23529411764705882</v>
      </c>
      <c r="J94" s="46" t="str">
        <f t="shared" si="7"/>
        <v>Male Higher</v>
      </c>
    </row>
    <row r="95" spans="1:10" x14ac:dyDescent="0.25">
      <c r="A95" s="1" t="s">
        <v>15</v>
      </c>
      <c r="B95" s="1" t="s">
        <v>115</v>
      </c>
      <c r="C95" s="4">
        <v>278</v>
      </c>
      <c r="D95" s="4">
        <v>274</v>
      </c>
      <c r="E95" s="4">
        <v>6</v>
      </c>
      <c r="F95" s="26">
        <v>49</v>
      </c>
      <c r="G95" s="53">
        <f t="shared" si="4"/>
        <v>2.1126760563380281E-2</v>
      </c>
      <c r="H95" s="53">
        <f t="shared" si="5"/>
        <v>0.15170278637770898</v>
      </c>
      <c r="I95" s="53">
        <f t="shared" si="6"/>
        <v>9.0609555189456348E-2</v>
      </c>
      <c r="J95" s="46" t="str">
        <f t="shared" si="7"/>
        <v>Female Higher</v>
      </c>
    </row>
    <row r="96" spans="1:10" x14ac:dyDescent="0.25">
      <c r="A96" s="14"/>
      <c r="B96" s="15" t="s">
        <v>116</v>
      </c>
      <c r="C96" s="16">
        <f t="shared" ref="C96:F96" si="8">SUM(C4:C95)</f>
        <v>111377</v>
      </c>
      <c r="D96" s="16">
        <f t="shared" si="8"/>
        <v>155833</v>
      </c>
      <c r="E96" s="16">
        <f>SUM(E4:E95)</f>
        <v>22034</v>
      </c>
      <c r="F96" s="16">
        <f t="shared" si="8"/>
        <v>90216</v>
      </c>
      <c r="G96" s="52"/>
      <c r="H96" s="52"/>
      <c r="I96" s="52"/>
    </row>
    <row r="97" spans="1:9" ht="15.75" thickBot="1" x14ac:dyDescent="0.3">
      <c r="A97" s="14"/>
      <c r="B97" s="14"/>
      <c r="C97" s="19"/>
      <c r="D97" s="18">
        <f>SUM(C96:D96)</f>
        <v>267210</v>
      </c>
      <c r="E97" s="19"/>
      <c r="F97" s="18">
        <f>SUM(E96:F96)</f>
        <v>112250</v>
      </c>
      <c r="G97" s="52"/>
      <c r="H97" s="52"/>
      <c r="I97" s="52"/>
    </row>
    <row r="98" spans="1:9" ht="15.75" thickTop="1" x14ac:dyDescent="0.25">
      <c r="A98" s="14"/>
      <c r="B98" s="14"/>
      <c r="C98" s="20"/>
      <c r="D98" s="20"/>
      <c r="E98" s="20"/>
      <c r="F98" s="16">
        <f>SUM(C96:F96)</f>
        <v>379460</v>
      </c>
    </row>
  </sheetData>
  <mergeCells count="2">
    <mergeCell ref="J1:J3"/>
    <mergeCell ref="N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2F6B-18FB-46E0-AA56-F958D2846A6F}">
  <dimension ref="A4:U26"/>
  <sheetViews>
    <sheetView workbookViewId="0">
      <selection activeCell="U17" sqref="U17"/>
    </sheetView>
  </sheetViews>
  <sheetFormatPr defaultRowHeight="15" x14ac:dyDescent="0.25"/>
  <cols>
    <col min="1" max="1" width="17.42578125" bestFit="1" customWidth="1"/>
    <col min="2" max="2" width="52.28515625" bestFit="1" customWidth="1"/>
    <col min="3" max="3" width="9.7109375" bestFit="1" customWidth="1"/>
    <col min="4" max="4" width="11.28515625" bestFit="1" customWidth="1"/>
    <col min="5" max="5" width="19.7109375" bestFit="1" customWidth="1"/>
    <col min="6" max="6" width="22" bestFit="1" customWidth="1"/>
    <col min="7" max="7" width="23.85546875" bestFit="1" customWidth="1"/>
    <col min="8" max="8" width="16.28515625" bestFit="1" customWidth="1"/>
    <col min="9" max="9" width="29.140625" bestFit="1" customWidth="1"/>
    <col min="10" max="10" width="27" bestFit="1" customWidth="1"/>
    <col min="11" max="11" width="10.28515625" bestFit="1" customWidth="1"/>
    <col min="12" max="12" width="13.140625" bestFit="1" customWidth="1"/>
    <col min="13" max="13" width="26.42578125" bestFit="1" customWidth="1"/>
    <col min="14" max="14" width="12" bestFit="1" customWidth="1"/>
    <col min="15" max="15" width="13.140625" bestFit="1" customWidth="1"/>
    <col min="16" max="16" width="26.42578125" bestFit="1" customWidth="1"/>
    <col min="17" max="18" width="12" bestFit="1" customWidth="1"/>
    <col min="19" max="19" width="13.140625" bestFit="1" customWidth="1"/>
    <col min="20" max="20" width="26.42578125" bestFit="1" customWidth="1"/>
    <col min="21" max="21" width="19.5703125" bestFit="1" customWidth="1"/>
  </cols>
  <sheetData>
    <row r="4" spans="1:21" x14ac:dyDescent="0.25">
      <c r="A4" s="82" t="s">
        <v>117</v>
      </c>
      <c r="B4" s="49" t="s">
        <v>0</v>
      </c>
      <c r="C4" s="49"/>
      <c r="D4" s="49" t="s">
        <v>1</v>
      </c>
      <c r="E4" s="49"/>
      <c r="F4" s="72" t="s">
        <v>116</v>
      </c>
      <c r="G4" s="72" t="s">
        <v>169</v>
      </c>
      <c r="H4" s="72" t="s">
        <v>170</v>
      </c>
      <c r="I4" s="72" t="s">
        <v>172</v>
      </c>
      <c r="J4" s="72" t="s">
        <v>171</v>
      </c>
      <c r="K4" s="82" t="s">
        <v>173</v>
      </c>
      <c r="L4" s="82" t="s">
        <v>174</v>
      </c>
      <c r="N4" s="49" t="s">
        <v>119</v>
      </c>
      <c r="O4" s="49" t="s">
        <v>117</v>
      </c>
      <c r="P4" s="49" t="s">
        <v>181</v>
      </c>
      <c r="S4" s="49" t="s">
        <v>119</v>
      </c>
      <c r="T4" s="49" t="s">
        <v>117</v>
      </c>
      <c r="U4" s="49" t="s">
        <v>181</v>
      </c>
    </row>
    <row r="5" spans="1:21" x14ac:dyDescent="0.25">
      <c r="A5" s="83"/>
      <c r="B5" s="49" t="s">
        <v>5</v>
      </c>
      <c r="C5" s="49" t="s">
        <v>4</v>
      </c>
      <c r="D5" s="49" t="s">
        <v>5</v>
      </c>
      <c r="E5" s="49" t="s">
        <v>4</v>
      </c>
      <c r="F5" s="72"/>
      <c r="G5" s="72"/>
      <c r="H5" s="72"/>
      <c r="I5" s="72"/>
      <c r="J5" s="72"/>
      <c r="K5" s="83"/>
      <c r="L5" s="83"/>
      <c r="N5" s="84" t="s">
        <v>5</v>
      </c>
      <c r="O5" s="46">
        <v>2019</v>
      </c>
      <c r="P5" s="68">
        <f>G10+D13</f>
        <v>0.36846261228841293</v>
      </c>
      <c r="S5" s="84" t="s">
        <v>4</v>
      </c>
      <c r="T5" s="46">
        <v>2019</v>
      </c>
      <c r="U5" s="68">
        <f>H10+D15</f>
        <v>0.18102319453504154</v>
      </c>
    </row>
    <row r="6" spans="1:21" x14ac:dyDescent="0.25">
      <c r="A6" s="46">
        <v>2014</v>
      </c>
      <c r="B6" s="46">
        <v>156793</v>
      </c>
      <c r="C6" s="46">
        <v>123614</v>
      </c>
      <c r="D6" s="46">
        <v>87983</v>
      </c>
      <c r="E6" s="46">
        <v>13995</v>
      </c>
      <c r="F6" s="46">
        <v>382385</v>
      </c>
      <c r="G6" s="53">
        <f>D6/SUM(B6,D6)</f>
        <v>0.35944291924044841</v>
      </c>
      <c r="H6" s="53">
        <f>E6/SUM(C6,E6)</f>
        <v>0.10170119686939082</v>
      </c>
      <c r="I6" s="46"/>
      <c r="J6" s="46"/>
      <c r="K6" s="46"/>
      <c r="L6" s="46"/>
      <c r="N6" s="84"/>
      <c r="O6" s="46">
        <v>2020</v>
      </c>
      <c r="P6" s="68">
        <f>P5+$D$13</f>
        <v>0.37026655089800586</v>
      </c>
      <c r="S6" s="84"/>
      <c r="T6" s="46">
        <v>2020</v>
      </c>
      <c r="U6" s="68">
        <f>U5+$D$15</f>
        <v>0.19688759406817169</v>
      </c>
    </row>
    <row r="7" spans="1:21" x14ac:dyDescent="0.25">
      <c r="A7" s="46">
        <v>2015</v>
      </c>
      <c r="B7" s="46">
        <v>152038</v>
      </c>
      <c r="C7" s="46">
        <v>118504</v>
      </c>
      <c r="D7" s="46">
        <v>89943</v>
      </c>
      <c r="E7" s="46">
        <v>14302</v>
      </c>
      <c r="F7" s="46">
        <v>374787</v>
      </c>
      <c r="G7" s="53">
        <f t="shared" ref="G7:G11" si="0">D7/SUM(B7,D7)</f>
        <v>0.37169447188002364</v>
      </c>
      <c r="H7" s="53">
        <f t="shared" ref="H7:H11" si="1">E7/SUM(C7,E7)</f>
        <v>0.10769091757902505</v>
      </c>
      <c r="I7" s="61">
        <f>(G7-G6)*100</f>
        <v>1.2251552639575225</v>
      </c>
      <c r="J7" s="61">
        <f>(H7-H6)*100</f>
        <v>0.59897207096342298</v>
      </c>
      <c r="K7" s="67">
        <f>G7-G6</f>
        <v>1.2251552639575225E-2</v>
      </c>
      <c r="L7" s="67">
        <f>H7-H6</f>
        <v>5.9897207096342303E-3</v>
      </c>
      <c r="N7" s="84"/>
      <c r="O7" s="46">
        <v>2021</v>
      </c>
      <c r="P7" s="68">
        <f>P6+$D$13</f>
        <v>0.3720704895075988</v>
      </c>
      <c r="S7" s="84"/>
      <c r="T7" s="46">
        <v>2021</v>
      </c>
      <c r="U7" s="68">
        <f t="shared" ref="U7:U11" si="2">U6+$D$15</f>
        <v>0.21275199360130184</v>
      </c>
    </row>
    <row r="8" spans="1:21" x14ac:dyDescent="0.25">
      <c r="A8" s="46">
        <v>2016</v>
      </c>
      <c r="B8" s="46">
        <v>154489</v>
      </c>
      <c r="C8" s="46">
        <v>117976</v>
      </c>
      <c r="D8" s="46">
        <v>88264</v>
      </c>
      <c r="E8" s="46">
        <v>14678</v>
      </c>
      <c r="F8" s="46">
        <v>375407</v>
      </c>
      <c r="G8" s="53">
        <f t="shared" si="0"/>
        <v>0.36359591848504447</v>
      </c>
      <c r="H8" s="53">
        <f t="shared" si="1"/>
        <v>0.11064875540880788</v>
      </c>
      <c r="I8" s="61">
        <f t="shared" ref="I8:I11" si="3">(G8-G7)*100</f>
        <v>-0.80985533949791688</v>
      </c>
      <c r="J8" s="61">
        <f t="shared" ref="J8:J11" si="4">(H8-H7)*100</f>
        <v>0.29578378297828306</v>
      </c>
      <c r="K8" s="67">
        <f t="shared" ref="K8:K11" si="5">G8-G7</f>
        <v>-8.0985533949791688E-3</v>
      </c>
      <c r="L8" s="67">
        <f t="shared" ref="L8:L11" si="6">H8-H7</f>
        <v>2.9578378297828306E-3</v>
      </c>
      <c r="N8" s="84"/>
      <c r="O8" s="46">
        <v>2022</v>
      </c>
      <c r="P8" s="68">
        <f t="shared" ref="P8:P11" si="7">P7+$D$13</f>
        <v>0.37387442811719174</v>
      </c>
      <c r="S8" s="84"/>
      <c r="T8" s="46">
        <v>2022</v>
      </c>
      <c r="U8" s="68">
        <f t="shared" si="2"/>
        <v>0.22861639313443199</v>
      </c>
    </row>
    <row r="9" spans="1:21" x14ac:dyDescent="0.25">
      <c r="A9" s="46">
        <v>2017</v>
      </c>
      <c r="B9" s="46">
        <v>155408</v>
      </c>
      <c r="C9" s="46">
        <v>114962</v>
      </c>
      <c r="D9" s="46">
        <v>90721</v>
      </c>
      <c r="E9" s="46">
        <v>18706</v>
      </c>
      <c r="F9" s="46">
        <v>379797</v>
      </c>
      <c r="G9" s="53">
        <f t="shared" si="0"/>
        <v>0.36859126718103108</v>
      </c>
      <c r="H9" s="53">
        <f t="shared" si="1"/>
        <v>0.13994374120956399</v>
      </c>
      <c r="I9" s="61">
        <f t="shared" si="3"/>
        <v>0.49953486959866122</v>
      </c>
      <c r="J9" s="61">
        <f t="shared" si="4"/>
        <v>2.9294985800756108</v>
      </c>
      <c r="K9" s="67">
        <f t="shared" si="5"/>
        <v>4.9953486959866122E-3</v>
      </c>
      <c r="L9" s="67">
        <f t="shared" si="6"/>
        <v>2.929498580075611E-2</v>
      </c>
      <c r="N9" s="84"/>
      <c r="O9" s="46">
        <v>2023</v>
      </c>
      <c r="P9" s="68">
        <f t="shared" si="7"/>
        <v>0.37567836672678467</v>
      </c>
      <c r="S9" s="84"/>
      <c r="T9" s="46">
        <v>2023</v>
      </c>
      <c r="U9" s="68">
        <f t="shared" si="2"/>
        <v>0.24448079266756215</v>
      </c>
    </row>
    <row r="10" spans="1:21" x14ac:dyDescent="0.25">
      <c r="A10" s="46">
        <v>2018</v>
      </c>
      <c r="B10" s="46">
        <v>155833</v>
      </c>
      <c r="C10" s="46">
        <v>111377</v>
      </c>
      <c r="D10" s="46">
        <v>90216</v>
      </c>
      <c r="E10" s="46">
        <v>22034</v>
      </c>
      <c r="F10" s="46">
        <v>379460</v>
      </c>
      <c r="G10" s="53">
        <f t="shared" si="0"/>
        <v>0.36665867367882005</v>
      </c>
      <c r="H10" s="53">
        <f t="shared" si="1"/>
        <v>0.16515879500191138</v>
      </c>
      <c r="I10" s="61">
        <f t="shared" si="3"/>
        <v>-0.1932593502211033</v>
      </c>
      <c r="J10" s="61">
        <f t="shared" si="4"/>
        <v>2.5215053792347399</v>
      </c>
      <c r="K10" s="67">
        <f t="shared" si="5"/>
        <v>-1.932593502211033E-3</v>
      </c>
      <c r="L10" s="67">
        <f t="shared" si="6"/>
        <v>2.5215053792347397E-2</v>
      </c>
      <c r="N10" s="84"/>
      <c r="O10" s="46">
        <v>2024</v>
      </c>
      <c r="P10" s="68">
        <f t="shared" si="7"/>
        <v>0.37748230533637761</v>
      </c>
      <c r="S10" s="84"/>
      <c r="T10" s="46">
        <v>2024</v>
      </c>
      <c r="U10" s="68">
        <f t="shared" si="2"/>
        <v>0.2603451922006923</v>
      </c>
    </row>
    <row r="11" spans="1:21" x14ac:dyDescent="0.25">
      <c r="A11" s="55" t="s">
        <v>126</v>
      </c>
      <c r="B11" s="55">
        <v>774561</v>
      </c>
      <c r="C11" s="55">
        <v>586433</v>
      </c>
      <c r="D11" s="55">
        <v>447127</v>
      </c>
      <c r="E11" s="55">
        <v>83715</v>
      </c>
      <c r="F11" s="55">
        <v>1891836</v>
      </c>
      <c r="G11" s="56">
        <f t="shared" si="0"/>
        <v>0.36599115322406378</v>
      </c>
      <c r="H11" s="56">
        <f t="shared" si="1"/>
        <v>0.12492016688850821</v>
      </c>
      <c r="I11" s="63">
        <f t="shared" si="3"/>
        <v>-6.675204547562652E-2</v>
      </c>
      <c r="J11" s="63">
        <f t="shared" si="4"/>
        <v>-4.023862811340317</v>
      </c>
      <c r="K11" s="69">
        <f t="shared" si="5"/>
        <v>-6.675204547562652E-4</v>
      </c>
      <c r="L11" s="69">
        <f t="shared" si="6"/>
        <v>-4.0238628113403174E-2</v>
      </c>
      <c r="N11" s="84"/>
      <c r="O11" s="46">
        <v>2025</v>
      </c>
      <c r="P11" s="68">
        <f t="shared" si="7"/>
        <v>0.37928624394597055</v>
      </c>
      <c r="S11" s="84"/>
      <c r="T11" s="46">
        <v>2025</v>
      </c>
      <c r="U11" s="68">
        <f t="shared" si="2"/>
        <v>0.27620959173382242</v>
      </c>
    </row>
    <row r="13" spans="1:21" x14ac:dyDescent="0.25">
      <c r="B13" s="49" t="s">
        <v>176</v>
      </c>
      <c r="C13" s="61">
        <f>AVERAGE(I7:I10)</f>
        <v>0.18039386095929089</v>
      </c>
      <c r="D13" s="67">
        <f>AVERAGE(K7:K10)</f>
        <v>1.8039386095929089E-3</v>
      </c>
    </row>
    <row r="15" spans="1:21" x14ac:dyDescent="0.25">
      <c r="B15" s="49" t="s">
        <v>175</v>
      </c>
      <c r="C15" s="61">
        <f>AVERAGE(J7:J10)</f>
        <v>1.5864399533130142</v>
      </c>
      <c r="D15" s="67">
        <f>AVERAGE(L7:L10)</f>
        <v>1.5864399533130142E-2</v>
      </c>
    </row>
    <row r="18" spans="1:10" x14ac:dyDescent="0.25">
      <c r="A18" s="49" t="s">
        <v>117</v>
      </c>
      <c r="B18" s="49" t="s">
        <v>0</v>
      </c>
      <c r="C18" s="49" t="s">
        <v>1</v>
      </c>
      <c r="D18" s="49" t="s">
        <v>126</v>
      </c>
      <c r="E18" s="49" t="s">
        <v>177</v>
      </c>
      <c r="F18" s="49" t="s">
        <v>178</v>
      </c>
      <c r="G18" s="49" t="s">
        <v>179</v>
      </c>
      <c r="I18" s="49" t="s">
        <v>117</v>
      </c>
      <c r="J18" s="49" t="s">
        <v>181</v>
      </c>
    </row>
    <row r="19" spans="1:10" x14ac:dyDescent="0.25">
      <c r="A19" s="46">
        <v>2014</v>
      </c>
      <c r="B19" s="46">
        <v>280407</v>
      </c>
      <c r="C19" s="46">
        <v>101978</v>
      </c>
      <c r="D19" s="46">
        <v>382385</v>
      </c>
      <c r="E19" s="53">
        <f>C19/D19</f>
        <v>0.26668933143297985</v>
      </c>
      <c r="F19" s="46"/>
      <c r="G19" s="46"/>
      <c r="I19" s="46">
        <v>2019</v>
      </c>
      <c r="J19" s="68">
        <f>E23+G26</f>
        <v>0.30309654923736462</v>
      </c>
    </row>
    <row r="20" spans="1:10" x14ac:dyDescent="0.25">
      <c r="A20" s="46">
        <v>2015</v>
      </c>
      <c r="B20" s="46">
        <v>270542</v>
      </c>
      <c r="C20" s="46">
        <v>104245</v>
      </c>
      <c r="D20" s="46">
        <v>374787</v>
      </c>
      <c r="E20" s="53">
        <f t="shared" ref="E20:E24" si="8">C20/D20</f>
        <v>0.27814465282947382</v>
      </c>
      <c r="F20" s="61">
        <f>(E20-E19)*100</f>
        <v>1.1455321396493967</v>
      </c>
      <c r="G20" s="67">
        <f>E20-E19</f>
        <v>1.1455321396493967E-2</v>
      </c>
      <c r="I20" s="46">
        <v>2020</v>
      </c>
      <c r="J20" s="68">
        <f>J19+$G$26</f>
        <v>0.31037799279824158</v>
      </c>
    </row>
    <row r="21" spans="1:10" x14ac:dyDescent="0.25">
      <c r="A21" s="46">
        <v>2016</v>
      </c>
      <c r="B21" s="46">
        <v>272465</v>
      </c>
      <c r="C21" s="46">
        <v>102942</v>
      </c>
      <c r="D21" s="46">
        <v>375407</v>
      </c>
      <c r="E21" s="53">
        <f t="shared" si="8"/>
        <v>0.2742143859864094</v>
      </c>
      <c r="F21" s="61">
        <f t="shared" ref="F21:F24" si="9">(E21-E20)*100</f>
        <v>-0.39302668430644117</v>
      </c>
      <c r="G21" s="67">
        <f t="shared" ref="G21:G24" si="10">E21-E20</f>
        <v>-3.9302668430644117E-3</v>
      </c>
      <c r="I21" s="46">
        <v>2021</v>
      </c>
      <c r="J21" s="68">
        <f t="shared" ref="J21:J25" si="11">J20+$G$26</f>
        <v>0.31765943635911853</v>
      </c>
    </row>
    <row r="22" spans="1:10" x14ac:dyDescent="0.25">
      <c r="A22" s="46">
        <v>2017</v>
      </c>
      <c r="B22" s="46">
        <v>270370</v>
      </c>
      <c r="C22" s="46">
        <v>109427</v>
      </c>
      <c r="D22" s="46">
        <v>379797</v>
      </c>
      <c r="E22" s="53">
        <f t="shared" si="8"/>
        <v>0.28811970605349702</v>
      </c>
      <c r="F22" s="61">
        <f t="shared" si="9"/>
        <v>1.3905320067087612</v>
      </c>
      <c r="G22" s="67">
        <f t="shared" si="10"/>
        <v>1.3905320067087612E-2</v>
      </c>
      <c r="I22" s="46">
        <v>2022</v>
      </c>
      <c r="J22" s="68">
        <f t="shared" si="11"/>
        <v>0.32494087991999548</v>
      </c>
    </row>
    <row r="23" spans="1:10" x14ac:dyDescent="0.25">
      <c r="A23" s="46">
        <v>2018</v>
      </c>
      <c r="B23" s="46">
        <v>267210</v>
      </c>
      <c r="C23" s="46">
        <v>112250</v>
      </c>
      <c r="D23" s="46">
        <v>379460</v>
      </c>
      <c r="E23" s="53">
        <f t="shared" si="8"/>
        <v>0.29581510567648767</v>
      </c>
      <c r="F23" s="61">
        <f t="shared" si="9"/>
        <v>0.76953996229906507</v>
      </c>
      <c r="G23" s="67">
        <f t="shared" si="10"/>
        <v>7.6953996229906507E-3</v>
      </c>
      <c r="I23" s="46">
        <v>2023</v>
      </c>
      <c r="J23" s="68">
        <f t="shared" si="11"/>
        <v>0.33222232348087244</v>
      </c>
    </row>
    <row r="24" spans="1:10" x14ac:dyDescent="0.25">
      <c r="A24" s="55" t="s">
        <v>126</v>
      </c>
      <c r="B24" s="55">
        <v>1360994</v>
      </c>
      <c r="C24" s="55">
        <v>530842</v>
      </c>
      <c r="D24" s="55">
        <v>1891836</v>
      </c>
      <c r="E24" s="56">
        <f t="shared" si="8"/>
        <v>0.28059620389928092</v>
      </c>
      <c r="F24" s="63">
        <f t="shared" si="9"/>
        <v>-1.521890177720675</v>
      </c>
      <c r="G24" s="69">
        <f t="shared" si="10"/>
        <v>-1.521890177720675E-2</v>
      </c>
      <c r="I24" s="46">
        <v>2024</v>
      </c>
      <c r="J24" s="68">
        <f t="shared" si="11"/>
        <v>0.33950376704174939</v>
      </c>
    </row>
    <row r="25" spans="1:10" x14ac:dyDescent="0.25">
      <c r="I25" s="46">
        <v>2025</v>
      </c>
      <c r="J25" s="68">
        <f t="shared" si="11"/>
        <v>0.34678521060262635</v>
      </c>
    </row>
    <row r="26" spans="1:10" x14ac:dyDescent="0.25">
      <c r="E26" s="49" t="s">
        <v>180</v>
      </c>
      <c r="F26" s="61">
        <f>AVERAGE(F20:F23)</f>
        <v>0.72814435608769545</v>
      </c>
      <c r="G26" s="67">
        <f>AVERAGE(G20:G23)</f>
        <v>7.2814435608769545E-3</v>
      </c>
    </row>
  </sheetData>
  <mergeCells count="10">
    <mergeCell ref="L4:L5"/>
    <mergeCell ref="A4:A5"/>
    <mergeCell ref="S5:S11"/>
    <mergeCell ref="N5:N11"/>
    <mergeCell ref="G4:G5"/>
    <mergeCell ref="H4:H5"/>
    <mergeCell ref="I4:I5"/>
    <mergeCell ref="J4:J5"/>
    <mergeCell ref="F4:F5"/>
    <mergeCell ref="K4:K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8531-2B32-4344-B098-6C7A5CC00C78}">
  <dimension ref="A4:G34"/>
  <sheetViews>
    <sheetView topLeftCell="A7" workbookViewId="0">
      <selection activeCell="I26" sqref="I26"/>
    </sheetView>
  </sheetViews>
  <sheetFormatPr defaultRowHeight="15" x14ac:dyDescent="0.25"/>
  <cols>
    <col min="1" max="1" width="28.5703125" bestFit="1" customWidth="1"/>
    <col min="2" max="2" width="12.140625" bestFit="1" customWidth="1"/>
    <col min="3" max="4" width="12" bestFit="1" customWidth="1"/>
    <col min="5" max="5" width="9" customWidth="1"/>
  </cols>
  <sheetData>
    <row r="4" spans="1:7" x14ac:dyDescent="0.25">
      <c r="A4" s="49" t="s">
        <v>2</v>
      </c>
      <c r="B4" s="49" t="s">
        <v>182</v>
      </c>
      <c r="C4" s="49">
        <v>2014</v>
      </c>
      <c r="D4" s="49">
        <v>2015</v>
      </c>
      <c r="E4" s="49">
        <v>2016</v>
      </c>
      <c r="F4" s="49">
        <v>2017</v>
      </c>
      <c r="G4" s="49">
        <v>2018</v>
      </c>
    </row>
    <row r="5" spans="1:7" x14ac:dyDescent="0.25">
      <c r="A5" s="88" t="s">
        <v>6</v>
      </c>
      <c r="B5" s="46" t="s">
        <v>183</v>
      </c>
      <c r="C5" s="48">
        <f>'Part 2'!E21</f>
        <v>0.39744030826395099</v>
      </c>
      <c r="D5" s="48">
        <f>'Part 2'!E32</f>
        <v>0.41368431430543234</v>
      </c>
      <c r="E5" s="48">
        <f>'Part 2'!E43</f>
        <v>0.42304110682453105</v>
      </c>
      <c r="F5" s="48">
        <f>'Part 2'!E54</f>
        <v>0.43563893461020498</v>
      </c>
      <c r="G5" s="48">
        <f>'Part 2'!E65</f>
        <v>0.44202150220369929</v>
      </c>
    </row>
    <row r="6" spans="1:7" x14ac:dyDescent="0.25">
      <c r="A6" s="88"/>
      <c r="B6" s="46" t="s">
        <v>184</v>
      </c>
      <c r="C6" s="48">
        <f>'Part 3'!G2</f>
        <v>0.45884478864149725</v>
      </c>
      <c r="D6" s="48">
        <f>'Part 3'!G22</f>
        <v>0.47177140219983077</v>
      </c>
      <c r="E6" s="48">
        <f>'Part 3'!G42</f>
        <v>0.47831855145812346</v>
      </c>
      <c r="F6" s="48">
        <f>'Part 3'!G62</f>
        <v>0.47508708898248508</v>
      </c>
      <c r="G6" s="48">
        <f>'Part 3'!G82</f>
        <v>0.46835639869382678</v>
      </c>
    </row>
    <row r="7" spans="1:7" x14ac:dyDescent="0.25">
      <c r="A7" s="88"/>
      <c r="B7" s="46" t="s">
        <v>185</v>
      </c>
      <c r="C7" s="48">
        <f>'Part 3'!G12</f>
        <v>0.20131101583113456</v>
      </c>
      <c r="D7" s="48">
        <f>'Part 3'!G32</f>
        <v>0.22024419398907105</v>
      </c>
      <c r="E7" s="48">
        <f>'Part 3'!G52</f>
        <v>0.2342228935884525</v>
      </c>
      <c r="F7" s="48">
        <f>'Part 3'!G72</f>
        <v>0.30320687828531845</v>
      </c>
      <c r="G7" s="48">
        <f>'Part 3'!G92</f>
        <v>0.35342642147197295</v>
      </c>
    </row>
    <row r="8" spans="1:7" x14ac:dyDescent="0.25">
      <c r="A8" s="85" t="s">
        <v>7</v>
      </c>
      <c r="B8" s="46" t="s">
        <v>183</v>
      </c>
      <c r="C8" s="48">
        <f>'Part 2'!E22</f>
        <v>0.33230054221533695</v>
      </c>
      <c r="D8" s="48">
        <f>'Part 2'!E33</f>
        <v>0.33551176846346614</v>
      </c>
      <c r="E8" s="48">
        <f>'Part 2'!E44</f>
        <v>0.22625118035882907</v>
      </c>
      <c r="F8" s="48">
        <f>'Part 2'!E55</f>
        <v>0.22470027072321774</v>
      </c>
      <c r="G8" s="48">
        <f>'Part 2'!E66</f>
        <v>0.14162607718246534</v>
      </c>
    </row>
    <row r="9" spans="1:7" x14ac:dyDescent="0.25">
      <c r="A9" s="86"/>
      <c r="B9" s="46" t="s">
        <v>184</v>
      </c>
      <c r="C9" s="48">
        <f>'Part 3'!G3</f>
        <v>0.3691790381931227</v>
      </c>
      <c r="D9" s="48">
        <f>'Part 3'!G23</f>
        <v>0.37205721983449869</v>
      </c>
      <c r="E9" s="48">
        <f>'Part 3'!G43</f>
        <v>0.24261406924574622</v>
      </c>
      <c r="F9" s="48">
        <f>'Part 3'!G63</f>
        <v>0.23897952099965289</v>
      </c>
      <c r="G9" s="48">
        <f>'Part 3'!G83</f>
        <v>0.16922704729647997</v>
      </c>
    </row>
    <row r="10" spans="1:7" x14ac:dyDescent="0.25">
      <c r="A10" s="87"/>
      <c r="B10" s="46" t="s">
        <v>185</v>
      </c>
      <c r="C10" s="48">
        <f>'Part 3'!G13</f>
        <v>0.21352676747037189</v>
      </c>
      <c r="D10" s="48">
        <f>'Part 3'!G33</f>
        <v>0.21587568248635028</v>
      </c>
      <c r="E10" s="48">
        <f>'Part 3'!G53</f>
        <v>0.1787819253438114</v>
      </c>
      <c r="F10" s="48">
        <f>'Part 3'!G73</f>
        <v>0.18345864661654135</v>
      </c>
      <c r="G10" s="48">
        <f>'Part 3'!G93</f>
        <v>4.6907430469074307E-2</v>
      </c>
    </row>
    <row r="11" spans="1:7" x14ac:dyDescent="0.25">
      <c r="A11" s="85" t="s">
        <v>8</v>
      </c>
      <c r="B11" s="46" t="s">
        <v>183</v>
      </c>
      <c r="C11" s="48">
        <f>'Part 2'!E23</f>
        <v>9.68840010473946E-2</v>
      </c>
      <c r="D11" s="48">
        <f>'Part 2'!E34</f>
        <v>0.12375533428165007</v>
      </c>
      <c r="E11" s="48">
        <f>'Part 2'!E45</f>
        <v>0.1531671239413098</v>
      </c>
      <c r="F11" s="48">
        <f>'Part 2'!E56</f>
        <v>0.21671753932848087</v>
      </c>
      <c r="G11" s="48">
        <f>'Part 2'!E67</f>
        <v>0.24160601080065744</v>
      </c>
    </row>
    <row r="12" spans="1:7" x14ac:dyDescent="0.25">
      <c r="A12" s="86"/>
      <c r="B12" s="46" t="s">
        <v>184</v>
      </c>
      <c r="C12" s="48">
        <f>'Part 3'!G4</f>
        <v>0.15390173410404626</v>
      </c>
      <c r="D12" s="48">
        <f>'Part 3'!G24</f>
        <v>0.18478491205763933</v>
      </c>
      <c r="E12" s="48">
        <f>'Part 3'!G44</f>
        <v>0.2210375230674595</v>
      </c>
      <c r="F12" s="48">
        <f>'Part 3'!G64</f>
        <v>0.27140924028610092</v>
      </c>
      <c r="G12" s="48">
        <f>'Part 3'!G84</f>
        <v>0.27024891347293561</v>
      </c>
    </row>
    <row r="13" spans="1:7" x14ac:dyDescent="0.25">
      <c r="A13" s="87"/>
      <c r="B13" s="46" t="s">
        <v>185</v>
      </c>
      <c r="C13" s="48">
        <f>'Part 3'!G14</f>
        <v>2.8973034997131383E-2</v>
      </c>
      <c r="D13" s="48">
        <f>'Part 3'!G34</f>
        <v>4.6273876782351356E-2</v>
      </c>
      <c r="E13" s="48">
        <f>'Part 3'!G54</f>
        <v>5.8756417569880204E-2</v>
      </c>
      <c r="F13" s="48">
        <f>'Part 3'!G74</f>
        <v>0.13213751868460388</v>
      </c>
      <c r="G13" s="48">
        <f>'Part 3'!G94</f>
        <v>0.19965277777777779</v>
      </c>
    </row>
    <row r="14" spans="1:7" x14ac:dyDescent="0.25">
      <c r="A14" s="85" t="s">
        <v>9</v>
      </c>
      <c r="B14" s="46" t="s">
        <v>183</v>
      </c>
      <c r="C14" s="48">
        <f>'Part 2'!E24</f>
        <v>0.30798705596822828</v>
      </c>
      <c r="D14" s="48">
        <f>'Part 2'!E35</f>
        <v>0.31637301121756572</v>
      </c>
      <c r="E14" s="48">
        <f>'Part 2'!E46</f>
        <v>0.3132259861982255</v>
      </c>
      <c r="F14" s="48">
        <f>'Part 2'!E57</f>
        <v>0.32233583020343737</v>
      </c>
      <c r="G14" s="48">
        <f>'Part 2'!E68</f>
        <v>0.33148340532560555</v>
      </c>
    </row>
    <row r="15" spans="1:7" x14ac:dyDescent="0.25">
      <c r="A15" s="86"/>
      <c r="B15" s="46" t="s">
        <v>184</v>
      </c>
      <c r="C15" s="48">
        <f>'Part 3'!G5</f>
        <v>0.36206708724114367</v>
      </c>
      <c r="D15" s="48">
        <f>'Part 3'!G25</f>
        <v>0.36909692249498077</v>
      </c>
      <c r="E15" s="48">
        <f>'Part 3'!G45</f>
        <v>0.36507951760918655</v>
      </c>
      <c r="F15" s="48">
        <f>'Part 3'!G65</f>
        <v>0.37151049453981111</v>
      </c>
      <c r="G15" s="48">
        <f>'Part 3'!G85</f>
        <v>0.37733522298503619</v>
      </c>
    </row>
    <row r="16" spans="1:7" x14ac:dyDescent="0.25">
      <c r="A16" s="87"/>
      <c r="B16" s="46" t="s">
        <v>185</v>
      </c>
      <c r="C16" s="48">
        <f>'Part 3'!G15</f>
        <v>0.1519558819327371</v>
      </c>
      <c r="D16" s="48">
        <f>'Part 3'!G35</f>
        <v>0.16098788017379373</v>
      </c>
      <c r="E16" s="48">
        <f>'Part 3'!G55</f>
        <v>0.1629868864326085</v>
      </c>
      <c r="F16" s="48">
        <f>'Part 3'!G75</f>
        <v>0.17893313464138863</v>
      </c>
      <c r="G16" s="48">
        <f>'Part 3'!G95</f>
        <v>0.19915006640106242</v>
      </c>
    </row>
    <row r="17" spans="1:7" x14ac:dyDescent="0.25">
      <c r="A17" s="85" t="s">
        <v>10</v>
      </c>
      <c r="B17" s="46" t="s">
        <v>183</v>
      </c>
      <c r="C17" s="48">
        <f>'Part 2'!E25</f>
        <v>0.12188816884450583</v>
      </c>
      <c r="D17" s="48">
        <f>'Part 2'!E36</f>
        <v>0.12098751021361037</v>
      </c>
      <c r="E17" s="48">
        <f>'Part 2'!E47</f>
        <v>0.11180199215212798</v>
      </c>
      <c r="F17" s="48">
        <f>'Part 2'!E58</f>
        <v>0.11757441027541064</v>
      </c>
      <c r="G17" s="48">
        <f>'Part 2'!E69</f>
        <v>6.6628421570234395E-2</v>
      </c>
    </row>
    <row r="18" spans="1:7" x14ac:dyDescent="0.25">
      <c r="A18" s="86"/>
      <c r="B18" s="46" t="s">
        <v>184</v>
      </c>
      <c r="C18" s="48">
        <f>'Part 3'!G6</f>
        <v>0.17985936391200569</v>
      </c>
      <c r="D18" s="48">
        <f>'Part 3'!G26</f>
        <v>0.18774200685916584</v>
      </c>
      <c r="E18" s="48">
        <f>'Part 3'!G46</f>
        <v>0.17301785917415538</v>
      </c>
      <c r="F18" s="48">
        <f>'Part 3'!G66</f>
        <v>0.17841284299214391</v>
      </c>
      <c r="G18" s="48">
        <f>'Part 3'!G86</f>
        <v>0.10857409133271202</v>
      </c>
    </row>
    <row r="19" spans="1:7" x14ac:dyDescent="0.25">
      <c r="A19" s="87"/>
      <c r="B19" s="46" t="s">
        <v>185</v>
      </c>
      <c r="C19" s="48">
        <f>'Part 3'!G16</f>
        <v>5.134243994347621E-2</v>
      </c>
      <c r="D19" s="48">
        <f>'Part 3'!G36</f>
        <v>4.6448424953675106E-2</v>
      </c>
      <c r="E19" s="48">
        <f>'Part 3'!G56</f>
        <v>4.2577823514278364E-2</v>
      </c>
      <c r="F19" s="48">
        <f>'Part 3'!G76</f>
        <v>4.5472945621373634E-2</v>
      </c>
      <c r="G19" s="48">
        <f>'Part 3'!G96</f>
        <v>1.9777931991672451E-2</v>
      </c>
    </row>
    <row r="20" spans="1:7" x14ac:dyDescent="0.25">
      <c r="A20" s="85" t="s">
        <v>11</v>
      </c>
      <c r="B20" s="46" t="s">
        <v>183</v>
      </c>
      <c r="C20" s="48">
        <f>'Part 2'!E26</f>
        <v>8.8493789516165197E-2</v>
      </c>
      <c r="D20" s="48">
        <f>'Part 2'!E37</f>
        <v>8.8140215072680494E-2</v>
      </c>
      <c r="E20" s="48">
        <f>'Part 2'!E48</f>
        <v>6.8527974403366138E-2</v>
      </c>
      <c r="F20" s="48">
        <f>'Part 2'!E59</f>
        <v>9.2171909306319424E-2</v>
      </c>
      <c r="G20" s="48">
        <f>'Part 2'!E70</f>
        <v>0.10570971409322498</v>
      </c>
    </row>
    <row r="21" spans="1:7" x14ac:dyDescent="0.25">
      <c r="A21" s="86"/>
      <c r="B21" s="46" t="s">
        <v>184</v>
      </c>
      <c r="C21" s="48">
        <f>'Part 3'!G7</f>
        <v>0.20196875178847365</v>
      </c>
      <c r="D21" s="48">
        <f>'Part 3'!G27</f>
        <v>0.20061469684269348</v>
      </c>
      <c r="E21" s="48">
        <f>'Part 3'!G47</f>
        <v>0.15538112873804655</v>
      </c>
      <c r="F21" s="48">
        <f>'Part 3'!G67</f>
        <v>0.19147773832286261</v>
      </c>
      <c r="G21" s="48">
        <f>'Part 3'!G87</f>
        <v>0.18835309617918314</v>
      </c>
    </row>
    <row r="22" spans="1:7" x14ac:dyDescent="0.25">
      <c r="A22" s="87"/>
      <c r="B22" s="46" t="s">
        <v>185</v>
      </c>
      <c r="C22" s="48">
        <f>'Part 3'!G17</f>
        <v>1.5407866121124995E-2</v>
      </c>
      <c r="D22" s="48">
        <f>'Part 3'!G37</f>
        <v>1.5157009210240047E-2</v>
      </c>
      <c r="E22" s="48">
        <f>'Part 3'!G57</f>
        <v>1.1474219317356572E-2</v>
      </c>
      <c r="F22" s="48">
        <f>'Part 3'!G77</f>
        <v>2.6538128249566726E-2</v>
      </c>
      <c r="G22" s="48">
        <f>'Part 3'!G97</f>
        <v>5.0730989026399748E-2</v>
      </c>
    </row>
    <row r="23" spans="1:7" x14ac:dyDescent="0.25">
      <c r="A23" s="85" t="s">
        <v>12</v>
      </c>
      <c r="B23" s="46" t="s">
        <v>183</v>
      </c>
      <c r="C23" s="48">
        <f>'Part 2'!E27</f>
        <v>0.13569381907490791</v>
      </c>
      <c r="D23" s="48">
        <f>'Part 2'!E38</f>
        <v>0.14013661767749949</v>
      </c>
      <c r="E23" s="48">
        <f>'Part 2'!E49</f>
        <v>0.13870541611624834</v>
      </c>
      <c r="F23" s="48">
        <f>'Part 2'!E60</f>
        <v>0.14817600601729974</v>
      </c>
      <c r="G23" s="48">
        <f>'Part 2'!E71</f>
        <v>0.14186535123778204</v>
      </c>
    </row>
    <row r="24" spans="1:7" x14ac:dyDescent="0.25">
      <c r="A24" s="86"/>
      <c r="B24" s="46" t="s">
        <v>184</v>
      </c>
      <c r="C24" s="48">
        <f>'Part 3'!G8</f>
        <v>0.25350036845983787</v>
      </c>
      <c r="D24" s="48">
        <f>'Part 3'!G28</f>
        <v>0.26648487853247399</v>
      </c>
      <c r="E24" s="48">
        <f>'Part 3'!G48</f>
        <v>0.25357729298616</v>
      </c>
      <c r="F24" s="48">
        <f>'Part 3'!G68</f>
        <v>0.26117695986691619</v>
      </c>
      <c r="G24" s="48">
        <f>'Part 3'!G88</f>
        <v>0.24698914116485687</v>
      </c>
    </row>
    <row r="25" spans="1:7" x14ac:dyDescent="0.25">
      <c r="A25" s="87"/>
      <c r="B25" s="46" t="s">
        <v>185</v>
      </c>
      <c r="C25" s="48">
        <f>'Part 3'!G18</f>
        <v>5.1569900017540783E-2</v>
      </c>
      <c r="D25" s="48">
        <f>'Part 3'!G38</f>
        <v>4.9573560767590619E-2</v>
      </c>
      <c r="E25" s="48">
        <f>'Part 3'!G58</f>
        <v>5.0914306202940122E-2</v>
      </c>
      <c r="F25" s="48">
        <f>'Part 3'!G78</f>
        <v>5.4916766775356098E-2</v>
      </c>
      <c r="G25" s="48">
        <f>'Part 3'!G98</f>
        <v>5.1343080584835089E-2</v>
      </c>
    </row>
    <row r="26" spans="1:7" x14ac:dyDescent="0.25">
      <c r="A26" s="85" t="s">
        <v>13</v>
      </c>
      <c r="B26" s="46" t="s">
        <v>183</v>
      </c>
      <c r="C26" s="48">
        <f>'Part 2'!E28</f>
        <v>0.1386330586524479</v>
      </c>
      <c r="D26" s="48">
        <f>'Part 2'!E39</f>
        <v>0.14251439539347407</v>
      </c>
      <c r="E26" s="48">
        <f>'Part 2'!E50</f>
        <v>0.14937759336099585</v>
      </c>
      <c r="F26" s="48">
        <f>'Part 2'!E61</f>
        <v>0.13794435857805254</v>
      </c>
      <c r="G26" s="48">
        <f>'Part 2'!E72</f>
        <v>0.12918149466192172</v>
      </c>
    </row>
    <row r="27" spans="1:7" x14ac:dyDescent="0.25">
      <c r="A27" s="86"/>
      <c r="B27" s="46" t="s">
        <v>184</v>
      </c>
      <c r="C27" s="48">
        <f>'Part 3'!G9</f>
        <v>0.18326359832635983</v>
      </c>
      <c r="D27" s="48">
        <f>'Part 3'!G29</f>
        <v>0.19071310116086235</v>
      </c>
      <c r="E27" s="48">
        <f>'Part 3'!G49</f>
        <v>0.19485038274182323</v>
      </c>
      <c r="F27" s="48">
        <f>'Part 3'!G69</f>
        <v>0.19085487077534791</v>
      </c>
      <c r="G27" s="48">
        <f>'Part 3'!G89</f>
        <v>0.17401668653158522</v>
      </c>
    </row>
    <row r="28" spans="1:7" x14ac:dyDescent="0.25">
      <c r="A28" s="87"/>
      <c r="B28" s="46" t="s">
        <v>185</v>
      </c>
      <c r="C28" s="48">
        <f>'Part 3'!G19</f>
        <v>7.7188940092165897E-2</v>
      </c>
      <c r="D28" s="48">
        <f>'Part 3'!G39</f>
        <v>7.6309794988610472E-2</v>
      </c>
      <c r="E28" s="48">
        <f>'Part 3'!G59</f>
        <v>8.2219938335046247E-2</v>
      </c>
      <c r="F28" s="48">
        <f>'Part 3'!G79</f>
        <v>6.39481000926784E-2</v>
      </c>
      <c r="G28" s="48">
        <f>'Part 3'!G99</f>
        <v>6.2720848056537104E-2</v>
      </c>
    </row>
    <row r="29" spans="1:7" x14ac:dyDescent="0.25">
      <c r="A29" s="85" t="s">
        <v>14</v>
      </c>
      <c r="B29" s="46" t="s">
        <v>183</v>
      </c>
      <c r="C29" s="48">
        <f>'Part 2'!E29</f>
        <v>9.9196881615645688E-2</v>
      </c>
      <c r="D29" s="48">
        <f>'Part 2'!E40</f>
        <v>8.9456550624501724E-2</v>
      </c>
      <c r="E29" s="48">
        <f>'Part 2'!E51</f>
        <v>9.1727288106919297E-2</v>
      </c>
      <c r="F29" s="48">
        <f>'Part 2'!E62</f>
        <v>0.11812539413853762</v>
      </c>
      <c r="G29" s="48">
        <f>'Part 2'!E73</f>
        <v>0.14228148342288036</v>
      </c>
    </row>
    <row r="30" spans="1:7" x14ac:dyDescent="0.25">
      <c r="A30" s="86"/>
      <c r="B30" s="46" t="s">
        <v>184</v>
      </c>
      <c r="C30" s="48">
        <f>'Part 3'!G10</f>
        <v>0.25302942873629541</v>
      </c>
      <c r="D30" s="48">
        <f>'Part 3'!G50</f>
        <v>0.21089734175356145</v>
      </c>
      <c r="E30" s="48">
        <f>'Part 3'!G50</f>
        <v>0.21089734175356145</v>
      </c>
      <c r="F30" s="48">
        <f>'Part 3'!G70</f>
        <v>0.20036429872495445</v>
      </c>
      <c r="G30" s="48">
        <f>'Part 3'!G90</f>
        <v>0.18219994581414251</v>
      </c>
    </row>
    <row r="31" spans="1:7" x14ac:dyDescent="0.25">
      <c r="A31" s="87"/>
      <c r="B31" s="46" t="s">
        <v>185</v>
      </c>
      <c r="C31" s="48">
        <f>'Part 3'!G20</f>
        <v>5.2481710255399307E-2</v>
      </c>
      <c r="D31" s="48">
        <f>'Part 3'!G40</f>
        <v>4.9806429161773025E-2</v>
      </c>
      <c r="E31" s="48">
        <f>'Part 3'!G60</f>
        <v>5.6053811659192827E-2</v>
      </c>
      <c r="F31" s="48">
        <f>'Part 3'!G80</f>
        <v>9.2597425191370916E-2</v>
      </c>
      <c r="G31" s="48">
        <f>'Part 3'!G100</f>
        <v>0.12954800795091176</v>
      </c>
    </row>
    <row r="32" spans="1:7" x14ac:dyDescent="0.25">
      <c r="A32" s="85" t="s">
        <v>15</v>
      </c>
      <c r="B32" s="46" t="s">
        <v>183</v>
      </c>
      <c r="C32" s="48">
        <f>'Part 2'!E30</f>
        <v>5.7289002557544759E-2</v>
      </c>
      <c r="D32" s="48">
        <f>'Part 2'!E41</f>
        <v>0.14856860809476802</v>
      </c>
      <c r="E32" s="48">
        <f>'Part 2'!E52</f>
        <v>0.1476264997391758</v>
      </c>
      <c r="F32" s="48">
        <f>'Part 2'!E63</f>
        <v>9.7242380261248179E-2</v>
      </c>
      <c r="G32" s="48">
        <f>'Part 2'!E74</f>
        <v>9.7432521395655031E-2</v>
      </c>
    </row>
    <row r="33" spans="1:7" x14ac:dyDescent="0.25">
      <c r="A33" s="86"/>
      <c r="B33" s="46" t="s">
        <v>184</v>
      </c>
      <c r="C33" s="48">
        <f>'Part 3'!G11</f>
        <v>7.6489533011272148E-2</v>
      </c>
      <c r="D33" s="48">
        <f>'Part 3'!G31</f>
        <v>0.21568627450980393</v>
      </c>
      <c r="E33" s="48">
        <f>'Part 3'!G51</f>
        <v>0.21731890091590342</v>
      </c>
      <c r="F33" s="48">
        <f>'Part 3'!G71</f>
        <v>0.14130434782608695</v>
      </c>
      <c r="G33" s="48">
        <f>'Part 3'!G91</f>
        <v>0.14176663031624864</v>
      </c>
    </row>
    <row r="34" spans="1:7" x14ac:dyDescent="0.25">
      <c r="A34" s="87"/>
      <c r="B34" s="46" t="s">
        <v>185</v>
      </c>
      <c r="C34" s="48">
        <f>'Part 3'!G21</f>
        <v>2.3842917251051893E-2</v>
      </c>
      <c r="D34" s="48">
        <f>'Part 3'!G41</f>
        <v>3.462050599201065E-2</v>
      </c>
      <c r="E34" s="48">
        <f>'Part 3'!G61</f>
        <v>3.0726256983240222E-2</v>
      </c>
      <c r="F34" s="48">
        <f>'Part 3'!G81</f>
        <v>3.090909090909091E-2</v>
      </c>
      <c r="G34" s="48">
        <f>'Part 3'!G101</f>
        <v>2.9900332225913623E-2</v>
      </c>
    </row>
  </sheetData>
  <mergeCells count="10"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B16A-3D5E-407D-9FFD-E6A1A6D8DCC2}">
  <dimension ref="A3:P33"/>
  <sheetViews>
    <sheetView workbookViewId="0">
      <selection activeCell="Q21" sqref="Q21"/>
    </sheetView>
  </sheetViews>
  <sheetFormatPr defaultRowHeight="15" x14ac:dyDescent="0.25"/>
  <cols>
    <col min="1" max="1" width="30.5703125" bestFit="1" customWidth="1"/>
    <col min="2" max="2" width="16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5.85546875" bestFit="1" customWidth="1"/>
    <col min="9" max="11" width="6.140625" bestFit="1" customWidth="1"/>
    <col min="12" max="15" width="6.85546875" bestFit="1" customWidth="1"/>
    <col min="16" max="16" width="26.7109375" bestFit="1" customWidth="1"/>
  </cols>
  <sheetData>
    <row r="3" spans="1:16" x14ac:dyDescent="0.25">
      <c r="A3" s="49" t="s">
        <v>2</v>
      </c>
      <c r="B3" s="49" t="s">
        <v>182</v>
      </c>
      <c r="C3" s="49">
        <v>2014</v>
      </c>
      <c r="D3" s="49">
        <v>2015</v>
      </c>
      <c r="E3" s="49">
        <v>2016</v>
      </c>
      <c r="F3" s="49">
        <v>2017</v>
      </c>
      <c r="G3" s="49">
        <v>2018</v>
      </c>
      <c r="H3" s="49" t="s">
        <v>186</v>
      </c>
      <c r="I3" s="49">
        <v>2019</v>
      </c>
      <c r="J3" s="49">
        <v>2020</v>
      </c>
      <c r="K3" s="49">
        <v>2021</v>
      </c>
      <c r="L3" s="49">
        <v>2022</v>
      </c>
      <c r="M3" s="49">
        <v>2023</v>
      </c>
      <c r="N3" s="49">
        <v>2024</v>
      </c>
      <c r="O3" s="49">
        <v>2025</v>
      </c>
      <c r="P3" s="49" t="s">
        <v>187</v>
      </c>
    </row>
    <row r="4" spans="1:16" x14ac:dyDescent="0.25">
      <c r="A4" s="85" t="s">
        <v>6</v>
      </c>
      <c r="B4" s="46" t="s">
        <v>183</v>
      </c>
      <c r="C4" s="47">
        <v>0.39744030826395099</v>
      </c>
      <c r="D4" s="47">
        <v>0.41368431430543234</v>
      </c>
      <c r="E4" s="47">
        <v>0.42304110682453105</v>
      </c>
      <c r="F4" s="47">
        <v>0.43563893461020498</v>
      </c>
      <c r="G4" s="47">
        <v>0.44202150220369929</v>
      </c>
      <c r="H4" s="70">
        <f>((D4-C4)+(E4-D4)+(F4-E4)+(G4-F4))/($G$3-$C$3)</f>
        <v>1.1145298484937075E-2</v>
      </c>
      <c r="I4" s="67">
        <f>G4+$H4</f>
        <v>0.45316680068863635</v>
      </c>
      <c r="J4" s="67">
        <f>I4+$H4</f>
        <v>0.46431209917357341</v>
      </c>
      <c r="K4" s="67">
        <f>J4+$H4</f>
        <v>0.47545739765851047</v>
      </c>
      <c r="L4" s="67">
        <f>K4+$H4</f>
        <v>0.48660269614344753</v>
      </c>
      <c r="M4" s="67">
        <f t="shared" ref="M4:O4" si="0">L4+$H4</f>
        <v>0.49774799462838459</v>
      </c>
      <c r="N4" s="67">
        <f t="shared" si="0"/>
        <v>0.50889329311332165</v>
      </c>
      <c r="O4" s="67">
        <f t="shared" si="0"/>
        <v>0.52003859159825871</v>
      </c>
      <c r="P4" s="67">
        <f>O4-G4</f>
        <v>7.8017089394559425E-2</v>
      </c>
    </row>
    <row r="5" spans="1:16" x14ac:dyDescent="0.25">
      <c r="A5" s="86"/>
      <c r="B5" s="46" t="s">
        <v>184</v>
      </c>
      <c r="C5" s="47">
        <v>0.45884478864149725</v>
      </c>
      <c r="D5" s="47">
        <v>0.47177140219983077</v>
      </c>
      <c r="E5" s="47">
        <v>0.47831855145812346</v>
      </c>
      <c r="F5" s="47">
        <v>0.47508708898248508</v>
      </c>
      <c r="G5" s="47">
        <v>0.46835639869382678</v>
      </c>
      <c r="H5" s="70">
        <f t="shared" ref="H5:H33" si="1">((D5-C5)+(E5-D5)+(F5-E5)+(G5-F5))/($G$3-$C$3)</f>
        <v>2.3779025130823833E-3</v>
      </c>
      <c r="I5" s="67">
        <f t="shared" ref="I5:I33" si="2">G5+$H5</f>
        <v>0.47073430120690918</v>
      </c>
      <c r="J5" s="67">
        <f t="shared" ref="J5:O33" si="3">I5+$H5</f>
        <v>0.47311220371999158</v>
      </c>
      <c r="K5" s="67">
        <f t="shared" si="3"/>
        <v>0.47549010623307397</v>
      </c>
      <c r="L5" s="67">
        <f t="shared" si="3"/>
        <v>0.47786800874615637</v>
      </c>
      <c r="M5" s="67">
        <f t="shared" si="3"/>
        <v>0.48024591125923877</v>
      </c>
      <c r="N5" s="67">
        <f t="shared" si="3"/>
        <v>0.48262381377232116</v>
      </c>
      <c r="O5" s="67">
        <f t="shared" si="3"/>
        <v>0.48500171628540356</v>
      </c>
      <c r="P5" s="67">
        <f t="shared" ref="P5:P33" si="4">O5-G5</f>
        <v>1.664531759157678E-2</v>
      </c>
    </row>
    <row r="6" spans="1:16" x14ac:dyDescent="0.25">
      <c r="A6" s="87"/>
      <c r="B6" s="46" t="s">
        <v>185</v>
      </c>
      <c r="C6" s="47">
        <v>0.20131101583113456</v>
      </c>
      <c r="D6" s="47">
        <v>0.22024419398907105</v>
      </c>
      <c r="E6" s="47">
        <v>0.2342228935884525</v>
      </c>
      <c r="F6" s="47">
        <v>0.30320687828531845</v>
      </c>
      <c r="G6" s="47">
        <v>0.35342642147197295</v>
      </c>
      <c r="H6" s="70">
        <f t="shared" si="1"/>
        <v>3.8028851410209598E-2</v>
      </c>
      <c r="I6" s="67">
        <f t="shared" si="2"/>
        <v>0.39145527288218257</v>
      </c>
      <c r="J6" s="67">
        <f t="shared" si="3"/>
        <v>0.42948412429239219</v>
      </c>
      <c r="K6" s="67">
        <f t="shared" si="3"/>
        <v>0.46751297570260181</v>
      </c>
      <c r="L6" s="67">
        <f t="shared" si="3"/>
        <v>0.50554182711281137</v>
      </c>
      <c r="M6" s="67">
        <f t="shared" si="3"/>
        <v>0.54357067852302099</v>
      </c>
      <c r="N6" s="67">
        <f t="shared" si="3"/>
        <v>0.58159952993323061</v>
      </c>
      <c r="O6" s="67">
        <f t="shared" si="3"/>
        <v>0.61962838134344023</v>
      </c>
      <c r="P6" s="67">
        <f t="shared" si="4"/>
        <v>0.26620195987146728</v>
      </c>
    </row>
    <row r="7" spans="1:16" x14ac:dyDescent="0.25">
      <c r="A7" s="85" t="s">
        <v>7</v>
      </c>
      <c r="B7" s="46" t="s">
        <v>183</v>
      </c>
      <c r="C7" s="47">
        <v>0.33230054221533695</v>
      </c>
      <c r="D7" s="47">
        <v>0.33551176846346614</v>
      </c>
      <c r="E7" s="47">
        <v>0.22625118035882907</v>
      </c>
      <c r="F7" s="47">
        <v>0.22470027072321774</v>
      </c>
      <c r="G7" s="47">
        <v>0.14162607718246534</v>
      </c>
      <c r="H7" s="70">
        <f t="shared" si="1"/>
        <v>-4.7668616258217902E-2</v>
      </c>
      <c r="I7" s="67">
        <f t="shared" si="2"/>
        <v>9.3957460924247435E-2</v>
      </c>
      <c r="J7" s="67">
        <f t="shared" si="3"/>
        <v>4.6288844666029533E-2</v>
      </c>
      <c r="K7" s="67">
        <f t="shared" si="3"/>
        <v>-1.3797715921883696E-3</v>
      </c>
      <c r="L7" s="67">
        <f t="shared" si="3"/>
        <v>-4.9048387850406272E-2</v>
      </c>
      <c r="M7" s="67">
        <f t="shared" si="3"/>
        <v>-9.6717004108624174E-2</v>
      </c>
      <c r="N7" s="67">
        <f t="shared" si="3"/>
        <v>-0.14438562036684208</v>
      </c>
      <c r="O7" s="67">
        <f t="shared" si="3"/>
        <v>-0.19205423662505999</v>
      </c>
      <c r="P7" s="67">
        <f t="shared" si="4"/>
        <v>-0.33368031380752533</v>
      </c>
    </row>
    <row r="8" spans="1:16" x14ac:dyDescent="0.25">
      <c r="A8" s="86"/>
      <c r="B8" s="46" t="s">
        <v>184</v>
      </c>
      <c r="C8" s="47">
        <v>0.3691790381931227</v>
      </c>
      <c r="D8" s="47">
        <v>0.37205721983449869</v>
      </c>
      <c r="E8" s="47">
        <v>0.24261406924574622</v>
      </c>
      <c r="F8" s="47">
        <v>0.23897952099965289</v>
      </c>
      <c r="G8" s="47">
        <v>0.16922704729647997</v>
      </c>
      <c r="H8" s="70">
        <f t="shared" si="1"/>
        <v>-4.9987997724160682E-2</v>
      </c>
      <c r="I8" s="67">
        <f t="shared" si="2"/>
        <v>0.11923904957231929</v>
      </c>
      <c r="J8" s="67">
        <f t="shared" si="3"/>
        <v>6.9251051848158607E-2</v>
      </c>
      <c r="K8" s="67">
        <f t="shared" si="3"/>
        <v>1.9263054123997925E-2</v>
      </c>
      <c r="L8" s="67">
        <f t="shared" si="3"/>
        <v>-3.0724943600162757E-2</v>
      </c>
      <c r="M8" s="67">
        <f t="shared" si="3"/>
        <v>-8.0712941324323439E-2</v>
      </c>
      <c r="N8" s="67">
        <f t="shared" si="3"/>
        <v>-0.13070093904848412</v>
      </c>
      <c r="O8" s="67">
        <f t="shared" si="3"/>
        <v>-0.1806889367726448</v>
      </c>
      <c r="P8" s="67">
        <f t="shared" si="4"/>
        <v>-0.34991598406912477</v>
      </c>
    </row>
    <row r="9" spans="1:16" x14ac:dyDescent="0.25">
      <c r="A9" s="87"/>
      <c r="B9" s="46" t="s">
        <v>185</v>
      </c>
      <c r="C9" s="47">
        <v>0.21352676747037189</v>
      </c>
      <c r="D9" s="47">
        <v>0.21587568248635028</v>
      </c>
      <c r="E9" s="47">
        <v>0.1787819253438114</v>
      </c>
      <c r="F9" s="47">
        <v>0.18345864661654135</v>
      </c>
      <c r="G9" s="47">
        <v>4.6907430469074307E-2</v>
      </c>
      <c r="H9" s="70">
        <f t="shared" si="1"/>
        <v>-4.1654834250324395E-2</v>
      </c>
      <c r="I9" s="67">
        <f t="shared" si="2"/>
        <v>5.2525962187499123E-3</v>
      </c>
      <c r="J9" s="67">
        <f t="shared" si="3"/>
        <v>-3.6402238031574483E-2</v>
      </c>
      <c r="K9" s="67">
        <f t="shared" si="3"/>
        <v>-7.805707228189887E-2</v>
      </c>
      <c r="L9" s="67">
        <f t="shared" si="3"/>
        <v>-0.11971190653222327</v>
      </c>
      <c r="M9" s="67">
        <f t="shared" si="3"/>
        <v>-0.16136674078254767</v>
      </c>
      <c r="N9" s="67">
        <f t="shared" si="3"/>
        <v>-0.20302157503287208</v>
      </c>
      <c r="O9" s="67">
        <f t="shared" si="3"/>
        <v>-0.24467640928319648</v>
      </c>
      <c r="P9" s="67">
        <f t="shared" si="4"/>
        <v>-0.29158383975227076</v>
      </c>
    </row>
    <row r="10" spans="1:16" x14ac:dyDescent="0.25">
      <c r="A10" s="85" t="s">
        <v>8</v>
      </c>
      <c r="B10" s="46" t="s">
        <v>183</v>
      </c>
      <c r="C10" s="47">
        <v>9.68840010473946E-2</v>
      </c>
      <c r="D10" s="47">
        <v>0.12375533428165007</v>
      </c>
      <c r="E10" s="47">
        <v>0.1531671239413098</v>
      </c>
      <c r="F10" s="47">
        <v>0.21671753932848087</v>
      </c>
      <c r="G10" s="47">
        <v>0.24160601080065744</v>
      </c>
      <c r="H10" s="70">
        <f t="shared" si="1"/>
        <v>3.6180502438315706E-2</v>
      </c>
      <c r="I10" s="67">
        <f t="shared" si="2"/>
        <v>0.27778651323897313</v>
      </c>
      <c r="J10" s="67">
        <f t="shared" si="3"/>
        <v>0.31396701567728885</v>
      </c>
      <c r="K10" s="67">
        <f t="shared" si="3"/>
        <v>0.35014751811560457</v>
      </c>
      <c r="L10" s="67">
        <f t="shared" si="3"/>
        <v>0.38632802055392029</v>
      </c>
      <c r="M10" s="67">
        <f t="shared" si="3"/>
        <v>0.42250852299223601</v>
      </c>
      <c r="N10" s="67">
        <f t="shared" si="3"/>
        <v>0.45868902543055173</v>
      </c>
      <c r="O10" s="67">
        <f t="shared" si="3"/>
        <v>0.49486952786886745</v>
      </c>
      <c r="P10" s="67">
        <f t="shared" si="4"/>
        <v>0.25326351706821004</v>
      </c>
    </row>
    <row r="11" spans="1:16" x14ac:dyDescent="0.25">
      <c r="A11" s="86"/>
      <c r="B11" s="46" t="s">
        <v>184</v>
      </c>
      <c r="C11" s="47">
        <v>0.15390173410404626</v>
      </c>
      <c r="D11" s="47">
        <v>0.18478491205763933</v>
      </c>
      <c r="E11" s="47">
        <v>0.2210375230674595</v>
      </c>
      <c r="F11" s="47">
        <v>0.27140924028610092</v>
      </c>
      <c r="G11" s="47">
        <v>0.27024891347293561</v>
      </c>
      <c r="H11" s="70">
        <f t="shared" si="1"/>
        <v>2.908679484222234E-2</v>
      </c>
      <c r="I11" s="67">
        <f t="shared" si="2"/>
        <v>0.29933570831515793</v>
      </c>
      <c r="J11" s="67">
        <f t="shared" si="3"/>
        <v>0.32842250315738025</v>
      </c>
      <c r="K11" s="67">
        <f t="shared" si="3"/>
        <v>0.35750929799960257</v>
      </c>
      <c r="L11" s="67">
        <f t="shared" si="3"/>
        <v>0.38659609284182489</v>
      </c>
      <c r="M11" s="67">
        <f t="shared" si="3"/>
        <v>0.41568288768404721</v>
      </c>
      <c r="N11" s="67">
        <f t="shared" si="3"/>
        <v>0.44476968252626953</v>
      </c>
      <c r="O11" s="67">
        <f t="shared" si="3"/>
        <v>0.47385647736849185</v>
      </c>
      <c r="P11" s="67">
        <f t="shared" si="4"/>
        <v>0.20360756389555623</v>
      </c>
    </row>
    <row r="12" spans="1:16" x14ac:dyDescent="0.25">
      <c r="A12" s="87"/>
      <c r="B12" s="46" t="s">
        <v>185</v>
      </c>
      <c r="C12" s="47">
        <v>2.8973034997131383E-2</v>
      </c>
      <c r="D12" s="47">
        <v>4.6273876782351356E-2</v>
      </c>
      <c r="E12" s="47">
        <v>5.8756417569880204E-2</v>
      </c>
      <c r="F12" s="47">
        <v>0.13213751868460388</v>
      </c>
      <c r="G12" s="47">
        <v>0.19965277777777779</v>
      </c>
      <c r="H12" s="70">
        <f t="shared" si="1"/>
        <v>4.2669935695161601E-2</v>
      </c>
      <c r="I12" s="67">
        <f t="shared" si="2"/>
        <v>0.24232271347293938</v>
      </c>
      <c r="J12" s="67">
        <f t="shared" si="3"/>
        <v>0.28499264916810096</v>
      </c>
      <c r="K12" s="67">
        <f t="shared" si="3"/>
        <v>0.32766258486326255</v>
      </c>
      <c r="L12" s="67">
        <f t="shared" si="3"/>
        <v>0.37033252055842414</v>
      </c>
      <c r="M12" s="67">
        <f t="shared" si="3"/>
        <v>0.41300245625358573</v>
      </c>
      <c r="N12" s="67">
        <f t="shared" si="3"/>
        <v>0.45567239194874731</v>
      </c>
      <c r="O12" s="67">
        <f t="shared" si="3"/>
        <v>0.4983423276439089</v>
      </c>
      <c r="P12" s="67">
        <f t="shared" si="4"/>
        <v>0.29868954986613111</v>
      </c>
    </row>
    <row r="13" spans="1:16" x14ac:dyDescent="0.25">
      <c r="A13" s="85" t="s">
        <v>9</v>
      </c>
      <c r="B13" s="46" t="s">
        <v>183</v>
      </c>
      <c r="C13" s="47">
        <v>0.30798705596822828</v>
      </c>
      <c r="D13" s="47">
        <v>0.31637301121756572</v>
      </c>
      <c r="E13" s="47">
        <v>0.3132259861982255</v>
      </c>
      <c r="F13" s="47">
        <v>0.32233583020343737</v>
      </c>
      <c r="G13" s="47">
        <v>0.33148340532560555</v>
      </c>
      <c r="H13" s="70">
        <f t="shared" si="1"/>
        <v>5.8740873393443166E-3</v>
      </c>
      <c r="I13" s="67">
        <f t="shared" si="2"/>
        <v>0.33735749266494985</v>
      </c>
      <c r="J13" s="67">
        <f t="shared" si="3"/>
        <v>0.34323158000429416</v>
      </c>
      <c r="K13" s="67">
        <f t="shared" si="3"/>
        <v>0.34910566734363846</v>
      </c>
      <c r="L13" s="67">
        <f t="shared" si="3"/>
        <v>0.35497975468298276</v>
      </c>
      <c r="M13" s="67">
        <f t="shared" si="3"/>
        <v>0.36085384202232706</v>
      </c>
      <c r="N13" s="67">
        <f t="shared" si="3"/>
        <v>0.36672792936167137</v>
      </c>
      <c r="O13" s="67">
        <f t="shared" si="3"/>
        <v>0.37260201670101567</v>
      </c>
      <c r="P13" s="67">
        <f t="shared" si="4"/>
        <v>4.1118611375410119E-2</v>
      </c>
    </row>
    <row r="14" spans="1:16" x14ac:dyDescent="0.25">
      <c r="A14" s="86"/>
      <c r="B14" s="46" t="s">
        <v>184</v>
      </c>
      <c r="C14" s="47">
        <v>0.36206708724114367</v>
      </c>
      <c r="D14" s="47">
        <v>0.36909692249498077</v>
      </c>
      <c r="E14" s="47">
        <v>0.36507951760918655</v>
      </c>
      <c r="F14" s="47">
        <v>0.37151049453981111</v>
      </c>
      <c r="G14" s="47">
        <v>0.37733522298503619</v>
      </c>
      <c r="H14" s="70">
        <f t="shared" si="1"/>
        <v>3.8170339359731298E-3</v>
      </c>
      <c r="I14" s="67">
        <f t="shared" si="2"/>
        <v>0.38115225692100929</v>
      </c>
      <c r="J14" s="67">
        <f t="shared" si="3"/>
        <v>0.38496929085698239</v>
      </c>
      <c r="K14" s="67">
        <f t="shared" si="3"/>
        <v>0.3887863247929555</v>
      </c>
      <c r="L14" s="67">
        <f t="shared" si="3"/>
        <v>0.3926033587289286</v>
      </c>
      <c r="M14" s="67">
        <f t="shared" si="3"/>
        <v>0.3964203926649017</v>
      </c>
      <c r="N14" s="67">
        <f t="shared" si="3"/>
        <v>0.4002374266008748</v>
      </c>
      <c r="O14" s="67">
        <f t="shared" si="3"/>
        <v>0.4040544605368479</v>
      </c>
      <c r="P14" s="67">
        <f t="shared" si="4"/>
        <v>2.6719237551811714E-2</v>
      </c>
    </row>
    <row r="15" spans="1:16" x14ac:dyDescent="0.25">
      <c r="A15" s="87"/>
      <c r="B15" s="46" t="s">
        <v>185</v>
      </c>
      <c r="C15" s="47">
        <v>0.1519558819327371</v>
      </c>
      <c r="D15" s="47">
        <v>0.16098788017379373</v>
      </c>
      <c r="E15" s="47">
        <v>0.1629868864326085</v>
      </c>
      <c r="F15" s="47">
        <v>0.17893313464138863</v>
      </c>
      <c r="G15" s="47">
        <v>0.19915006640106242</v>
      </c>
      <c r="H15" s="70">
        <f t="shared" si="1"/>
        <v>1.1798546117081331E-2</v>
      </c>
      <c r="I15" s="67">
        <f t="shared" si="2"/>
        <v>0.21094861251814376</v>
      </c>
      <c r="J15" s="67">
        <f t="shared" si="3"/>
        <v>0.2227471586352251</v>
      </c>
      <c r="K15" s="67">
        <f t="shared" si="3"/>
        <v>0.23454570475230643</v>
      </c>
      <c r="L15" s="67">
        <f t="shared" si="3"/>
        <v>0.24634425086938777</v>
      </c>
      <c r="M15" s="67">
        <f t="shared" si="3"/>
        <v>0.25814279698646908</v>
      </c>
      <c r="N15" s="67">
        <f t="shared" si="3"/>
        <v>0.26994134310355039</v>
      </c>
      <c r="O15" s="67">
        <f t="shared" si="3"/>
        <v>0.2817398892206317</v>
      </c>
      <c r="P15" s="67">
        <f t="shared" si="4"/>
        <v>8.2589822819569281E-2</v>
      </c>
    </row>
    <row r="16" spans="1:16" x14ac:dyDescent="0.25">
      <c r="A16" s="85" t="s">
        <v>10</v>
      </c>
      <c r="B16" s="46" t="s">
        <v>183</v>
      </c>
      <c r="C16" s="47">
        <v>0.12188816884450583</v>
      </c>
      <c r="D16" s="47">
        <v>0.12098751021361037</v>
      </c>
      <c r="E16" s="47">
        <v>0.11180199215212798</v>
      </c>
      <c r="F16" s="47">
        <v>0.11757441027541064</v>
      </c>
      <c r="G16" s="47">
        <v>6.6628421570234395E-2</v>
      </c>
      <c r="H16" s="70">
        <f t="shared" si="1"/>
        <v>-1.3814936818567859E-2</v>
      </c>
      <c r="I16" s="67">
        <f t="shared" si="2"/>
        <v>5.2813484751666535E-2</v>
      </c>
      <c r="J16" s="67">
        <f t="shared" si="3"/>
        <v>3.8998547933098676E-2</v>
      </c>
      <c r="K16" s="67">
        <f t="shared" si="3"/>
        <v>2.5183611114530817E-2</v>
      </c>
      <c r="L16" s="67">
        <f t="shared" si="3"/>
        <v>1.1368674295962958E-2</v>
      </c>
      <c r="M16" s="67">
        <f t="shared" si="3"/>
        <v>-2.4462625226049015E-3</v>
      </c>
      <c r="N16" s="67">
        <f t="shared" si="3"/>
        <v>-1.6261199341172761E-2</v>
      </c>
      <c r="O16" s="67">
        <f t="shared" si="3"/>
        <v>-3.007613615974062E-2</v>
      </c>
      <c r="P16" s="67">
        <f t="shared" si="4"/>
        <v>-9.6704557729975021E-2</v>
      </c>
    </row>
    <row r="17" spans="1:16" x14ac:dyDescent="0.25">
      <c r="A17" s="86"/>
      <c r="B17" s="46" t="s">
        <v>184</v>
      </c>
      <c r="C17" s="47">
        <v>0.17985936391200569</v>
      </c>
      <c r="D17" s="47">
        <v>0.18774200685916584</v>
      </c>
      <c r="E17" s="47">
        <v>0.17301785917415538</v>
      </c>
      <c r="F17" s="47">
        <v>0.17841284299214391</v>
      </c>
      <c r="G17" s="47">
        <v>0.10857409133271202</v>
      </c>
      <c r="H17" s="70">
        <f t="shared" si="1"/>
        <v>-1.7821318144823416E-2</v>
      </c>
      <c r="I17" s="67">
        <f t="shared" si="2"/>
        <v>9.0752773187888602E-2</v>
      </c>
      <c r="J17" s="67">
        <f t="shared" si="3"/>
        <v>7.2931455043065183E-2</v>
      </c>
      <c r="K17" s="67">
        <f t="shared" si="3"/>
        <v>5.5110136898241763E-2</v>
      </c>
      <c r="L17" s="67">
        <f t="shared" si="3"/>
        <v>3.7288818753418343E-2</v>
      </c>
      <c r="M17" s="67">
        <f t="shared" si="3"/>
        <v>1.9467500608594927E-2</v>
      </c>
      <c r="N17" s="67">
        <f t="shared" si="3"/>
        <v>1.6461824637715103E-3</v>
      </c>
      <c r="O17" s="67">
        <f t="shared" si="3"/>
        <v>-1.6175135681051906E-2</v>
      </c>
      <c r="P17" s="67">
        <f t="shared" si="4"/>
        <v>-0.12474922701376392</v>
      </c>
    </row>
    <row r="18" spans="1:16" x14ac:dyDescent="0.25">
      <c r="A18" s="87"/>
      <c r="B18" s="46" t="s">
        <v>185</v>
      </c>
      <c r="C18" s="47">
        <v>5.134243994347621E-2</v>
      </c>
      <c r="D18" s="47">
        <v>4.6448424953675106E-2</v>
      </c>
      <c r="E18" s="47">
        <v>4.2577823514278364E-2</v>
      </c>
      <c r="F18" s="47">
        <v>4.5472945621373634E-2</v>
      </c>
      <c r="G18" s="47">
        <v>1.9777931991672451E-2</v>
      </c>
      <c r="H18" s="70">
        <f t="shared" si="1"/>
        <v>-7.8911269879509399E-3</v>
      </c>
      <c r="I18" s="67">
        <f t="shared" si="2"/>
        <v>1.1886805003721511E-2</v>
      </c>
      <c r="J18" s="67">
        <f t="shared" si="3"/>
        <v>3.9956780157705714E-3</v>
      </c>
      <c r="K18" s="67">
        <f t="shared" si="3"/>
        <v>-3.8954489721803685E-3</v>
      </c>
      <c r="L18" s="67">
        <f t="shared" si="3"/>
        <v>-1.1786575960131308E-2</v>
      </c>
      <c r="M18" s="67">
        <f t="shared" si="3"/>
        <v>-1.967770294808225E-2</v>
      </c>
      <c r="N18" s="67">
        <f t="shared" si="3"/>
        <v>-2.7568829936033191E-2</v>
      </c>
      <c r="O18" s="67">
        <f t="shared" si="3"/>
        <v>-3.5459956923984133E-2</v>
      </c>
      <c r="P18" s="67">
        <f t="shared" si="4"/>
        <v>-5.5237888915656584E-2</v>
      </c>
    </row>
    <row r="19" spans="1:16" x14ac:dyDescent="0.25">
      <c r="A19" s="85" t="s">
        <v>11</v>
      </c>
      <c r="B19" s="46" t="s">
        <v>183</v>
      </c>
      <c r="C19" s="47">
        <v>8.8493789516165197E-2</v>
      </c>
      <c r="D19" s="47">
        <v>8.8140215072680494E-2</v>
      </c>
      <c r="E19" s="47">
        <v>6.8527974403366138E-2</v>
      </c>
      <c r="F19" s="47">
        <v>9.2171909306319424E-2</v>
      </c>
      <c r="G19" s="47">
        <v>0.10570971409322498</v>
      </c>
      <c r="H19" s="70">
        <f t="shared" si="1"/>
        <v>4.3039811442649456E-3</v>
      </c>
      <c r="I19" s="67">
        <f t="shared" si="2"/>
        <v>0.11001369523748993</v>
      </c>
      <c r="J19" s="67">
        <f t="shared" si="3"/>
        <v>0.11431767638175487</v>
      </c>
      <c r="K19" s="67">
        <f t="shared" si="3"/>
        <v>0.11862165752601982</v>
      </c>
      <c r="L19" s="67">
        <f t="shared" si="3"/>
        <v>0.12292563867028476</v>
      </c>
      <c r="M19" s="67">
        <f t="shared" si="3"/>
        <v>0.12722961981454972</v>
      </c>
      <c r="N19" s="67">
        <f t="shared" si="3"/>
        <v>0.13153360095881467</v>
      </c>
      <c r="O19" s="67">
        <f t="shared" si="3"/>
        <v>0.13583758210307961</v>
      </c>
      <c r="P19" s="67">
        <f t="shared" si="4"/>
        <v>3.0127868009854633E-2</v>
      </c>
    </row>
    <row r="20" spans="1:16" x14ac:dyDescent="0.25">
      <c r="A20" s="86"/>
      <c r="B20" s="46" t="s">
        <v>184</v>
      </c>
      <c r="C20" s="47">
        <v>0.20196875178847365</v>
      </c>
      <c r="D20" s="47">
        <v>0.20061469684269348</v>
      </c>
      <c r="E20" s="47">
        <v>0.15538112873804655</v>
      </c>
      <c r="F20" s="47">
        <v>0.19147773832286261</v>
      </c>
      <c r="G20" s="47">
        <v>0.18835309617918314</v>
      </c>
      <c r="H20" s="70">
        <f t="shared" si="1"/>
        <v>-3.4039139023226278E-3</v>
      </c>
      <c r="I20" s="67">
        <f t="shared" si="2"/>
        <v>0.18494918227686052</v>
      </c>
      <c r="J20" s="67">
        <f t="shared" si="3"/>
        <v>0.18154526837453788</v>
      </c>
      <c r="K20" s="67">
        <f t="shared" si="3"/>
        <v>0.17814135447221524</v>
      </c>
      <c r="L20" s="67">
        <f t="shared" si="3"/>
        <v>0.1747374405698926</v>
      </c>
      <c r="M20" s="67">
        <f t="shared" si="3"/>
        <v>0.17133352666756996</v>
      </c>
      <c r="N20" s="67">
        <f t="shared" si="3"/>
        <v>0.16792961276524732</v>
      </c>
      <c r="O20" s="67">
        <f t="shared" si="3"/>
        <v>0.16452569886292467</v>
      </c>
      <c r="P20" s="67">
        <f t="shared" si="4"/>
        <v>-2.3827397316258464E-2</v>
      </c>
    </row>
    <row r="21" spans="1:16" x14ac:dyDescent="0.25">
      <c r="A21" s="87"/>
      <c r="B21" s="46" t="s">
        <v>185</v>
      </c>
      <c r="C21" s="47">
        <v>1.5407866121124995E-2</v>
      </c>
      <c r="D21" s="47">
        <v>1.5157009210240047E-2</v>
      </c>
      <c r="E21" s="47">
        <v>1.1474219317356572E-2</v>
      </c>
      <c r="F21" s="47">
        <v>2.6538128249566726E-2</v>
      </c>
      <c r="G21" s="47">
        <v>5.0730989026399748E-2</v>
      </c>
      <c r="H21" s="70">
        <f t="shared" si="1"/>
        <v>8.8307807263186891E-3</v>
      </c>
      <c r="I21" s="67">
        <f t="shared" si="2"/>
        <v>5.9561769752718437E-2</v>
      </c>
      <c r="J21" s="67">
        <f t="shared" si="3"/>
        <v>6.8392550479037126E-2</v>
      </c>
      <c r="K21" s="67">
        <f t="shared" si="3"/>
        <v>7.7223331205355822E-2</v>
      </c>
      <c r="L21" s="67">
        <f t="shared" si="3"/>
        <v>8.6054111931674504E-2</v>
      </c>
      <c r="M21" s="67">
        <f t="shared" si="3"/>
        <v>9.4884892657993186E-2</v>
      </c>
      <c r="N21" s="67">
        <f t="shared" si="3"/>
        <v>0.10371567338431187</v>
      </c>
      <c r="O21" s="67">
        <f t="shared" si="3"/>
        <v>0.11254645411063055</v>
      </c>
      <c r="P21" s="67">
        <f t="shared" si="4"/>
        <v>6.1815465084230803E-2</v>
      </c>
    </row>
    <row r="22" spans="1:16" x14ac:dyDescent="0.25">
      <c r="A22" s="85" t="s">
        <v>12</v>
      </c>
      <c r="B22" s="46" t="s">
        <v>183</v>
      </c>
      <c r="C22" s="47">
        <v>0.13569381907490791</v>
      </c>
      <c r="D22" s="47">
        <v>0.14013661767749949</v>
      </c>
      <c r="E22" s="47">
        <v>0.13870541611624834</v>
      </c>
      <c r="F22" s="47">
        <v>0.14817600601729974</v>
      </c>
      <c r="G22" s="47">
        <v>0.14186535123778204</v>
      </c>
      <c r="H22" s="70">
        <f t="shared" si="1"/>
        <v>1.5428830407185345E-3</v>
      </c>
      <c r="I22" s="67">
        <f t="shared" si="2"/>
        <v>0.14340823427850058</v>
      </c>
      <c r="J22" s="67">
        <f t="shared" si="3"/>
        <v>0.14495111731921911</v>
      </c>
      <c r="K22" s="67">
        <f t="shared" si="3"/>
        <v>0.14649400035993765</v>
      </c>
      <c r="L22" s="67">
        <f t="shared" si="3"/>
        <v>0.14803688340065618</v>
      </c>
      <c r="M22" s="67">
        <f t="shared" si="3"/>
        <v>0.14957976644137472</v>
      </c>
      <c r="N22" s="67">
        <f t="shared" si="3"/>
        <v>0.15112264948209325</v>
      </c>
      <c r="O22" s="67">
        <f t="shared" si="3"/>
        <v>0.15266553252281179</v>
      </c>
      <c r="P22" s="67">
        <f t="shared" si="4"/>
        <v>1.0800181285029742E-2</v>
      </c>
    </row>
    <row r="23" spans="1:16" x14ac:dyDescent="0.25">
      <c r="A23" s="86"/>
      <c r="B23" s="46" t="s">
        <v>184</v>
      </c>
      <c r="C23" s="47">
        <v>0.25350036845983787</v>
      </c>
      <c r="D23" s="47">
        <v>0.26648487853247399</v>
      </c>
      <c r="E23" s="47">
        <v>0.25357729298616</v>
      </c>
      <c r="F23" s="47">
        <v>0.26117695986691619</v>
      </c>
      <c r="G23" s="47">
        <v>0.24698914116485687</v>
      </c>
      <c r="H23" s="70">
        <f t="shared" si="1"/>
        <v>-1.6278068237452481E-3</v>
      </c>
      <c r="I23" s="67">
        <f t="shared" si="2"/>
        <v>0.24536133434111163</v>
      </c>
      <c r="J23" s="67">
        <f t="shared" si="3"/>
        <v>0.24373352751736638</v>
      </c>
      <c r="K23" s="67">
        <f t="shared" si="3"/>
        <v>0.24210572069362113</v>
      </c>
      <c r="L23" s="67">
        <f t="shared" si="3"/>
        <v>0.24047791386987588</v>
      </c>
      <c r="M23" s="67">
        <f t="shared" si="3"/>
        <v>0.23885010704613063</v>
      </c>
      <c r="N23" s="67">
        <f t="shared" si="3"/>
        <v>0.23722230022238538</v>
      </c>
      <c r="O23" s="67">
        <f t="shared" si="3"/>
        <v>0.23559449339864014</v>
      </c>
      <c r="P23" s="67">
        <f t="shared" si="4"/>
        <v>-1.1394647766216737E-2</v>
      </c>
    </row>
    <row r="24" spans="1:16" x14ac:dyDescent="0.25">
      <c r="A24" s="87"/>
      <c r="B24" s="46" t="s">
        <v>185</v>
      </c>
      <c r="C24" s="47">
        <v>5.1569900017540783E-2</v>
      </c>
      <c r="D24" s="47">
        <v>4.9573560767590619E-2</v>
      </c>
      <c r="E24" s="47">
        <v>5.0914306202940122E-2</v>
      </c>
      <c r="F24" s="47">
        <v>5.4916766775356098E-2</v>
      </c>
      <c r="G24" s="47">
        <v>5.1343080584835089E-2</v>
      </c>
      <c r="H24" s="70">
        <f t="shared" si="1"/>
        <v>-5.6704858176423456E-5</v>
      </c>
      <c r="I24" s="67">
        <f t="shared" si="2"/>
        <v>5.1286375726658666E-2</v>
      </c>
      <c r="J24" s="67">
        <f t="shared" si="3"/>
        <v>5.1229670868482242E-2</v>
      </c>
      <c r="K24" s="67">
        <f t="shared" si="3"/>
        <v>5.1172966010305819E-2</v>
      </c>
      <c r="L24" s="67">
        <f t="shared" si="3"/>
        <v>5.1116261152129396E-2</v>
      </c>
      <c r="M24" s="67">
        <f t="shared" si="3"/>
        <v>5.1059556293952972E-2</v>
      </c>
      <c r="N24" s="67">
        <f t="shared" si="3"/>
        <v>5.1002851435776549E-2</v>
      </c>
      <c r="O24" s="67">
        <f t="shared" si="3"/>
        <v>5.0946146577600125E-2</v>
      </c>
      <c r="P24" s="67">
        <f t="shared" si="4"/>
        <v>-3.9693400723496419E-4</v>
      </c>
    </row>
    <row r="25" spans="1:16" x14ac:dyDescent="0.25">
      <c r="A25" s="85" t="s">
        <v>13</v>
      </c>
      <c r="B25" s="46" t="s">
        <v>183</v>
      </c>
      <c r="C25" s="47">
        <v>0.1386330586524479</v>
      </c>
      <c r="D25" s="47">
        <v>0.14251439539347407</v>
      </c>
      <c r="E25" s="47">
        <v>0.14937759336099585</v>
      </c>
      <c r="F25" s="47">
        <v>0.13794435857805254</v>
      </c>
      <c r="G25" s="47">
        <v>0.12918149466192172</v>
      </c>
      <c r="H25" s="70">
        <f t="shared" si="1"/>
        <v>-2.3628909976315463E-3</v>
      </c>
      <c r="I25" s="67">
        <f t="shared" si="2"/>
        <v>0.12681860366429018</v>
      </c>
      <c r="J25" s="67">
        <f t="shared" si="3"/>
        <v>0.12445571266665864</v>
      </c>
      <c r="K25" s="67">
        <f t="shared" si="3"/>
        <v>0.1220928216690271</v>
      </c>
      <c r="L25" s="67">
        <f t="shared" si="3"/>
        <v>0.11972993067139556</v>
      </c>
      <c r="M25" s="67">
        <f t="shared" si="3"/>
        <v>0.11736703967376402</v>
      </c>
      <c r="N25" s="67">
        <f t="shared" si="3"/>
        <v>0.11500414867613248</v>
      </c>
      <c r="O25" s="67">
        <f t="shared" si="3"/>
        <v>0.11264125767850094</v>
      </c>
      <c r="P25" s="67">
        <f t="shared" si="4"/>
        <v>-1.6540236983420775E-2</v>
      </c>
    </row>
    <row r="26" spans="1:16" x14ac:dyDescent="0.25">
      <c r="A26" s="86"/>
      <c r="B26" s="46" t="s">
        <v>184</v>
      </c>
      <c r="C26" s="47">
        <v>0.18326359832635983</v>
      </c>
      <c r="D26" s="47">
        <v>0.19071310116086235</v>
      </c>
      <c r="E26" s="47">
        <v>0.19485038274182323</v>
      </c>
      <c r="F26" s="47">
        <v>0.19085487077534791</v>
      </c>
      <c r="G26" s="47">
        <v>0.17401668653158522</v>
      </c>
      <c r="H26" s="70">
        <f t="shared" si="1"/>
        <v>-2.3117279486936509E-3</v>
      </c>
      <c r="I26" s="67">
        <f t="shared" si="2"/>
        <v>0.17170495858289159</v>
      </c>
      <c r="J26" s="67">
        <f t="shared" si="3"/>
        <v>0.16939323063419792</v>
      </c>
      <c r="K26" s="67">
        <f t="shared" si="3"/>
        <v>0.16708150268550426</v>
      </c>
      <c r="L26" s="67">
        <f t="shared" si="3"/>
        <v>0.16476977473681059</v>
      </c>
      <c r="M26" s="67">
        <f t="shared" si="3"/>
        <v>0.16245804678811693</v>
      </c>
      <c r="N26" s="67">
        <f t="shared" si="3"/>
        <v>0.16014631883942326</v>
      </c>
      <c r="O26" s="67">
        <f t="shared" si="3"/>
        <v>0.1578345908907296</v>
      </c>
      <c r="P26" s="67">
        <f t="shared" si="4"/>
        <v>-1.6182095640855626E-2</v>
      </c>
    </row>
    <row r="27" spans="1:16" x14ac:dyDescent="0.25">
      <c r="A27" s="87"/>
      <c r="B27" s="46" t="s">
        <v>185</v>
      </c>
      <c r="C27" s="47">
        <v>7.7188940092165897E-2</v>
      </c>
      <c r="D27" s="47">
        <v>7.6309794988610472E-2</v>
      </c>
      <c r="E27" s="47">
        <v>8.2219938335046247E-2</v>
      </c>
      <c r="F27" s="47">
        <v>6.39481000926784E-2</v>
      </c>
      <c r="G27" s="47">
        <v>6.2720848056537104E-2</v>
      </c>
      <c r="H27" s="70">
        <f t="shared" si="1"/>
        <v>-3.6170230089071984E-3</v>
      </c>
      <c r="I27" s="67">
        <f t="shared" si="2"/>
        <v>5.9103825047629906E-2</v>
      </c>
      <c r="J27" s="67">
        <f t="shared" si="3"/>
        <v>5.5486802038722707E-2</v>
      </c>
      <c r="K27" s="67">
        <f t="shared" si="3"/>
        <v>5.1869779029815509E-2</v>
      </c>
      <c r="L27" s="67">
        <f t="shared" si="3"/>
        <v>4.8252756020908311E-2</v>
      </c>
      <c r="M27" s="67">
        <f t="shared" si="3"/>
        <v>4.4635733012001112E-2</v>
      </c>
      <c r="N27" s="67">
        <f t="shared" si="3"/>
        <v>4.1018710003093914E-2</v>
      </c>
      <c r="O27" s="67">
        <f t="shared" si="3"/>
        <v>3.7401686994186716E-2</v>
      </c>
      <c r="P27" s="67">
        <f t="shared" si="4"/>
        <v>-2.5319161062350388E-2</v>
      </c>
    </row>
    <row r="28" spans="1:16" x14ac:dyDescent="0.25">
      <c r="A28" s="85" t="s">
        <v>14</v>
      </c>
      <c r="B28" s="46" t="s">
        <v>183</v>
      </c>
      <c r="C28" s="47">
        <v>9.9196881615645688E-2</v>
      </c>
      <c r="D28" s="47">
        <v>8.9456550624501724E-2</v>
      </c>
      <c r="E28" s="47">
        <v>9.1727288106919297E-2</v>
      </c>
      <c r="F28" s="47">
        <v>0.11812539413853762</v>
      </c>
      <c r="G28" s="47">
        <v>0.14228148342288036</v>
      </c>
      <c r="H28" s="70">
        <f t="shared" si="1"/>
        <v>1.0771150451808667E-2</v>
      </c>
      <c r="I28" s="67">
        <f t="shared" si="2"/>
        <v>0.15305263387468904</v>
      </c>
      <c r="J28" s="67">
        <f t="shared" si="3"/>
        <v>0.16382378432649769</v>
      </c>
      <c r="K28" s="67">
        <f t="shared" si="3"/>
        <v>0.17459493477830634</v>
      </c>
      <c r="L28" s="67">
        <f t="shared" si="3"/>
        <v>0.185366085230115</v>
      </c>
      <c r="M28" s="67">
        <f t="shared" si="3"/>
        <v>0.19613723568192365</v>
      </c>
      <c r="N28" s="67">
        <f t="shared" si="3"/>
        <v>0.2069083861337323</v>
      </c>
      <c r="O28" s="67">
        <f t="shared" si="3"/>
        <v>0.21767953658554096</v>
      </c>
      <c r="P28" s="67">
        <f t="shared" si="4"/>
        <v>7.53980531626606E-2</v>
      </c>
    </row>
    <row r="29" spans="1:16" x14ac:dyDescent="0.25">
      <c r="A29" s="86"/>
      <c r="B29" s="46" t="s">
        <v>184</v>
      </c>
      <c r="C29" s="47">
        <v>0.25302942873629541</v>
      </c>
      <c r="D29" s="47">
        <v>0.21089734175356145</v>
      </c>
      <c r="E29" s="47">
        <v>0.21089734175356145</v>
      </c>
      <c r="F29" s="47">
        <v>0.20036429872495445</v>
      </c>
      <c r="G29" s="47">
        <v>0.18219994581414251</v>
      </c>
      <c r="H29" s="70">
        <f t="shared" si="1"/>
        <v>-1.7707370730538227E-2</v>
      </c>
      <c r="I29" s="67">
        <f t="shared" si="2"/>
        <v>0.16449257508360426</v>
      </c>
      <c r="J29" s="67">
        <f t="shared" si="3"/>
        <v>0.14678520435306602</v>
      </c>
      <c r="K29" s="67">
        <f t="shared" si="3"/>
        <v>0.12907783362252778</v>
      </c>
      <c r="L29" s="67">
        <f t="shared" si="3"/>
        <v>0.11137046289198956</v>
      </c>
      <c r="M29" s="67">
        <f t="shared" si="3"/>
        <v>9.3663092161451328E-2</v>
      </c>
      <c r="N29" s="67">
        <f t="shared" si="3"/>
        <v>7.5955721430913101E-2</v>
      </c>
      <c r="O29" s="67">
        <f t="shared" si="3"/>
        <v>5.8248350700374874E-2</v>
      </c>
      <c r="P29" s="67">
        <f t="shared" si="4"/>
        <v>-0.12395159511376763</v>
      </c>
    </row>
    <row r="30" spans="1:16" x14ac:dyDescent="0.25">
      <c r="A30" s="87"/>
      <c r="B30" s="46" t="s">
        <v>185</v>
      </c>
      <c r="C30" s="47">
        <v>5.2481710255399307E-2</v>
      </c>
      <c r="D30" s="47">
        <v>4.9806429161773025E-2</v>
      </c>
      <c r="E30" s="47">
        <v>5.6053811659192827E-2</v>
      </c>
      <c r="F30" s="47">
        <v>9.2597425191370916E-2</v>
      </c>
      <c r="G30" s="47">
        <v>0.12954800795091176</v>
      </c>
      <c r="H30" s="70">
        <f t="shared" si="1"/>
        <v>1.9266574423878115E-2</v>
      </c>
      <c r="I30" s="67">
        <f t="shared" si="2"/>
        <v>0.14881458237478987</v>
      </c>
      <c r="J30" s="67">
        <f t="shared" si="3"/>
        <v>0.16808115679866797</v>
      </c>
      <c r="K30" s="67">
        <f t="shared" si="3"/>
        <v>0.18734773122254608</v>
      </c>
      <c r="L30" s="67">
        <f t="shared" si="3"/>
        <v>0.20661430564642419</v>
      </c>
      <c r="M30" s="67">
        <f t="shared" si="3"/>
        <v>0.2258808800703023</v>
      </c>
      <c r="N30" s="67">
        <f t="shared" si="3"/>
        <v>0.24514745449418041</v>
      </c>
      <c r="O30" s="67">
        <f t="shared" si="3"/>
        <v>0.26441402891805854</v>
      </c>
      <c r="P30" s="67">
        <f t="shared" si="4"/>
        <v>0.13486602096714678</v>
      </c>
    </row>
    <row r="31" spans="1:16" x14ac:dyDescent="0.25">
      <c r="A31" s="85" t="s">
        <v>15</v>
      </c>
      <c r="B31" s="46" t="s">
        <v>183</v>
      </c>
      <c r="C31" s="47">
        <v>5.7289002557544759E-2</v>
      </c>
      <c r="D31" s="47">
        <v>0.14856860809476802</v>
      </c>
      <c r="E31" s="47">
        <v>0.1476264997391758</v>
      </c>
      <c r="F31" s="47">
        <v>9.7242380261248179E-2</v>
      </c>
      <c r="G31" s="47">
        <v>9.7432521395655031E-2</v>
      </c>
      <c r="H31" s="70">
        <f t="shared" si="1"/>
        <v>1.0035879709527566E-2</v>
      </c>
      <c r="I31" s="67">
        <f t="shared" si="2"/>
        <v>0.1074684011051826</v>
      </c>
      <c r="J31" s="67">
        <f t="shared" si="3"/>
        <v>0.11750428081471018</v>
      </c>
      <c r="K31" s="67">
        <f t="shared" si="3"/>
        <v>0.12754016052423775</v>
      </c>
      <c r="L31" s="67">
        <f t="shared" si="3"/>
        <v>0.13757604023376532</v>
      </c>
      <c r="M31" s="67">
        <f t="shared" si="3"/>
        <v>0.1476119199432929</v>
      </c>
      <c r="N31" s="67">
        <f t="shared" si="3"/>
        <v>0.15764779965282047</v>
      </c>
      <c r="O31" s="67">
        <f t="shared" si="3"/>
        <v>0.16768367936234804</v>
      </c>
      <c r="P31" s="67">
        <f t="shared" si="4"/>
        <v>7.0251157966693012E-2</v>
      </c>
    </row>
    <row r="32" spans="1:16" x14ac:dyDescent="0.25">
      <c r="A32" s="86"/>
      <c r="B32" s="46" t="s">
        <v>184</v>
      </c>
      <c r="C32" s="47">
        <v>7.6489533011272148E-2</v>
      </c>
      <c r="D32" s="47">
        <v>0.21568627450980393</v>
      </c>
      <c r="E32" s="47">
        <v>0.21731890091590342</v>
      </c>
      <c r="F32" s="47">
        <v>0.14130434782608695</v>
      </c>
      <c r="G32" s="47">
        <v>0.14176663031624864</v>
      </c>
      <c r="H32" s="70">
        <f t="shared" si="1"/>
        <v>1.6319274326244124E-2</v>
      </c>
      <c r="I32" s="67">
        <f t="shared" si="2"/>
        <v>0.15808590464249278</v>
      </c>
      <c r="J32" s="67">
        <f t="shared" si="3"/>
        <v>0.17440517896873692</v>
      </c>
      <c r="K32" s="67">
        <f t="shared" si="3"/>
        <v>0.19072445329498106</v>
      </c>
      <c r="L32" s="67">
        <f t="shared" si="3"/>
        <v>0.20704372762122519</v>
      </c>
      <c r="M32" s="67">
        <f t="shared" si="3"/>
        <v>0.22336300194746933</v>
      </c>
      <c r="N32" s="67">
        <f t="shared" si="3"/>
        <v>0.23968227627371347</v>
      </c>
      <c r="O32" s="67">
        <f t="shared" si="3"/>
        <v>0.25600155059995761</v>
      </c>
      <c r="P32" s="67">
        <f t="shared" si="4"/>
        <v>0.11423492028370896</v>
      </c>
    </row>
    <row r="33" spans="1:16" x14ac:dyDescent="0.25">
      <c r="A33" s="87"/>
      <c r="B33" s="46" t="s">
        <v>185</v>
      </c>
      <c r="C33" s="47">
        <v>2.3842917251051893E-2</v>
      </c>
      <c r="D33" s="47">
        <v>3.462050599201065E-2</v>
      </c>
      <c r="E33" s="47">
        <v>3.0726256983240222E-2</v>
      </c>
      <c r="F33" s="47">
        <v>3.090909090909091E-2</v>
      </c>
      <c r="G33" s="47">
        <v>2.9900332225913623E-2</v>
      </c>
      <c r="H33" s="70">
        <f t="shared" si="1"/>
        <v>1.5143537437154325E-3</v>
      </c>
      <c r="I33" s="67">
        <f t="shared" si="2"/>
        <v>3.1414685969629055E-2</v>
      </c>
      <c r="J33" s="67">
        <f t="shared" si="3"/>
        <v>3.2929039713344488E-2</v>
      </c>
      <c r="K33" s="67">
        <f t="shared" si="3"/>
        <v>3.444339345705992E-2</v>
      </c>
      <c r="L33" s="67">
        <f t="shared" si="3"/>
        <v>3.5957747200775353E-2</v>
      </c>
      <c r="M33" s="67">
        <f t="shared" si="3"/>
        <v>3.7472100944490785E-2</v>
      </c>
      <c r="N33" s="67">
        <f t="shared" si="3"/>
        <v>3.8986454688206218E-2</v>
      </c>
      <c r="O33" s="67">
        <f t="shared" si="3"/>
        <v>4.050080843192165E-2</v>
      </c>
      <c r="P33" s="67">
        <f t="shared" si="4"/>
        <v>1.0600476206008028E-2</v>
      </c>
    </row>
  </sheetData>
  <mergeCells count="10">
    <mergeCell ref="A22:A24"/>
    <mergeCell ref="A25:A27"/>
    <mergeCell ref="A28:A30"/>
    <mergeCell ref="A31:A33"/>
    <mergeCell ref="A4:A6"/>
    <mergeCell ref="A7:A9"/>
    <mergeCell ref="A10:A12"/>
    <mergeCell ref="A13:A15"/>
    <mergeCell ref="A16:A18"/>
    <mergeCell ref="A19:A21"/>
  </mergeCells>
  <conditionalFormatting sqref="C4:P33">
    <cfRule type="cellIs" priority="1" operator="greaterThanOrEqual">
      <formula>0.4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BA20-7674-4A0F-9128-07ABB4C209F5}">
  <dimension ref="A1:F1841"/>
  <sheetViews>
    <sheetView showGridLines="0" tabSelected="1" zoomScaleNormal="100" workbookViewId="0">
      <pane ySplit="1" topLeftCell="A2" activePane="bottomLeft" state="frozen"/>
      <selection pane="bottomLeft" activeCell="B3" sqref="B3"/>
    </sheetView>
  </sheetViews>
  <sheetFormatPr defaultColWidth="9.140625" defaultRowHeight="12.75" x14ac:dyDescent="0.2"/>
  <cols>
    <col min="1" max="1" width="27" style="14" bestFit="1" customWidth="1"/>
    <col min="2" max="2" width="44.42578125" style="14" bestFit="1" customWidth="1"/>
    <col min="3" max="6" width="44.42578125" style="14" customWidth="1"/>
    <col min="7" max="8" width="10.28515625" style="14" bestFit="1" customWidth="1"/>
    <col min="9" max="9" width="9.28515625" style="14" bestFit="1" customWidth="1"/>
    <col min="10" max="10" width="10.28515625" style="14" bestFit="1" customWidth="1"/>
    <col min="11" max="16384" width="9.140625" style="14"/>
  </cols>
  <sheetData>
    <row r="1" spans="1:6" x14ac:dyDescent="0.2">
      <c r="A1" s="27" t="s">
        <v>2</v>
      </c>
      <c r="B1" s="28" t="s">
        <v>3</v>
      </c>
      <c r="C1" s="28" t="s">
        <v>117</v>
      </c>
      <c r="D1" s="28" t="s">
        <v>118</v>
      </c>
      <c r="E1" s="28" t="s">
        <v>119</v>
      </c>
      <c r="F1" s="29" t="s">
        <v>20</v>
      </c>
    </row>
    <row r="2" spans="1:6" x14ac:dyDescent="0.2">
      <c r="A2" s="25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26">
        <v>180</v>
      </c>
    </row>
    <row r="3" spans="1:6" x14ac:dyDescent="0.2">
      <c r="A3" s="25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26">
        <v>2463</v>
      </c>
    </row>
    <row r="4" spans="1:6" x14ac:dyDescent="0.2">
      <c r="A4" s="25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26">
        <v>32</v>
      </c>
    </row>
    <row r="5" spans="1:6" x14ac:dyDescent="0.2">
      <c r="A5" s="25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26">
        <v>39251</v>
      </c>
    </row>
    <row r="6" spans="1:6" x14ac:dyDescent="0.2">
      <c r="A6" s="25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26">
        <v>9817</v>
      </c>
    </row>
    <row r="7" spans="1:6" x14ac:dyDescent="0.2">
      <c r="A7" s="25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26">
        <v>44</v>
      </c>
    </row>
    <row r="8" spans="1:6" x14ac:dyDescent="0.2">
      <c r="A8" s="25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26">
        <v>82</v>
      </c>
    </row>
    <row r="9" spans="1:6" x14ac:dyDescent="0.2">
      <c r="A9" s="25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26">
        <v>3205</v>
      </c>
    </row>
    <row r="10" spans="1:6" x14ac:dyDescent="0.2">
      <c r="A10" s="25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26">
        <v>308</v>
      </c>
    </row>
    <row r="11" spans="1:6" x14ac:dyDescent="0.2">
      <c r="A11" s="25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26">
        <v>76</v>
      </c>
    </row>
    <row r="12" spans="1:6" x14ac:dyDescent="0.2">
      <c r="A12" s="25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26">
        <v>58</v>
      </c>
    </row>
    <row r="13" spans="1:6" x14ac:dyDescent="0.2">
      <c r="A13" s="25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26">
        <v>83</v>
      </c>
    </row>
    <row r="14" spans="1:6" x14ac:dyDescent="0.2">
      <c r="A14" s="25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26">
        <v>22</v>
      </c>
    </row>
    <row r="15" spans="1:6" x14ac:dyDescent="0.2">
      <c r="A15" s="25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26">
        <v>2306</v>
      </c>
    </row>
    <row r="16" spans="1:6" x14ac:dyDescent="0.2">
      <c r="A16" s="25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26">
        <v>72</v>
      </c>
    </row>
    <row r="17" spans="1:6" x14ac:dyDescent="0.2">
      <c r="A17" s="25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26">
        <v>70</v>
      </c>
    </row>
    <row r="18" spans="1:6" x14ac:dyDescent="0.2">
      <c r="A18" s="25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26">
        <v>3186</v>
      </c>
    </row>
    <row r="19" spans="1:6" x14ac:dyDescent="0.2">
      <c r="A19" s="25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26">
        <v>6024</v>
      </c>
    </row>
    <row r="20" spans="1:6" x14ac:dyDescent="0.2">
      <c r="A20" s="25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26">
        <v>2698</v>
      </c>
    </row>
    <row r="21" spans="1:6" x14ac:dyDescent="0.2">
      <c r="A21" s="25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26">
        <v>730</v>
      </c>
    </row>
    <row r="22" spans="1:6" x14ac:dyDescent="0.2">
      <c r="A22" s="25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26">
        <v>262</v>
      </c>
    </row>
    <row r="23" spans="1:6" x14ac:dyDescent="0.2">
      <c r="A23" s="25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26">
        <v>11</v>
      </c>
    </row>
    <row r="24" spans="1:6" x14ac:dyDescent="0.2">
      <c r="A24" s="25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26">
        <v>1612</v>
      </c>
    </row>
    <row r="25" spans="1:6" x14ac:dyDescent="0.2">
      <c r="A25" s="25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26">
        <v>434</v>
      </c>
    </row>
    <row r="26" spans="1:6" x14ac:dyDescent="0.2">
      <c r="A26" s="25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26">
        <v>1657</v>
      </c>
    </row>
    <row r="27" spans="1:6" x14ac:dyDescent="0.2">
      <c r="A27" s="25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26">
        <v>2446</v>
      </c>
    </row>
    <row r="28" spans="1:6" x14ac:dyDescent="0.2">
      <c r="A28" s="25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26">
        <v>1686</v>
      </c>
    </row>
    <row r="29" spans="1:6" x14ac:dyDescent="0.2">
      <c r="A29" s="25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26">
        <v>5113</v>
      </c>
    </row>
    <row r="30" spans="1:6" x14ac:dyDescent="0.2">
      <c r="A30" s="25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26">
        <v>6124</v>
      </c>
    </row>
    <row r="31" spans="1:6" x14ac:dyDescent="0.2">
      <c r="A31" s="25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26">
        <v>6052</v>
      </c>
    </row>
    <row r="32" spans="1:6" x14ac:dyDescent="0.2">
      <c r="A32" s="25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26">
        <v>924</v>
      </c>
    </row>
    <row r="33" spans="1:6" x14ac:dyDescent="0.2">
      <c r="A33" s="25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26">
        <v>1609</v>
      </c>
    </row>
    <row r="34" spans="1:6" x14ac:dyDescent="0.2">
      <c r="A34" s="25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26">
        <v>2897</v>
      </c>
    </row>
    <row r="35" spans="1:6" x14ac:dyDescent="0.2">
      <c r="A35" s="25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26">
        <v>5826</v>
      </c>
    </row>
    <row r="36" spans="1:6" x14ac:dyDescent="0.2">
      <c r="A36" s="25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26">
        <v>2812</v>
      </c>
    </row>
    <row r="37" spans="1:6" x14ac:dyDescent="0.2">
      <c r="A37" s="25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26">
        <v>6274</v>
      </c>
    </row>
    <row r="38" spans="1:6" x14ac:dyDescent="0.2">
      <c r="A38" s="25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26">
        <v>22</v>
      </c>
    </row>
    <row r="39" spans="1:6" x14ac:dyDescent="0.2">
      <c r="A39" s="25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26">
        <v>120</v>
      </c>
    </row>
    <row r="40" spans="1:6" x14ac:dyDescent="0.2">
      <c r="A40" s="25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26">
        <v>2579</v>
      </c>
    </row>
    <row r="41" spans="1:6" x14ac:dyDescent="0.2">
      <c r="A41" s="25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26">
        <v>60</v>
      </c>
    </row>
    <row r="42" spans="1:6" x14ac:dyDescent="0.2">
      <c r="A42" s="25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26">
        <v>154</v>
      </c>
    </row>
    <row r="43" spans="1:6" x14ac:dyDescent="0.2">
      <c r="A43" s="25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26">
        <v>415</v>
      </c>
    </row>
    <row r="44" spans="1:6" x14ac:dyDescent="0.2">
      <c r="A44" s="25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26">
        <v>1840</v>
      </c>
    </row>
    <row r="45" spans="1:6" x14ac:dyDescent="0.2">
      <c r="A45" s="25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26">
        <v>81</v>
      </c>
    </row>
    <row r="46" spans="1:6" x14ac:dyDescent="0.2">
      <c r="A46" s="25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26">
        <v>86</v>
      </c>
    </row>
    <row r="47" spans="1:6" x14ac:dyDescent="0.2">
      <c r="A47" s="25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26">
        <v>24</v>
      </c>
    </row>
    <row r="48" spans="1:6" x14ac:dyDescent="0.2">
      <c r="A48" s="25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26">
        <v>288</v>
      </c>
    </row>
    <row r="49" spans="1:6" x14ac:dyDescent="0.2">
      <c r="A49" s="25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26">
        <v>29</v>
      </c>
    </row>
    <row r="50" spans="1:6" x14ac:dyDescent="0.2">
      <c r="A50" s="25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26">
        <v>10216</v>
      </c>
    </row>
    <row r="51" spans="1:6" x14ac:dyDescent="0.2">
      <c r="A51" s="25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26">
        <v>149</v>
      </c>
    </row>
    <row r="52" spans="1:6" x14ac:dyDescent="0.2">
      <c r="A52" s="25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26">
        <v>86</v>
      </c>
    </row>
    <row r="53" spans="1:6" x14ac:dyDescent="0.2">
      <c r="A53" s="25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26">
        <v>363</v>
      </c>
    </row>
    <row r="54" spans="1:6" x14ac:dyDescent="0.2">
      <c r="A54" s="25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26">
        <v>266</v>
      </c>
    </row>
    <row r="55" spans="1:6" x14ac:dyDescent="0.2">
      <c r="A55" s="25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26">
        <v>151</v>
      </c>
    </row>
    <row r="56" spans="1:6" x14ac:dyDescent="0.2">
      <c r="A56" s="25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26">
        <v>33</v>
      </c>
    </row>
    <row r="57" spans="1:6" x14ac:dyDescent="0.2">
      <c r="A57" s="25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26">
        <v>92</v>
      </c>
    </row>
    <row r="58" spans="1:6" x14ac:dyDescent="0.2">
      <c r="A58" s="25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26">
        <v>248</v>
      </c>
    </row>
    <row r="59" spans="1:6" x14ac:dyDescent="0.2">
      <c r="A59" s="25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26">
        <v>5436</v>
      </c>
    </row>
    <row r="60" spans="1:6" x14ac:dyDescent="0.2">
      <c r="A60" s="25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26">
        <v>389</v>
      </c>
    </row>
    <row r="61" spans="1:6" x14ac:dyDescent="0.2">
      <c r="A61" s="25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26">
        <v>17</v>
      </c>
    </row>
    <row r="62" spans="1:6" x14ac:dyDescent="0.2">
      <c r="A62" s="25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26">
        <v>602</v>
      </c>
    </row>
    <row r="63" spans="1:6" x14ac:dyDescent="0.2">
      <c r="A63" s="25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26">
        <v>195</v>
      </c>
    </row>
    <row r="64" spans="1:6" x14ac:dyDescent="0.2">
      <c r="A64" s="25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26">
        <v>63</v>
      </c>
    </row>
    <row r="65" spans="1:6" x14ac:dyDescent="0.2">
      <c r="A65" s="25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26">
        <v>6003</v>
      </c>
    </row>
    <row r="66" spans="1:6" x14ac:dyDescent="0.2">
      <c r="A66" s="25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26">
        <v>106</v>
      </c>
    </row>
    <row r="67" spans="1:6" x14ac:dyDescent="0.2">
      <c r="A67" s="25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26">
        <v>367</v>
      </c>
    </row>
    <row r="68" spans="1:6" x14ac:dyDescent="0.2">
      <c r="A68" s="25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26">
        <v>191</v>
      </c>
    </row>
    <row r="69" spans="1:6" x14ac:dyDescent="0.2">
      <c r="A69" s="25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26">
        <v>81</v>
      </c>
    </row>
    <row r="70" spans="1:6" x14ac:dyDescent="0.2">
      <c r="A70" s="25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26">
        <v>1370</v>
      </c>
    </row>
    <row r="71" spans="1:6" x14ac:dyDescent="0.2">
      <c r="A71" s="25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26">
        <v>41</v>
      </c>
    </row>
    <row r="72" spans="1:6" x14ac:dyDescent="0.2">
      <c r="A72" s="25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26">
        <v>169</v>
      </c>
    </row>
    <row r="73" spans="1:6" x14ac:dyDescent="0.2">
      <c r="A73" s="25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26">
        <v>714</v>
      </c>
    </row>
    <row r="74" spans="1:6" x14ac:dyDescent="0.2">
      <c r="A74" s="25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26">
        <v>14</v>
      </c>
    </row>
    <row r="75" spans="1:6" x14ac:dyDescent="0.2">
      <c r="A75" s="25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26">
        <v>27</v>
      </c>
    </row>
    <row r="76" spans="1:6" x14ac:dyDescent="0.2">
      <c r="A76" s="25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26">
        <v>71</v>
      </c>
    </row>
    <row r="77" spans="1:6" x14ac:dyDescent="0.2">
      <c r="A77" s="25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26">
        <v>261</v>
      </c>
    </row>
    <row r="78" spans="1:6" x14ac:dyDescent="0.2">
      <c r="A78" s="25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26">
        <v>85</v>
      </c>
    </row>
    <row r="79" spans="1:6" x14ac:dyDescent="0.2">
      <c r="A79" s="25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26">
        <v>58</v>
      </c>
    </row>
    <row r="80" spans="1:6" x14ac:dyDescent="0.2">
      <c r="A80" s="25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26">
        <v>18</v>
      </c>
    </row>
    <row r="81" spans="1:6" x14ac:dyDescent="0.2">
      <c r="A81" s="25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26">
        <v>14</v>
      </c>
    </row>
    <row r="82" spans="1:6" x14ac:dyDescent="0.2">
      <c r="A82" s="25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26">
        <v>32</v>
      </c>
    </row>
    <row r="83" spans="1:6" x14ac:dyDescent="0.2">
      <c r="A83" s="25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26">
        <v>267</v>
      </c>
    </row>
    <row r="84" spans="1:6" x14ac:dyDescent="0.2">
      <c r="A84" s="25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26">
        <v>129</v>
      </c>
    </row>
    <row r="85" spans="1:6" x14ac:dyDescent="0.2">
      <c r="A85" s="25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26">
        <v>413</v>
      </c>
    </row>
    <row r="86" spans="1:6" x14ac:dyDescent="0.2">
      <c r="A86" s="25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26">
        <v>44</v>
      </c>
    </row>
    <row r="87" spans="1:6" x14ac:dyDescent="0.2">
      <c r="A87" s="25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26">
        <v>1446</v>
      </c>
    </row>
    <row r="88" spans="1:6" x14ac:dyDescent="0.2">
      <c r="A88" s="25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26">
        <v>362</v>
      </c>
    </row>
    <row r="89" spans="1:6" x14ac:dyDescent="0.2">
      <c r="A89" s="25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26">
        <v>1595</v>
      </c>
    </row>
    <row r="90" spans="1:6" x14ac:dyDescent="0.2">
      <c r="A90" s="25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26">
        <v>1318</v>
      </c>
    </row>
    <row r="91" spans="1:6" x14ac:dyDescent="0.2">
      <c r="A91" s="25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26">
        <v>311</v>
      </c>
    </row>
    <row r="92" spans="1:6" x14ac:dyDescent="0.2">
      <c r="A92" s="25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26">
        <v>578</v>
      </c>
    </row>
    <row r="93" spans="1:6" x14ac:dyDescent="0.2">
      <c r="A93" s="25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26">
        <v>258</v>
      </c>
    </row>
    <row r="94" spans="1:6" x14ac:dyDescent="0.2">
      <c r="A94" s="25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26">
        <v>107</v>
      </c>
    </row>
    <row r="95" spans="1:6" x14ac:dyDescent="0.2">
      <c r="A95" s="25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26">
        <v>2797</v>
      </c>
    </row>
    <row r="96" spans="1:6" x14ac:dyDescent="0.2">
      <c r="A96" s="25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26">
        <v>6</v>
      </c>
    </row>
    <row r="97" spans="1:6" x14ac:dyDescent="0.2">
      <c r="A97" s="25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26">
        <v>16463</v>
      </c>
    </row>
    <row r="98" spans="1:6" x14ac:dyDescent="0.2">
      <c r="A98" s="25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26">
        <v>3803</v>
      </c>
    </row>
    <row r="99" spans="1:6" x14ac:dyDescent="0.2">
      <c r="A99" s="25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26">
        <v>22</v>
      </c>
    </row>
    <row r="100" spans="1:6" x14ac:dyDescent="0.2">
      <c r="A100" s="25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26">
        <v>24</v>
      </c>
    </row>
    <row r="101" spans="1:6" x14ac:dyDescent="0.2">
      <c r="A101" s="25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26">
        <v>3276</v>
      </c>
    </row>
    <row r="102" spans="1:6" x14ac:dyDescent="0.2">
      <c r="A102" s="25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26">
        <v>109</v>
      </c>
    </row>
    <row r="103" spans="1:6" x14ac:dyDescent="0.2">
      <c r="A103" s="25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26">
        <v>33</v>
      </c>
    </row>
    <row r="104" spans="1:6" x14ac:dyDescent="0.2">
      <c r="A104" s="25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26">
        <v>18</v>
      </c>
    </row>
    <row r="105" spans="1:6" x14ac:dyDescent="0.2">
      <c r="A105" s="25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26">
        <v>38</v>
      </c>
    </row>
    <row r="106" spans="1:6" x14ac:dyDescent="0.2">
      <c r="A106" s="25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26">
        <v>28</v>
      </c>
    </row>
    <row r="107" spans="1:6" x14ac:dyDescent="0.2">
      <c r="A107" s="25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26">
        <v>1190</v>
      </c>
    </row>
    <row r="108" spans="1:6" x14ac:dyDescent="0.2">
      <c r="A108" s="25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26">
        <v>15</v>
      </c>
    </row>
    <row r="109" spans="1:6" x14ac:dyDescent="0.2">
      <c r="A109" s="25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26">
        <v>47</v>
      </c>
    </row>
    <row r="110" spans="1:6" x14ac:dyDescent="0.2">
      <c r="A110" s="25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26">
        <v>1851</v>
      </c>
    </row>
    <row r="111" spans="1:6" x14ac:dyDescent="0.2">
      <c r="A111" s="25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26">
        <v>2247</v>
      </c>
    </row>
    <row r="112" spans="1:6" x14ac:dyDescent="0.2">
      <c r="A112" s="25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26">
        <v>1191</v>
      </c>
    </row>
    <row r="113" spans="1:6" x14ac:dyDescent="0.2">
      <c r="A113" s="25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26">
        <v>317</v>
      </c>
    </row>
    <row r="114" spans="1:6" x14ac:dyDescent="0.2">
      <c r="A114" s="25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26">
        <v>99</v>
      </c>
    </row>
    <row r="115" spans="1:6" x14ac:dyDescent="0.2">
      <c r="A115" s="25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26">
        <v>6</v>
      </c>
    </row>
    <row r="116" spans="1:6" x14ac:dyDescent="0.2">
      <c r="A116" s="25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26">
        <v>787</v>
      </c>
    </row>
    <row r="117" spans="1:6" x14ac:dyDescent="0.2">
      <c r="A117" s="25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26">
        <v>227</v>
      </c>
    </row>
    <row r="118" spans="1:6" x14ac:dyDescent="0.2">
      <c r="A118" s="25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26">
        <v>534</v>
      </c>
    </row>
    <row r="119" spans="1:6" x14ac:dyDescent="0.2">
      <c r="A119" s="25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26">
        <v>999</v>
      </c>
    </row>
    <row r="120" spans="1:6" x14ac:dyDescent="0.2">
      <c r="A120" s="25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26">
        <v>897</v>
      </c>
    </row>
    <row r="121" spans="1:6" x14ac:dyDescent="0.2">
      <c r="A121" s="25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26">
        <v>2229</v>
      </c>
    </row>
    <row r="122" spans="1:6" x14ac:dyDescent="0.2">
      <c r="A122" s="25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26">
        <v>2561</v>
      </c>
    </row>
    <row r="123" spans="1:6" x14ac:dyDescent="0.2">
      <c r="A123" s="25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26">
        <v>2194</v>
      </c>
    </row>
    <row r="124" spans="1:6" x14ac:dyDescent="0.2">
      <c r="A124" s="25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26">
        <v>336</v>
      </c>
    </row>
    <row r="125" spans="1:6" x14ac:dyDescent="0.2">
      <c r="A125" s="25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26">
        <v>3042</v>
      </c>
    </row>
    <row r="126" spans="1:6" x14ac:dyDescent="0.2">
      <c r="A126" s="25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26">
        <v>868</v>
      </c>
    </row>
    <row r="127" spans="1:6" x14ac:dyDescent="0.2">
      <c r="A127" s="25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26">
        <v>2635</v>
      </c>
    </row>
    <row r="128" spans="1:6" x14ac:dyDescent="0.2">
      <c r="A128" s="25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26">
        <v>1111</v>
      </c>
    </row>
    <row r="129" spans="1:6" x14ac:dyDescent="0.2">
      <c r="A129" s="25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26">
        <v>2571</v>
      </c>
    </row>
    <row r="130" spans="1:6" x14ac:dyDescent="0.2">
      <c r="A130" s="25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26">
        <v>9</v>
      </c>
    </row>
    <row r="131" spans="1:6" x14ac:dyDescent="0.2">
      <c r="A131" s="25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26">
        <v>30</v>
      </c>
    </row>
    <row r="132" spans="1:6" x14ac:dyDescent="0.2">
      <c r="A132" s="25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26">
        <v>1121</v>
      </c>
    </row>
    <row r="133" spans="1:6" x14ac:dyDescent="0.2">
      <c r="A133" s="25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26">
        <v>27</v>
      </c>
    </row>
    <row r="134" spans="1:6" x14ac:dyDescent="0.2">
      <c r="A134" s="25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26">
        <v>275</v>
      </c>
    </row>
    <row r="135" spans="1:6" x14ac:dyDescent="0.2">
      <c r="A135" s="25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26">
        <v>146</v>
      </c>
    </row>
    <row r="136" spans="1:6" x14ac:dyDescent="0.2">
      <c r="A136" s="25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26">
        <v>2502</v>
      </c>
    </row>
    <row r="137" spans="1:6" x14ac:dyDescent="0.2">
      <c r="A137" s="25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26">
        <v>460</v>
      </c>
    </row>
    <row r="138" spans="1:6" x14ac:dyDescent="0.2">
      <c r="A138" s="25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26">
        <v>306</v>
      </c>
    </row>
    <row r="139" spans="1:6" x14ac:dyDescent="0.2">
      <c r="A139" s="25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26">
        <v>42</v>
      </c>
    </row>
    <row r="140" spans="1:6" x14ac:dyDescent="0.2">
      <c r="A140" s="25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26">
        <v>389</v>
      </c>
    </row>
    <row r="141" spans="1:6" x14ac:dyDescent="0.2">
      <c r="A141" s="25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26">
        <v>66</v>
      </c>
    </row>
    <row r="142" spans="1:6" x14ac:dyDescent="0.2">
      <c r="A142" s="25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26">
        <v>7875</v>
      </c>
    </row>
    <row r="143" spans="1:6" x14ac:dyDescent="0.2">
      <c r="A143" s="25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26">
        <v>444</v>
      </c>
    </row>
    <row r="144" spans="1:6" x14ac:dyDescent="0.2">
      <c r="A144" s="25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26">
        <v>102</v>
      </c>
    </row>
    <row r="145" spans="1:6" x14ac:dyDescent="0.2">
      <c r="A145" s="25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26">
        <v>273</v>
      </c>
    </row>
    <row r="146" spans="1:6" x14ac:dyDescent="0.2">
      <c r="A146" s="25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26">
        <v>613</v>
      </c>
    </row>
    <row r="147" spans="1:6" x14ac:dyDescent="0.2">
      <c r="A147" s="25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26">
        <v>156</v>
      </c>
    </row>
    <row r="148" spans="1:6" x14ac:dyDescent="0.2">
      <c r="A148" s="25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26">
        <v>64</v>
      </c>
    </row>
    <row r="149" spans="1:6" x14ac:dyDescent="0.2">
      <c r="A149" s="25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26">
        <v>88</v>
      </c>
    </row>
    <row r="150" spans="1:6" x14ac:dyDescent="0.2">
      <c r="A150" s="25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26">
        <v>109</v>
      </c>
    </row>
    <row r="151" spans="1:6" x14ac:dyDescent="0.2">
      <c r="A151" s="25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26">
        <v>6472</v>
      </c>
    </row>
    <row r="152" spans="1:6" x14ac:dyDescent="0.2">
      <c r="A152" s="25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26">
        <v>3823</v>
      </c>
    </row>
    <row r="153" spans="1:6" x14ac:dyDescent="0.2">
      <c r="A153" s="25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26">
        <v>7</v>
      </c>
    </row>
    <row r="154" spans="1:6" x14ac:dyDescent="0.2">
      <c r="A154" s="25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26">
        <v>275</v>
      </c>
    </row>
    <row r="155" spans="1:6" x14ac:dyDescent="0.2">
      <c r="A155" s="25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26">
        <v>117</v>
      </c>
    </row>
    <row r="156" spans="1:6" x14ac:dyDescent="0.2">
      <c r="A156" s="25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26">
        <v>62</v>
      </c>
    </row>
    <row r="157" spans="1:6" x14ac:dyDescent="0.2">
      <c r="A157" s="25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26">
        <v>14550</v>
      </c>
    </row>
    <row r="158" spans="1:6" x14ac:dyDescent="0.2">
      <c r="A158" s="25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26">
        <v>70</v>
      </c>
    </row>
    <row r="159" spans="1:6" x14ac:dyDescent="0.2">
      <c r="A159" s="25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26">
        <v>416</v>
      </c>
    </row>
    <row r="160" spans="1:6" x14ac:dyDescent="0.2">
      <c r="A160" s="25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26">
        <v>239</v>
      </c>
    </row>
    <row r="161" spans="1:6" x14ac:dyDescent="0.2">
      <c r="A161" s="25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26">
        <v>99</v>
      </c>
    </row>
    <row r="162" spans="1:6" x14ac:dyDescent="0.2">
      <c r="A162" s="25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26">
        <v>2318</v>
      </c>
    </row>
    <row r="163" spans="1:6" x14ac:dyDescent="0.2">
      <c r="A163" s="25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26">
        <v>60</v>
      </c>
    </row>
    <row r="164" spans="1:6" x14ac:dyDescent="0.2">
      <c r="A164" s="25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26">
        <v>228</v>
      </c>
    </row>
    <row r="165" spans="1:6" x14ac:dyDescent="0.2">
      <c r="A165" s="25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26">
        <v>1977</v>
      </c>
    </row>
    <row r="166" spans="1:6" x14ac:dyDescent="0.2">
      <c r="A166" s="25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26">
        <v>17</v>
      </c>
    </row>
    <row r="167" spans="1:6" x14ac:dyDescent="0.2">
      <c r="A167" s="25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26">
        <v>21</v>
      </c>
    </row>
    <row r="168" spans="1:6" x14ac:dyDescent="0.2">
      <c r="A168" s="25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26">
        <v>40</v>
      </c>
    </row>
    <row r="169" spans="1:6" x14ac:dyDescent="0.2">
      <c r="A169" s="25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26">
        <v>185</v>
      </c>
    </row>
    <row r="170" spans="1:6" x14ac:dyDescent="0.2">
      <c r="A170" s="25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26">
        <v>37</v>
      </c>
    </row>
    <row r="171" spans="1:6" x14ac:dyDescent="0.2">
      <c r="A171" s="25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26">
        <v>54</v>
      </c>
    </row>
    <row r="172" spans="1:6" x14ac:dyDescent="0.2">
      <c r="A172" s="25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26">
        <v>23</v>
      </c>
    </row>
    <row r="173" spans="1:6" x14ac:dyDescent="0.2">
      <c r="A173" s="25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26">
        <v>6</v>
      </c>
    </row>
    <row r="174" spans="1:6" x14ac:dyDescent="0.2">
      <c r="A174" s="25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26">
        <v>30</v>
      </c>
    </row>
    <row r="175" spans="1:6" x14ac:dyDescent="0.2">
      <c r="A175" s="25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26">
        <v>325</v>
      </c>
    </row>
    <row r="176" spans="1:6" x14ac:dyDescent="0.2">
      <c r="A176" s="25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26">
        <v>63</v>
      </c>
    </row>
    <row r="177" spans="1:6" x14ac:dyDescent="0.2">
      <c r="A177" s="25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26">
        <v>1593</v>
      </c>
    </row>
    <row r="178" spans="1:6" x14ac:dyDescent="0.2">
      <c r="A178" s="25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26">
        <v>260</v>
      </c>
    </row>
    <row r="179" spans="1:6" x14ac:dyDescent="0.2">
      <c r="A179" s="25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26">
        <v>4586</v>
      </c>
    </row>
    <row r="180" spans="1:6" x14ac:dyDescent="0.2">
      <c r="A180" s="25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26">
        <v>4447</v>
      </c>
    </row>
    <row r="181" spans="1:6" x14ac:dyDescent="0.2">
      <c r="A181" s="25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26">
        <v>8920</v>
      </c>
    </row>
    <row r="182" spans="1:6" x14ac:dyDescent="0.2">
      <c r="A182" s="25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26">
        <v>1823</v>
      </c>
    </row>
    <row r="183" spans="1:6" x14ac:dyDescent="0.2">
      <c r="A183" s="25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26">
        <v>175</v>
      </c>
    </row>
    <row r="184" spans="1:6" x14ac:dyDescent="0.2">
      <c r="A184" s="25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26">
        <v>272</v>
      </c>
    </row>
    <row r="185" spans="1:6" x14ac:dyDescent="0.2">
      <c r="A185" s="25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26">
        <v>249</v>
      </c>
    </row>
    <row r="186" spans="1:6" x14ac:dyDescent="0.2">
      <c r="A186" s="25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26">
        <v>48</v>
      </c>
    </row>
    <row r="187" spans="1:6" x14ac:dyDescent="0.2">
      <c r="A187" s="25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26">
        <v>764</v>
      </c>
    </row>
    <row r="188" spans="1:6" x14ac:dyDescent="0.2">
      <c r="A188" s="25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26">
        <v>18410</v>
      </c>
    </row>
    <row r="189" spans="1:6" x14ac:dyDescent="0.2">
      <c r="A189" s="25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26">
        <v>16327</v>
      </c>
    </row>
    <row r="190" spans="1:6" x14ac:dyDescent="0.2">
      <c r="A190" s="25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26">
        <v>5794</v>
      </c>
    </row>
    <row r="191" spans="1:6" x14ac:dyDescent="0.2">
      <c r="A191" s="25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26">
        <v>7</v>
      </c>
    </row>
    <row r="192" spans="1:6" x14ac:dyDescent="0.2">
      <c r="A192" s="25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26">
        <v>18</v>
      </c>
    </row>
    <row r="193" spans="1:6" x14ac:dyDescent="0.2">
      <c r="A193" s="25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26">
        <v>483</v>
      </c>
    </row>
    <row r="194" spans="1:6" x14ac:dyDescent="0.2">
      <c r="A194" s="25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26">
        <v>156</v>
      </c>
    </row>
    <row r="195" spans="1:6" x14ac:dyDescent="0.2">
      <c r="A195" s="25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26">
        <v>19</v>
      </c>
    </row>
    <row r="196" spans="1:6" x14ac:dyDescent="0.2">
      <c r="A196" s="25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26">
        <v>13</v>
      </c>
    </row>
    <row r="197" spans="1:6" x14ac:dyDescent="0.2">
      <c r="A197" s="25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26">
        <v>19</v>
      </c>
    </row>
    <row r="198" spans="1:6" x14ac:dyDescent="0.2">
      <c r="A198" s="25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26">
        <v>6</v>
      </c>
    </row>
    <row r="199" spans="1:6" x14ac:dyDescent="0.2">
      <c r="A199" s="25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26">
        <v>1206</v>
      </c>
    </row>
    <row r="200" spans="1:6" x14ac:dyDescent="0.2">
      <c r="A200" s="25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26">
        <v>10</v>
      </c>
    </row>
    <row r="201" spans="1:6" x14ac:dyDescent="0.2">
      <c r="A201" s="25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26">
        <v>6</v>
      </c>
    </row>
    <row r="202" spans="1:6" x14ac:dyDescent="0.2">
      <c r="A202" s="25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26">
        <v>1718</v>
      </c>
    </row>
    <row r="203" spans="1:6" x14ac:dyDescent="0.2">
      <c r="A203" s="25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26">
        <v>5526</v>
      </c>
    </row>
    <row r="204" spans="1:6" x14ac:dyDescent="0.2">
      <c r="A204" s="25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26">
        <v>2123</v>
      </c>
    </row>
    <row r="205" spans="1:6" x14ac:dyDescent="0.2">
      <c r="A205" s="25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26">
        <v>305</v>
      </c>
    </row>
    <row r="206" spans="1:6" x14ac:dyDescent="0.2">
      <c r="A206" s="25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26">
        <v>311</v>
      </c>
    </row>
    <row r="207" spans="1:6" x14ac:dyDescent="0.2">
      <c r="A207" s="25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26">
        <v>5</v>
      </c>
    </row>
    <row r="208" spans="1:6" x14ac:dyDescent="0.2">
      <c r="A208" s="25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26">
        <v>1370</v>
      </c>
    </row>
    <row r="209" spans="1:6" x14ac:dyDescent="0.2">
      <c r="A209" s="25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26">
        <v>66</v>
      </c>
    </row>
    <row r="210" spans="1:6" x14ac:dyDescent="0.2">
      <c r="A210" s="25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26">
        <v>1419</v>
      </c>
    </row>
    <row r="211" spans="1:6" x14ac:dyDescent="0.2">
      <c r="A211" s="25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26">
        <v>1307</v>
      </c>
    </row>
    <row r="212" spans="1:6" x14ac:dyDescent="0.2">
      <c r="A212" s="25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26">
        <v>2076</v>
      </c>
    </row>
    <row r="213" spans="1:6" x14ac:dyDescent="0.2">
      <c r="A213" s="25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26">
        <v>2808</v>
      </c>
    </row>
    <row r="214" spans="1:6" x14ac:dyDescent="0.2">
      <c r="A214" s="25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26">
        <v>2915</v>
      </c>
    </row>
    <row r="215" spans="1:6" x14ac:dyDescent="0.2">
      <c r="A215" s="25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26">
        <v>2403</v>
      </c>
    </row>
    <row r="216" spans="1:6" x14ac:dyDescent="0.2">
      <c r="A216" s="25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26">
        <v>1037</v>
      </c>
    </row>
    <row r="217" spans="1:6" x14ac:dyDescent="0.2">
      <c r="A217" s="25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26">
        <v>161</v>
      </c>
    </row>
    <row r="218" spans="1:6" x14ac:dyDescent="0.2">
      <c r="A218" s="25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26">
        <v>1561</v>
      </c>
    </row>
    <row r="219" spans="1:6" x14ac:dyDescent="0.2">
      <c r="A219" s="25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26">
        <v>1974</v>
      </c>
    </row>
    <row r="220" spans="1:6" x14ac:dyDescent="0.2">
      <c r="A220" s="25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26">
        <v>1703</v>
      </c>
    </row>
    <row r="221" spans="1:6" x14ac:dyDescent="0.2">
      <c r="A221" s="25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26">
        <v>2264</v>
      </c>
    </row>
    <row r="222" spans="1:6" x14ac:dyDescent="0.2">
      <c r="A222" s="25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26">
        <v>6</v>
      </c>
    </row>
    <row r="223" spans="1:6" x14ac:dyDescent="0.2">
      <c r="A223" s="25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26">
        <v>46</v>
      </c>
    </row>
    <row r="224" spans="1:6" x14ac:dyDescent="0.2">
      <c r="A224" s="25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26">
        <v>1987</v>
      </c>
    </row>
    <row r="225" spans="1:6" x14ac:dyDescent="0.2">
      <c r="A225" s="25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26">
        <v>11</v>
      </c>
    </row>
    <row r="226" spans="1:6" x14ac:dyDescent="0.2">
      <c r="A226" s="25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26">
        <v>9</v>
      </c>
    </row>
    <row r="227" spans="1:6" x14ac:dyDescent="0.2">
      <c r="A227" s="25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26">
        <v>169</v>
      </c>
    </row>
    <row r="228" spans="1:6" x14ac:dyDescent="0.2">
      <c r="A228" s="25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26">
        <v>461</v>
      </c>
    </row>
    <row r="229" spans="1:6" x14ac:dyDescent="0.2">
      <c r="A229" s="25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26">
        <v>17</v>
      </c>
    </row>
    <row r="230" spans="1:6" x14ac:dyDescent="0.2">
      <c r="A230" s="25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26">
        <v>55</v>
      </c>
    </row>
    <row r="231" spans="1:6" x14ac:dyDescent="0.2">
      <c r="A231" s="25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26">
        <v>8</v>
      </c>
    </row>
    <row r="232" spans="1:6" x14ac:dyDescent="0.2">
      <c r="A232" s="25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26">
        <v>142</v>
      </c>
    </row>
    <row r="233" spans="1:6" x14ac:dyDescent="0.2">
      <c r="A233" s="25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26">
        <v>13</v>
      </c>
    </row>
    <row r="234" spans="1:6" x14ac:dyDescent="0.2">
      <c r="A234" s="25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26">
        <v>2055</v>
      </c>
    </row>
    <row r="235" spans="1:6" x14ac:dyDescent="0.2">
      <c r="A235" s="25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26">
        <v>37</v>
      </c>
    </row>
    <row r="236" spans="1:6" x14ac:dyDescent="0.2">
      <c r="A236" s="25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26">
        <v>54</v>
      </c>
    </row>
    <row r="237" spans="1:6" x14ac:dyDescent="0.2">
      <c r="A237" s="25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26">
        <v>92</v>
      </c>
    </row>
    <row r="238" spans="1:6" x14ac:dyDescent="0.2">
      <c r="A238" s="25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26">
        <v>60</v>
      </c>
    </row>
    <row r="239" spans="1:6" x14ac:dyDescent="0.2">
      <c r="A239" s="25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26">
        <v>18</v>
      </c>
    </row>
    <row r="240" spans="1:6" x14ac:dyDescent="0.2">
      <c r="A240" s="25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26">
        <v>15</v>
      </c>
    </row>
    <row r="241" spans="1:6" x14ac:dyDescent="0.2">
      <c r="A241" s="25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26">
        <v>28</v>
      </c>
    </row>
    <row r="242" spans="1:6" x14ac:dyDescent="0.2">
      <c r="A242" s="25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26">
        <v>64</v>
      </c>
    </row>
    <row r="243" spans="1:6" x14ac:dyDescent="0.2">
      <c r="A243" s="25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26">
        <v>1142</v>
      </c>
    </row>
    <row r="244" spans="1:6" x14ac:dyDescent="0.2">
      <c r="A244" s="25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26">
        <v>44</v>
      </c>
    </row>
    <row r="245" spans="1:6" x14ac:dyDescent="0.2">
      <c r="A245" s="25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26">
        <v>6</v>
      </c>
    </row>
    <row r="246" spans="1:6" x14ac:dyDescent="0.2">
      <c r="A246" s="25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26">
        <v>240</v>
      </c>
    </row>
    <row r="247" spans="1:6" x14ac:dyDescent="0.2">
      <c r="A247" s="25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26">
        <v>51</v>
      </c>
    </row>
    <row r="248" spans="1:6" x14ac:dyDescent="0.2">
      <c r="A248" s="25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26">
        <v>27</v>
      </c>
    </row>
    <row r="249" spans="1:6" x14ac:dyDescent="0.2">
      <c r="A249" s="25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26">
        <v>1688</v>
      </c>
    </row>
    <row r="250" spans="1:6" x14ac:dyDescent="0.2">
      <c r="A250" s="25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26">
        <v>52</v>
      </c>
    </row>
    <row r="251" spans="1:6" x14ac:dyDescent="0.2">
      <c r="A251" s="25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26">
        <v>98</v>
      </c>
    </row>
    <row r="252" spans="1:6" x14ac:dyDescent="0.2">
      <c r="A252" s="25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26">
        <v>80</v>
      </c>
    </row>
    <row r="253" spans="1:6" x14ac:dyDescent="0.2">
      <c r="A253" s="25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26">
        <v>10</v>
      </c>
    </row>
    <row r="254" spans="1:6" x14ac:dyDescent="0.2">
      <c r="A254" s="25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26">
        <v>559</v>
      </c>
    </row>
    <row r="255" spans="1:6" x14ac:dyDescent="0.2">
      <c r="A255" s="25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26">
        <v>13</v>
      </c>
    </row>
    <row r="256" spans="1:6" x14ac:dyDescent="0.2">
      <c r="A256" s="25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26">
        <v>80</v>
      </c>
    </row>
    <row r="257" spans="1:6" x14ac:dyDescent="0.2">
      <c r="A257" s="25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26">
        <v>140</v>
      </c>
    </row>
    <row r="258" spans="1:6" x14ac:dyDescent="0.2">
      <c r="A258" s="25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26">
        <v>6</v>
      </c>
    </row>
    <row r="259" spans="1:6" x14ac:dyDescent="0.2">
      <c r="A259" s="25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26">
        <v>9</v>
      </c>
    </row>
    <row r="260" spans="1:6" x14ac:dyDescent="0.2">
      <c r="A260" s="25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26">
        <v>9</v>
      </c>
    </row>
    <row r="261" spans="1:6" x14ac:dyDescent="0.2">
      <c r="A261" s="25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26">
        <v>64</v>
      </c>
    </row>
    <row r="262" spans="1:6" x14ac:dyDescent="0.2">
      <c r="A262" s="25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26">
        <v>15</v>
      </c>
    </row>
    <row r="263" spans="1:6" x14ac:dyDescent="0.2">
      <c r="A263" s="25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26">
        <v>30</v>
      </c>
    </row>
    <row r="264" spans="1:6" x14ac:dyDescent="0.2">
      <c r="A264" s="25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26">
        <v>10</v>
      </c>
    </row>
    <row r="265" spans="1:6" x14ac:dyDescent="0.2">
      <c r="A265" s="25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26">
        <v>6</v>
      </c>
    </row>
    <row r="266" spans="1:6" x14ac:dyDescent="0.2">
      <c r="A266" s="25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26">
        <v>6</v>
      </c>
    </row>
    <row r="267" spans="1:6" x14ac:dyDescent="0.2">
      <c r="A267" s="25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26">
        <v>26</v>
      </c>
    </row>
    <row r="268" spans="1:6" x14ac:dyDescent="0.2">
      <c r="A268" s="25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26">
        <v>38</v>
      </c>
    </row>
    <row r="269" spans="1:6" x14ac:dyDescent="0.2">
      <c r="A269" s="25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26">
        <v>101</v>
      </c>
    </row>
    <row r="270" spans="1:6" x14ac:dyDescent="0.2">
      <c r="A270" s="25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26">
        <v>17</v>
      </c>
    </row>
    <row r="271" spans="1:6" x14ac:dyDescent="0.2">
      <c r="A271" s="25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26">
        <v>1253</v>
      </c>
    </row>
    <row r="272" spans="1:6" x14ac:dyDescent="0.2">
      <c r="A272" s="25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26">
        <v>80</v>
      </c>
    </row>
    <row r="273" spans="1:6" x14ac:dyDescent="0.2">
      <c r="A273" s="25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26">
        <v>160</v>
      </c>
    </row>
    <row r="274" spans="1:6" x14ac:dyDescent="0.2">
      <c r="A274" s="25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26">
        <v>143</v>
      </c>
    </row>
    <row r="275" spans="1:6" x14ac:dyDescent="0.2">
      <c r="A275" s="25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26">
        <v>49</v>
      </c>
    </row>
    <row r="276" spans="1:6" x14ac:dyDescent="0.2">
      <c r="A276" s="25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26">
        <v>5</v>
      </c>
    </row>
    <row r="277" spans="1:6" x14ac:dyDescent="0.2">
      <c r="A277" s="25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26">
        <v>41</v>
      </c>
    </row>
    <row r="278" spans="1:6" x14ac:dyDescent="0.2">
      <c r="A278" s="25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26">
        <v>8</v>
      </c>
    </row>
    <row r="279" spans="1:6" x14ac:dyDescent="0.2">
      <c r="A279" s="25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26">
        <v>1691</v>
      </c>
    </row>
    <row r="280" spans="1:6" x14ac:dyDescent="0.2">
      <c r="A280" s="25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26">
        <v>1163</v>
      </c>
    </row>
    <row r="281" spans="1:6" x14ac:dyDescent="0.2">
      <c r="A281" s="25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26">
        <v>2021</v>
      </c>
    </row>
    <row r="282" spans="1:6" x14ac:dyDescent="0.2">
      <c r="A282" s="25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26">
        <v>1034</v>
      </c>
    </row>
    <row r="283" spans="1:6" x14ac:dyDescent="0.2">
      <c r="A283" s="25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26">
        <v>6</v>
      </c>
    </row>
    <row r="284" spans="1:6" x14ac:dyDescent="0.2">
      <c r="A284" s="25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26">
        <v>5</v>
      </c>
    </row>
    <row r="285" spans="1:6" x14ac:dyDescent="0.2">
      <c r="A285" s="25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26">
        <v>73</v>
      </c>
    </row>
    <row r="286" spans="1:6" x14ac:dyDescent="0.2">
      <c r="A286" s="25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26">
        <v>28</v>
      </c>
    </row>
    <row r="287" spans="1:6" x14ac:dyDescent="0.2">
      <c r="A287" s="25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26">
        <v>6</v>
      </c>
    </row>
    <row r="288" spans="1:6" x14ac:dyDescent="0.2">
      <c r="A288" s="25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26">
        <v>6</v>
      </c>
    </row>
    <row r="289" spans="1:6" x14ac:dyDescent="0.2">
      <c r="A289" s="25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26">
        <v>9</v>
      </c>
    </row>
    <row r="290" spans="1:6" x14ac:dyDescent="0.2">
      <c r="A290" s="25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26">
        <v>5</v>
      </c>
    </row>
    <row r="291" spans="1:6" x14ac:dyDescent="0.2">
      <c r="A291" s="25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26">
        <v>192</v>
      </c>
    </row>
    <row r="292" spans="1:6" x14ac:dyDescent="0.2">
      <c r="A292" s="25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26">
        <v>5</v>
      </c>
    </row>
    <row r="293" spans="1:6" x14ac:dyDescent="0.2">
      <c r="A293" s="25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26">
        <v>6</v>
      </c>
    </row>
    <row r="294" spans="1:6" x14ac:dyDescent="0.2">
      <c r="A294" s="25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26">
        <v>317</v>
      </c>
    </row>
    <row r="295" spans="1:6" x14ac:dyDescent="0.2">
      <c r="A295" s="25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26">
        <v>544</v>
      </c>
    </row>
    <row r="296" spans="1:6" x14ac:dyDescent="0.2">
      <c r="A296" s="25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26">
        <v>220</v>
      </c>
    </row>
    <row r="297" spans="1:6" x14ac:dyDescent="0.2">
      <c r="A297" s="25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26">
        <v>81</v>
      </c>
    </row>
    <row r="298" spans="1:6" x14ac:dyDescent="0.2">
      <c r="A298" s="25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26">
        <v>31</v>
      </c>
    </row>
    <row r="299" spans="1:6" x14ac:dyDescent="0.2">
      <c r="A299" s="25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26">
        <v>5</v>
      </c>
    </row>
    <row r="300" spans="1:6" x14ac:dyDescent="0.2">
      <c r="A300" s="25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26">
        <v>253</v>
      </c>
    </row>
    <row r="301" spans="1:6" x14ac:dyDescent="0.2">
      <c r="A301" s="25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26">
        <v>7</v>
      </c>
    </row>
    <row r="302" spans="1:6" x14ac:dyDescent="0.2">
      <c r="A302" s="25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26">
        <v>69</v>
      </c>
    </row>
    <row r="303" spans="1:6" x14ac:dyDescent="0.2">
      <c r="A303" s="25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26">
        <v>179</v>
      </c>
    </row>
    <row r="304" spans="1:6" x14ac:dyDescent="0.2">
      <c r="A304" s="25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26">
        <v>357</v>
      </c>
    </row>
    <row r="305" spans="1:6" x14ac:dyDescent="0.2">
      <c r="A305" s="25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26">
        <v>501</v>
      </c>
    </row>
    <row r="306" spans="1:6" x14ac:dyDescent="0.2">
      <c r="A306" s="25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26">
        <v>482</v>
      </c>
    </row>
    <row r="307" spans="1:6" x14ac:dyDescent="0.2">
      <c r="A307" s="25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26">
        <v>409</v>
      </c>
    </row>
    <row r="308" spans="1:6" x14ac:dyDescent="0.2">
      <c r="A308" s="25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26">
        <v>102</v>
      </c>
    </row>
    <row r="309" spans="1:6" x14ac:dyDescent="0.2">
      <c r="A309" s="25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26">
        <v>99</v>
      </c>
    </row>
    <row r="310" spans="1:6" x14ac:dyDescent="0.2">
      <c r="A310" s="25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26">
        <v>225</v>
      </c>
    </row>
    <row r="311" spans="1:6" x14ac:dyDescent="0.2">
      <c r="A311" s="25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26">
        <v>391</v>
      </c>
    </row>
    <row r="312" spans="1:6" x14ac:dyDescent="0.2">
      <c r="A312" s="25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26">
        <v>142</v>
      </c>
    </row>
    <row r="313" spans="1:6" x14ac:dyDescent="0.2">
      <c r="A313" s="25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26">
        <v>377</v>
      </c>
    </row>
    <row r="314" spans="1:6" x14ac:dyDescent="0.2">
      <c r="A314" s="25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26">
        <v>6</v>
      </c>
    </row>
    <row r="315" spans="1:6" x14ac:dyDescent="0.2">
      <c r="A315" s="25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26">
        <v>6</v>
      </c>
    </row>
    <row r="316" spans="1:6" x14ac:dyDescent="0.2">
      <c r="A316" s="25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26">
        <v>263</v>
      </c>
    </row>
    <row r="317" spans="1:6" x14ac:dyDescent="0.2">
      <c r="A317" s="25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26">
        <v>6</v>
      </c>
    </row>
    <row r="318" spans="1:6" x14ac:dyDescent="0.2">
      <c r="A318" s="25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26">
        <v>7</v>
      </c>
    </row>
    <row r="319" spans="1:6" x14ac:dyDescent="0.2">
      <c r="A319" s="25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26">
        <v>10</v>
      </c>
    </row>
    <row r="320" spans="1:6" x14ac:dyDescent="0.2">
      <c r="A320" s="25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26">
        <v>74</v>
      </c>
    </row>
    <row r="321" spans="1:6" x14ac:dyDescent="0.2">
      <c r="A321" s="25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26">
        <v>7</v>
      </c>
    </row>
    <row r="322" spans="1:6" x14ac:dyDescent="0.2">
      <c r="A322" s="25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26">
        <v>9</v>
      </c>
    </row>
    <row r="323" spans="1:6" x14ac:dyDescent="0.2">
      <c r="A323" s="25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26">
        <v>6</v>
      </c>
    </row>
    <row r="324" spans="1:6" x14ac:dyDescent="0.2">
      <c r="A324" s="25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26">
        <v>25</v>
      </c>
    </row>
    <row r="325" spans="1:6" x14ac:dyDescent="0.2">
      <c r="A325" s="25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26">
        <v>6</v>
      </c>
    </row>
    <row r="326" spans="1:6" x14ac:dyDescent="0.2">
      <c r="A326" s="25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26">
        <v>521</v>
      </c>
    </row>
    <row r="327" spans="1:6" x14ac:dyDescent="0.2">
      <c r="A327" s="25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26">
        <v>6</v>
      </c>
    </row>
    <row r="328" spans="1:6" x14ac:dyDescent="0.2">
      <c r="A328" s="25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26">
        <v>13</v>
      </c>
    </row>
    <row r="329" spans="1:6" x14ac:dyDescent="0.2">
      <c r="A329" s="25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26">
        <v>7</v>
      </c>
    </row>
    <row r="330" spans="1:6" x14ac:dyDescent="0.2">
      <c r="A330" s="25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26">
        <v>7</v>
      </c>
    </row>
    <row r="331" spans="1:6" x14ac:dyDescent="0.2">
      <c r="A331" s="25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26">
        <v>6</v>
      </c>
    </row>
    <row r="332" spans="1:6" x14ac:dyDescent="0.2">
      <c r="A332" s="25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26">
        <v>6</v>
      </c>
    </row>
    <row r="333" spans="1:6" x14ac:dyDescent="0.2">
      <c r="A333" s="25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26">
        <v>6</v>
      </c>
    </row>
    <row r="334" spans="1:6" x14ac:dyDescent="0.2">
      <c r="A334" s="25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26">
        <v>6</v>
      </c>
    </row>
    <row r="335" spans="1:6" x14ac:dyDescent="0.2">
      <c r="A335" s="25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26">
        <v>202</v>
      </c>
    </row>
    <row r="336" spans="1:6" x14ac:dyDescent="0.2">
      <c r="A336" s="25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26">
        <v>15</v>
      </c>
    </row>
    <row r="337" spans="1:6" x14ac:dyDescent="0.2">
      <c r="A337" s="25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26">
        <v>5</v>
      </c>
    </row>
    <row r="338" spans="1:6" x14ac:dyDescent="0.2">
      <c r="A338" s="25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26">
        <v>21</v>
      </c>
    </row>
    <row r="339" spans="1:6" x14ac:dyDescent="0.2">
      <c r="A339" s="25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26">
        <v>9</v>
      </c>
    </row>
    <row r="340" spans="1:6" x14ac:dyDescent="0.2">
      <c r="A340" s="25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26">
        <v>6</v>
      </c>
    </row>
    <row r="341" spans="1:6" x14ac:dyDescent="0.2">
      <c r="A341" s="25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26">
        <v>109</v>
      </c>
    </row>
    <row r="342" spans="1:6" x14ac:dyDescent="0.2">
      <c r="A342" s="25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26">
        <v>17</v>
      </c>
    </row>
    <row r="343" spans="1:6" x14ac:dyDescent="0.2">
      <c r="A343" s="25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26">
        <v>22</v>
      </c>
    </row>
    <row r="344" spans="1:6" x14ac:dyDescent="0.2">
      <c r="A344" s="25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26">
        <v>11</v>
      </c>
    </row>
    <row r="345" spans="1:6" x14ac:dyDescent="0.2">
      <c r="A345" s="25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26">
        <v>6</v>
      </c>
    </row>
    <row r="346" spans="1:6" x14ac:dyDescent="0.2">
      <c r="A346" s="25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26">
        <v>140</v>
      </c>
    </row>
    <row r="347" spans="1:6" x14ac:dyDescent="0.2">
      <c r="A347" s="25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26">
        <v>10</v>
      </c>
    </row>
    <row r="348" spans="1:6" x14ac:dyDescent="0.2">
      <c r="A348" s="25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26">
        <v>69</v>
      </c>
    </row>
    <row r="349" spans="1:6" x14ac:dyDescent="0.2">
      <c r="A349" s="25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26">
        <v>19</v>
      </c>
    </row>
    <row r="350" spans="1:6" x14ac:dyDescent="0.2">
      <c r="A350" s="25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26">
        <v>5</v>
      </c>
    </row>
    <row r="351" spans="1:6" x14ac:dyDescent="0.2">
      <c r="A351" s="25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26">
        <v>6</v>
      </c>
    </row>
    <row r="352" spans="1:6" x14ac:dyDescent="0.2">
      <c r="A352" s="25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26">
        <v>6</v>
      </c>
    </row>
    <row r="353" spans="1:6" x14ac:dyDescent="0.2">
      <c r="A353" s="25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26">
        <v>6</v>
      </c>
    </row>
    <row r="354" spans="1:6" x14ac:dyDescent="0.2">
      <c r="A354" s="25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26">
        <v>5</v>
      </c>
    </row>
    <row r="355" spans="1:6" x14ac:dyDescent="0.2">
      <c r="A355" s="25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26">
        <v>6</v>
      </c>
    </row>
    <row r="356" spans="1:6" x14ac:dyDescent="0.2">
      <c r="A356" s="25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26">
        <v>10</v>
      </c>
    </row>
    <row r="357" spans="1:6" x14ac:dyDescent="0.2">
      <c r="A357" s="25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26">
        <v>6</v>
      </c>
    </row>
    <row r="358" spans="1:6" x14ac:dyDescent="0.2">
      <c r="A358" s="25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26">
        <v>5</v>
      </c>
    </row>
    <row r="359" spans="1:6" x14ac:dyDescent="0.2">
      <c r="A359" s="25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26">
        <v>6</v>
      </c>
    </row>
    <row r="360" spans="1:6" x14ac:dyDescent="0.2">
      <c r="A360" s="25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26">
        <v>6</v>
      </c>
    </row>
    <row r="361" spans="1:6" x14ac:dyDescent="0.2">
      <c r="A361" s="25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26">
        <v>52</v>
      </c>
    </row>
    <row r="362" spans="1:6" x14ac:dyDescent="0.2">
      <c r="A362" s="25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26">
        <v>6</v>
      </c>
    </row>
    <row r="363" spans="1:6" x14ac:dyDescent="0.2">
      <c r="A363" s="25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26">
        <v>615</v>
      </c>
    </row>
    <row r="364" spans="1:6" x14ac:dyDescent="0.2">
      <c r="A364" s="25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26">
        <v>392</v>
      </c>
    </row>
    <row r="365" spans="1:6" x14ac:dyDescent="0.2">
      <c r="A365" s="25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26">
        <v>117</v>
      </c>
    </row>
    <row r="366" spans="1:6" x14ac:dyDescent="0.2">
      <c r="A366" s="25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26">
        <v>16</v>
      </c>
    </row>
    <row r="367" spans="1:6" x14ac:dyDescent="0.2">
      <c r="A367" s="25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26">
        <v>6</v>
      </c>
    </row>
    <row r="368" spans="1:6" x14ac:dyDescent="0.2">
      <c r="A368" s="25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26">
        <v>5</v>
      </c>
    </row>
    <row r="369" spans="1:6" x14ac:dyDescent="0.2">
      <c r="A369" s="25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26">
        <v>6</v>
      </c>
    </row>
    <row r="370" spans="1:6" x14ac:dyDescent="0.2">
      <c r="A370" s="25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26">
        <v>176</v>
      </c>
    </row>
    <row r="371" spans="1:6" x14ac:dyDescent="0.2">
      <c r="A371" s="25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26">
        <v>1767</v>
      </c>
    </row>
    <row r="372" spans="1:6" x14ac:dyDescent="0.2">
      <c r="A372" s="25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26">
        <v>40</v>
      </c>
    </row>
    <row r="373" spans="1:6" x14ac:dyDescent="0.2">
      <c r="A373" s="25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26">
        <v>39222</v>
      </c>
    </row>
    <row r="374" spans="1:6" x14ac:dyDescent="0.2">
      <c r="A374" s="25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26">
        <v>9662</v>
      </c>
    </row>
    <row r="375" spans="1:6" x14ac:dyDescent="0.2">
      <c r="A375" s="25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26">
        <v>44</v>
      </c>
    </row>
    <row r="376" spans="1:6" x14ac:dyDescent="0.2">
      <c r="A376" s="25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26">
        <v>83</v>
      </c>
    </row>
    <row r="377" spans="1:6" x14ac:dyDescent="0.2">
      <c r="A377" s="25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26">
        <v>3245</v>
      </c>
    </row>
    <row r="378" spans="1:6" x14ac:dyDescent="0.2">
      <c r="A378" s="25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26">
        <v>602</v>
      </c>
    </row>
    <row r="379" spans="1:6" x14ac:dyDescent="0.2">
      <c r="A379" s="25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26">
        <v>88</v>
      </c>
    </row>
    <row r="380" spans="1:6" x14ac:dyDescent="0.2">
      <c r="A380" s="25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26">
        <v>58</v>
      </c>
    </row>
    <row r="381" spans="1:6" x14ac:dyDescent="0.2">
      <c r="A381" s="25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26">
        <v>94</v>
      </c>
    </row>
    <row r="382" spans="1:6" x14ac:dyDescent="0.2">
      <c r="A382" s="25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26">
        <v>24</v>
      </c>
    </row>
    <row r="383" spans="1:6" x14ac:dyDescent="0.2">
      <c r="A383" s="25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26">
        <v>2297</v>
      </c>
    </row>
    <row r="384" spans="1:6" x14ac:dyDescent="0.2">
      <c r="A384" s="25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26">
        <v>85</v>
      </c>
    </row>
    <row r="385" spans="1:6" x14ac:dyDescent="0.2">
      <c r="A385" s="25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26">
        <v>80</v>
      </c>
    </row>
    <row r="386" spans="1:6" x14ac:dyDescent="0.2">
      <c r="A386" s="25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26">
        <v>2941</v>
      </c>
    </row>
    <row r="387" spans="1:6" x14ac:dyDescent="0.2">
      <c r="A387" s="25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26">
        <v>6104</v>
      </c>
    </row>
    <row r="388" spans="1:6" x14ac:dyDescent="0.2">
      <c r="A388" s="25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26">
        <v>2812</v>
      </c>
    </row>
    <row r="389" spans="1:6" x14ac:dyDescent="0.2">
      <c r="A389" s="25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26">
        <v>748</v>
      </c>
    </row>
    <row r="390" spans="1:6" x14ac:dyDescent="0.2">
      <c r="A390" s="25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26">
        <v>297</v>
      </c>
    </row>
    <row r="391" spans="1:6" x14ac:dyDescent="0.2">
      <c r="A391" s="25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26">
        <v>15</v>
      </c>
    </row>
    <row r="392" spans="1:6" x14ac:dyDescent="0.2">
      <c r="A392" s="25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26">
        <v>1548</v>
      </c>
    </row>
    <row r="393" spans="1:6" x14ac:dyDescent="0.2">
      <c r="A393" s="25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26">
        <v>503</v>
      </c>
    </row>
    <row r="394" spans="1:6" x14ac:dyDescent="0.2">
      <c r="A394" s="25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26">
        <v>1556</v>
      </c>
    </row>
    <row r="395" spans="1:6" x14ac:dyDescent="0.2">
      <c r="A395" s="25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26">
        <v>2485</v>
      </c>
    </row>
    <row r="396" spans="1:6" x14ac:dyDescent="0.2">
      <c r="A396" s="25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26">
        <v>1649</v>
      </c>
    </row>
    <row r="397" spans="1:6" x14ac:dyDescent="0.2">
      <c r="A397" s="25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26">
        <v>5175</v>
      </c>
    </row>
    <row r="398" spans="1:6" x14ac:dyDescent="0.2">
      <c r="A398" s="25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26">
        <v>6202</v>
      </c>
    </row>
    <row r="399" spans="1:6" x14ac:dyDescent="0.2">
      <c r="A399" s="25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26">
        <v>6250</v>
      </c>
    </row>
    <row r="400" spans="1:6" x14ac:dyDescent="0.2">
      <c r="A400" s="25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26">
        <v>955</v>
      </c>
    </row>
    <row r="401" spans="1:6" x14ac:dyDescent="0.2">
      <c r="A401" s="25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26">
        <v>1693</v>
      </c>
    </row>
    <row r="402" spans="1:6" x14ac:dyDescent="0.2">
      <c r="A402" s="25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26">
        <v>2876</v>
      </c>
    </row>
    <row r="403" spans="1:6" x14ac:dyDescent="0.2">
      <c r="A403" s="25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26">
        <v>5845</v>
      </c>
    </row>
    <row r="404" spans="1:6" x14ac:dyDescent="0.2">
      <c r="A404" s="25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26">
        <v>2737</v>
      </c>
    </row>
    <row r="405" spans="1:6" x14ac:dyDescent="0.2">
      <c r="A405" s="25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26">
        <v>6434</v>
      </c>
    </row>
    <row r="406" spans="1:6" x14ac:dyDescent="0.2">
      <c r="A406" s="25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26">
        <v>22</v>
      </c>
    </row>
    <row r="407" spans="1:6" x14ac:dyDescent="0.2">
      <c r="A407" s="25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26">
        <v>136</v>
      </c>
    </row>
    <row r="408" spans="1:6" x14ac:dyDescent="0.2">
      <c r="A408" s="25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26">
        <v>2687</v>
      </c>
    </row>
    <row r="409" spans="1:6" x14ac:dyDescent="0.2">
      <c r="A409" s="25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26">
        <v>60</v>
      </c>
    </row>
    <row r="410" spans="1:6" x14ac:dyDescent="0.2">
      <c r="A410" s="25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26">
        <v>174</v>
      </c>
    </row>
    <row r="411" spans="1:6" x14ac:dyDescent="0.2">
      <c r="A411" s="25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26">
        <v>418</v>
      </c>
    </row>
    <row r="412" spans="1:6" x14ac:dyDescent="0.2">
      <c r="A412" s="25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26">
        <v>1840</v>
      </c>
    </row>
    <row r="413" spans="1:6" x14ac:dyDescent="0.2">
      <c r="A413" s="25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26">
        <v>81</v>
      </c>
    </row>
    <row r="414" spans="1:6" x14ac:dyDescent="0.2">
      <c r="A414" s="25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26">
        <v>86</v>
      </c>
    </row>
    <row r="415" spans="1:6" x14ac:dyDescent="0.2">
      <c r="A415" s="25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26">
        <v>29</v>
      </c>
    </row>
    <row r="416" spans="1:6" x14ac:dyDescent="0.2">
      <c r="A416" s="25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26">
        <v>288</v>
      </c>
    </row>
    <row r="417" spans="1:6" x14ac:dyDescent="0.2">
      <c r="A417" s="25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26">
        <v>33</v>
      </c>
    </row>
    <row r="418" spans="1:6" x14ac:dyDescent="0.2">
      <c r="A418" s="25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26">
        <v>4836</v>
      </c>
    </row>
    <row r="419" spans="1:6" x14ac:dyDescent="0.2">
      <c r="A419" s="25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26">
        <v>149</v>
      </c>
    </row>
    <row r="420" spans="1:6" x14ac:dyDescent="0.2">
      <c r="A420" s="25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26">
        <v>86</v>
      </c>
    </row>
    <row r="421" spans="1:6" x14ac:dyDescent="0.2">
      <c r="A421" s="25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26">
        <v>381</v>
      </c>
    </row>
    <row r="422" spans="1:6" x14ac:dyDescent="0.2">
      <c r="A422" s="25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26">
        <v>264</v>
      </c>
    </row>
    <row r="423" spans="1:6" x14ac:dyDescent="0.2">
      <c r="A423" s="25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26">
        <v>158</v>
      </c>
    </row>
    <row r="424" spans="1:6" x14ac:dyDescent="0.2">
      <c r="A424" s="25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26">
        <v>37</v>
      </c>
    </row>
    <row r="425" spans="1:6" x14ac:dyDescent="0.2">
      <c r="A425" s="25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26">
        <v>94</v>
      </c>
    </row>
    <row r="426" spans="1:6" x14ac:dyDescent="0.2">
      <c r="A426" s="25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26">
        <v>226</v>
      </c>
    </row>
    <row r="427" spans="1:6" x14ac:dyDescent="0.2">
      <c r="A427" s="25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26">
        <v>5672</v>
      </c>
    </row>
    <row r="428" spans="1:6" x14ac:dyDescent="0.2">
      <c r="A428" s="25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26">
        <v>403</v>
      </c>
    </row>
    <row r="429" spans="1:6" x14ac:dyDescent="0.2">
      <c r="A429" s="25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26">
        <v>18</v>
      </c>
    </row>
    <row r="430" spans="1:6" x14ac:dyDescent="0.2">
      <c r="A430" s="25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26">
        <v>619</v>
      </c>
    </row>
    <row r="431" spans="1:6" x14ac:dyDescent="0.2">
      <c r="A431" s="25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26">
        <v>195</v>
      </c>
    </row>
    <row r="432" spans="1:6" x14ac:dyDescent="0.2">
      <c r="A432" s="25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26">
        <v>65</v>
      </c>
    </row>
    <row r="433" spans="1:6" x14ac:dyDescent="0.2">
      <c r="A433" s="25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26">
        <v>6087</v>
      </c>
    </row>
    <row r="434" spans="1:6" x14ac:dyDescent="0.2">
      <c r="A434" s="25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26">
        <v>107</v>
      </c>
    </row>
    <row r="435" spans="1:6" x14ac:dyDescent="0.2">
      <c r="A435" s="25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26">
        <v>270</v>
      </c>
    </row>
    <row r="436" spans="1:6" x14ac:dyDescent="0.2">
      <c r="A436" s="25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26">
        <v>207</v>
      </c>
    </row>
    <row r="437" spans="1:6" x14ac:dyDescent="0.2">
      <c r="A437" s="25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26">
        <v>95</v>
      </c>
    </row>
    <row r="438" spans="1:6" x14ac:dyDescent="0.2">
      <c r="A438" s="25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26">
        <v>1353</v>
      </c>
    </row>
    <row r="439" spans="1:6" x14ac:dyDescent="0.2">
      <c r="A439" s="25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26">
        <v>44</v>
      </c>
    </row>
    <row r="440" spans="1:6" x14ac:dyDescent="0.2">
      <c r="A440" s="25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26">
        <v>169</v>
      </c>
    </row>
    <row r="441" spans="1:6" x14ac:dyDescent="0.2">
      <c r="A441" s="25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26">
        <v>714</v>
      </c>
    </row>
    <row r="442" spans="1:6" x14ac:dyDescent="0.2">
      <c r="A442" s="25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26">
        <v>15</v>
      </c>
    </row>
    <row r="443" spans="1:6" x14ac:dyDescent="0.2">
      <c r="A443" s="25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26">
        <v>29</v>
      </c>
    </row>
    <row r="444" spans="1:6" x14ac:dyDescent="0.2">
      <c r="A444" s="25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26">
        <v>65</v>
      </c>
    </row>
    <row r="445" spans="1:6" x14ac:dyDescent="0.2">
      <c r="A445" s="25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26">
        <v>271</v>
      </c>
    </row>
    <row r="446" spans="1:6" x14ac:dyDescent="0.2">
      <c r="A446" s="25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26">
        <v>85</v>
      </c>
    </row>
    <row r="447" spans="1:6" x14ac:dyDescent="0.2">
      <c r="A447" s="25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26">
        <v>51</v>
      </c>
    </row>
    <row r="448" spans="1:6" x14ac:dyDescent="0.2">
      <c r="A448" s="25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26">
        <v>18</v>
      </c>
    </row>
    <row r="449" spans="1:6" x14ac:dyDescent="0.2">
      <c r="A449" s="25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26">
        <v>9</v>
      </c>
    </row>
    <row r="450" spans="1:6" x14ac:dyDescent="0.2">
      <c r="A450" s="25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26">
        <v>35</v>
      </c>
    </row>
    <row r="451" spans="1:6" x14ac:dyDescent="0.2">
      <c r="A451" s="25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26">
        <v>267</v>
      </c>
    </row>
    <row r="452" spans="1:6" x14ac:dyDescent="0.2">
      <c r="A452" s="25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26">
        <v>131</v>
      </c>
    </row>
    <row r="453" spans="1:6" x14ac:dyDescent="0.2">
      <c r="A453" s="25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26">
        <v>439</v>
      </c>
    </row>
    <row r="454" spans="1:6" x14ac:dyDescent="0.2">
      <c r="A454" s="25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26">
        <v>50</v>
      </c>
    </row>
    <row r="455" spans="1:6" x14ac:dyDescent="0.2">
      <c r="A455" s="25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26">
        <v>1439</v>
      </c>
    </row>
    <row r="456" spans="1:6" x14ac:dyDescent="0.2">
      <c r="A456" s="25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26">
        <v>340</v>
      </c>
    </row>
    <row r="457" spans="1:6" x14ac:dyDescent="0.2">
      <c r="A457" s="25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26">
        <v>1822</v>
      </c>
    </row>
    <row r="458" spans="1:6" x14ac:dyDescent="0.2">
      <c r="A458" s="25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26">
        <v>1477</v>
      </c>
    </row>
    <row r="459" spans="1:6" x14ac:dyDescent="0.2">
      <c r="A459" s="25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26">
        <v>311</v>
      </c>
    </row>
    <row r="460" spans="1:6" x14ac:dyDescent="0.2">
      <c r="A460" s="25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26">
        <v>400</v>
      </c>
    </row>
    <row r="461" spans="1:6" x14ac:dyDescent="0.2">
      <c r="A461" s="25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26">
        <v>289</v>
      </c>
    </row>
    <row r="462" spans="1:6" x14ac:dyDescent="0.2">
      <c r="A462" s="25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26">
        <v>105</v>
      </c>
    </row>
    <row r="463" spans="1:6" x14ac:dyDescent="0.2">
      <c r="A463" s="25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26">
        <v>2115</v>
      </c>
    </row>
    <row r="464" spans="1:6" x14ac:dyDescent="0.2">
      <c r="A464" s="25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26">
        <v>14</v>
      </c>
    </row>
    <row r="465" spans="1:6" x14ac:dyDescent="0.2">
      <c r="A465" s="25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26">
        <v>16031</v>
      </c>
    </row>
    <row r="466" spans="1:6" x14ac:dyDescent="0.2">
      <c r="A466" s="25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26">
        <v>3687</v>
      </c>
    </row>
    <row r="467" spans="1:6" x14ac:dyDescent="0.2">
      <c r="A467" s="25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26">
        <v>20</v>
      </c>
    </row>
    <row r="468" spans="1:6" x14ac:dyDescent="0.2">
      <c r="A468" s="25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26">
        <v>27</v>
      </c>
    </row>
    <row r="469" spans="1:6" x14ac:dyDescent="0.2">
      <c r="A469" s="25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26">
        <v>3221</v>
      </c>
    </row>
    <row r="470" spans="1:6" x14ac:dyDescent="0.2">
      <c r="A470" s="25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26">
        <v>324</v>
      </c>
    </row>
    <row r="471" spans="1:6" x14ac:dyDescent="0.2">
      <c r="A471" s="25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26">
        <v>33</v>
      </c>
    </row>
    <row r="472" spans="1:6" x14ac:dyDescent="0.2">
      <c r="A472" s="25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26">
        <v>18</v>
      </c>
    </row>
    <row r="473" spans="1:6" x14ac:dyDescent="0.2">
      <c r="A473" s="25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26">
        <v>40</v>
      </c>
    </row>
    <row r="474" spans="1:6" x14ac:dyDescent="0.2">
      <c r="A474" s="25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26">
        <v>24</v>
      </c>
    </row>
    <row r="475" spans="1:6" x14ac:dyDescent="0.2">
      <c r="A475" s="25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26">
        <v>1192</v>
      </c>
    </row>
    <row r="476" spans="1:6" x14ac:dyDescent="0.2">
      <c r="A476" s="25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26">
        <v>17</v>
      </c>
    </row>
    <row r="477" spans="1:6" x14ac:dyDescent="0.2">
      <c r="A477" s="25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26">
        <v>52</v>
      </c>
    </row>
    <row r="478" spans="1:6" x14ac:dyDescent="0.2">
      <c r="A478" s="25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26">
        <v>1554</v>
      </c>
    </row>
    <row r="479" spans="1:6" x14ac:dyDescent="0.2">
      <c r="A479" s="25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26">
        <v>2266</v>
      </c>
    </row>
    <row r="480" spans="1:6" x14ac:dyDescent="0.2">
      <c r="A480" s="25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26">
        <v>1230</v>
      </c>
    </row>
    <row r="481" spans="1:6" x14ac:dyDescent="0.2">
      <c r="A481" s="25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26">
        <v>340</v>
      </c>
    </row>
    <row r="482" spans="1:6" x14ac:dyDescent="0.2">
      <c r="A482" s="25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26">
        <v>104</v>
      </c>
    </row>
    <row r="483" spans="1:6" x14ac:dyDescent="0.2">
      <c r="A483" s="25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26">
        <v>6</v>
      </c>
    </row>
    <row r="484" spans="1:6" x14ac:dyDescent="0.2">
      <c r="A484" s="25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26">
        <v>710</v>
      </c>
    </row>
    <row r="485" spans="1:6" x14ac:dyDescent="0.2">
      <c r="A485" s="25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26">
        <v>234</v>
      </c>
    </row>
    <row r="486" spans="1:6" x14ac:dyDescent="0.2">
      <c r="A486" s="25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26">
        <v>471</v>
      </c>
    </row>
    <row r="487" spans="1:6" x14ac:dyDescent="0.2">
      <c r="A487" s="25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26">
        <v>988</v>
      </c>
    </row>
    <row r="488" spans="1:6" x14ac:dyDescent="0.2">
      <c r="A488" s="25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26">
        <v>872</v>
      </c>
    </row>
    <row r="489" spans="1:6" x14ac:dyDescent="0.2">
      <c r="A489" s="25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26">
        <v>2221</v>
      </c>
    </row>
    <row r="490" spans="1:6" x14ac:dyDescent="0.2">
      <c r="A490" s="25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26">
        <v>2572</v>
      </c>
    </row>
    <row r="491" spans="1:6" x14ac:dyDescent="0.2">
      <c r="A491" s="25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26">
        <v>2241</v>
      </c>
    </row>
    <row r="492" spans="1:6" x14ac:dyDescent="0.2">
      <c r="A492" s="25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26">
        <v>336</v>
      </c>
    </row>
    <row r="493" spans="1:6" x14ac:dyDescent="0.2">
      <c r="A493" s="25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26">
        <v>3033</v>
      </c>
    </row>
    <row r="494" spans="1:6" x14ac:dyDescent="0.2">
      <c r="A494" s="25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26">
        <v>861</v>
      </c>
    </row>
    <row r="495" spans="1:6" x14ac:dyDescent="0.2">
      <c r="A495" s="25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26">
        <v>2654</v>
      </c>
    </row>
    <row r="496" spans="1:6" x14ac:dyDescent="0.2">
      <c r="A496" s="25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26">
        <v>1044</v>
      </c>
    </row>
    <row r="497" spans="1:6" x14ac:dyDescent="0.2">
      <c r="A497" s="25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26">
        <v>2606</v>
      </c>
    </row>
    <row r="498" spans="1:6" x14ac:dyDescent="0.2">
      <c r="A498" s="25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26">
        <v>15</v>
      </c>
    </row>
    <row r="499" spans="1:6" x14ac:dyDescent="0.2">
      <c r="A499" s="25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26">
        <v>36</v>
      </c>
    </row>
    <row r="500" spans="1:6" x14ac:dyDescent="0.2">
      <c r="A500" s="25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26">
        <v>1114</v>
      </c>
    </row>
    <row r="501" spans="1:6" x14ac:dyDescent="0.2">
      <c r="A501" s="25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26">
        <v>30</v>
      </c>
    </row>
    <row r="502" spans="1:6" x14ac:dyDescent="0.2">
      <c r="A502" s="25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26">
        <v>296</v>
      </c>
    </row>
    <row r="503" spans="1:6" x14ac:dyDescent="0.2">
      <c r="A503" s="25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26">
        <v>142</v>
      </c>
    </row>
    <row r="504" spans="1:6" x14ac:dyDescent="0.2">
      <c r="A504" s="25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26">
        <v>2502</v>
      </c>
    </row>
    <row r="505" spans="1:6" x14ac:dyDescent="0.2">
      <c r="A505" s="25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26">
        <v>460</v>
      </c>
    </row>
    <row r="506" spans="1:6" x14ac:dyDescent="0.2">
      <c r="A506" s="25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26">
        <v>306</v>
      </c>
    </row>
    <row r="507" spans="1:6" x14ac:dyDescent="0.2">
      <c r="A507" s="25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26">
        <v>44</v>
      </c>
    </row>
    <row r="508" spans="1:6" x14ac:dyDescent="0.2">
      <c r="A508" s="25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26">
        <v>389</v>
      </c>
    </row>
    <row r="509" spans="1:6" x14ac:dyDescent="0.2">
      <c r="A509" s="25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26">
        <v>69</v>
      </c>
    </row>
    <row r="510" spans="1:6" x14ac:dyDescent="0.2">
      <c r="A510" s="25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26">
        <v>3505</v>
      </c>
    </row>
    <row r="511" spans="1:6" x14ac:dyDescent="0.2">
      <c r="A511" s="25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26">
        <v>444</v>
      </c>
    </row>
    <row r="512" spans="1:6" x14ac:dyDescent="0.2">
      <c r="A512" s="25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26">
        <v>102</v>
      </c>
    </row>
    <row r="513" spans="1:6" x14ac:dyDescent="0.2">
      <c r="A513" s="25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26">
        <v>284</v>
      </c>
    </row>
    <row r="514" spans="1:6" x14ac:dyDescent="0.2">
      <c r="A514" s="25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26">
        <v>609</v>
      </c>
    </row>
    <row r="515" spans="1:6" x14ac:dyDescent="0.2">
      <c r="A515" s="25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26">
        <v>159</v>
      </c>
    </row>
    <row r="516" spans="1:6" x14ac:dyDescent="0.2">
      <c r="A516" s="25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26">
        <v>50</v>
      </c>
    </row>
    <row r="517" spans="1:6" x14ac:dyDescent="0.2">
      <c r="A517" s="25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26">
        <v>91</v>
      </c>
    </row>
    <row r="518" spans="1:6" x14ac:dyDescent="0.2">
      <c r="A518" s="25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26">
        <v>102</v>
      </c>
    </row>
    <row r="519" spans="1:6" x14ac:dyDescent="0.2">
      <c r="A519" s="25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26">
        <v>6719</v>
      </c>
    </row>
    <row r="520" spans="1:6" x14ac:dyDescent="0.2">
      <c r="A520" s="25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26">
        <v>3853</v>
      </c>
    </row>
    <row r="521" spans="1:6" x14ac:dyDescent="0.2">
      <c r="A521" s="25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26">
        <v>9</v>
      </c>
    </row>
    <row r="522" spans="1:6" x14ac:dyDescent="0.2">
      <c r="A522" s="25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26">
        <v>283</v>
      </c>
    </row>
    <row r="523" spans="1:6" x14ac:dyDescent="0.2">
      <c r="A523" s="25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26">
        <v>117</v>
      </c>
    </row>
    <row r="524" spans="1:6" x14ac:dyDescent="0.2">
      <c r="A524" s="25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26">
        <v>61</v>
      </c>
    </row>
    <row r="525" spans="1:6" x14ac:dyDescent="0.2">
      <c r="A525" s="25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26">
        <v>14721</v>
      </c>
    </row>
    <row r="526" spans="1:6" x14ac:dyDescent="0.2">
      <c r="A526" s="25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26">
        <v>72</v>
      </c>
    </row>
    <row r="527" spans="1:6" x14ac:dyDescent="0.2">
      <c r="A527" s="25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26">
        <v>310</v>
      </c>
    </row>
    <row r="528" spans="1:6" x14ac:dyDescent="0.2">
      <c r="A528" s="25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26">
        <v>247</v>
      </c>
    </row>
    <row r="529" spans="1:6" x14ac:dyDescent="0.2">
      <c r="A529" s="25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26">
        <v>119</v>
      </c>
    </row>
    <row r="530" spans="1:6" x14ac:dyDescent="0.2">
      <c r="A530" s="25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26">
        <v>2335</v>
      </c>
    </row>
    <row r="531" spans="1:6" x14ac:dyDescent="0.2">
      <c r="A531" s="25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26">
        <v>61</v>
      </c>
    </row>
    <row r="532" spans="1:6" x14ac:dyDescent="0.2">
      <c r="A532" s="25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26">
        <v>228</v>
      </c>
    </row>
    <row r="533" spans="1:6" x14ac:dyDescent="0.2">
      <c r="A533" s="25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26">
        <v>1977</v>
      </c>
    </row>
    <row r="534" spans="1:6" x14ac:dyDescent="0.2">
      <c r="A534" s="25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26">
        <v>19</v>
      </c>
    </row>
    <row r="535" spans="1:6" x14ac:dyDescent="0.2">
      <c r="A535" s="25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26">
        <v>19</v>
      </c>
    </row>
    <row r="536" spans="1:6" x14ac:dyDescent="0.2">
      <c r="A536" s="25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26">
        <v>39</v>
      </c>
    </row>
    <row r="537" spans="1:6" x14ac:dyDescent="0.2">
      <c r="A537" s="25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26">
        <v>186</v>
      </c>
    </row>
    <row r="538" spans="1:6" x14ac:dyDescent="0.2">
      <c r="A538" s="25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26">
        <v>37</v>
      </c>
    </row>
    <row r="539" spans="1:6" x14ac:dyDescent="0.2">
      <c r="A539" s="25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26">
        <v>60</v>
      </c>
    </row>
    <row r="540" spans="1:6" x14ac:dyDescent="0.2">
      <c r="A540" s="25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26">
        <v>19</v>
      </c>
    </row>
    <row r="541" spans="1:6" x14ac:dyDescent="0.2">
      <c r="A541" s="25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26">
        <v>8</v>
      </c>
    </row>
    <row r="542" spans="1:6" x14ac:dyDescent="0.2">
      <c r="A542" s="25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26">
        <v>37</v>
      </c>
    </row>
    <row r="543" spans="1:6" x14ac:dyDescent="0.2">
      <c r="A543" s="25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26">
        <v>325</v>
      </c>
    </row>
    <row r="544" spans="1:6" x14ac:dyDescent="0.2">
      <c r="A544" s="25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26">
        <v>62</v>
      </c>
    </row>
    <row r="545" spans="1:6" x14ac:dyDescent="0.2">
      <c r="A545" s="25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26">
        <v>1669</v>
      </c>
    </row>
    <row r="546" spans="1:6" x14ac:dyDescent="0.2">
      <c r="A546" s="25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26">
        <v>284</v>
      </c>
    </row>
    <row r="547" spans="1:6" x14ac:dyDescent="0.2">
      <c r="A547" s="25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26">
        <v>4385</v>
      </c>
    </row>
    <row r="548" spans="1:6" x14ac:dyDescent="0.2">
      <c r="A548" s="25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26">
        <v>4358</v>
      </c>
    </row>
    <row r="549" spans="1:6" x14ac:dyDescent="0.2">
      <c r="A549" s="25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26">
        <v>9122</v>
      </c>
    </row>
    <row r="550" spans="1:6" x14ac:dyDescent="0.2">
      <c r="A550" s="25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26">
        <v>2026</v>
      </c>
    </row>
    <row r="551" spans="1:6" x14ac:dyDescent="0.2">
      <c r="A551" s="25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26">
        <v>175</v>
      </c>
    </row>
    <row r="552" spans="1:6" x14ac:dyDescent="0.2">
      <c r="A552" s="25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26">
        <v>295</v>
      </c>
    </row>
    <row r="553" spans="1:6" x14ac:dyDescent="0.2">
      <c r="A553" s="25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26">
        <v>255</v>
      </c>
    </row>
    <row r="554" spans="1:6" x14ac:dyDescent="0.2">
      <c r="A554" s="25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26">
        <v>38</v>
      </c>
    </row>
    <row r="555" spans="1:6" x14ac:dyDescent="0.2">
      <c r="A555" s="25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26">
        <v>620</v>
      </c>
    </row>
    <row r="556" spans="1:6" x14ac:dyDescent="0.2">
      <c r="A556" s="25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26">
        <v>18852</v>
      </c>
    </row>
    <row r="557" spans="1:6" x14ac:dyDescent="0.2">
      <c r="A557" s="25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26">
        <v>17291</v>
      </c>
    </row>
    <row r="558" spans="1:6" x14ac:dyDescent="0.2">
      <c r="A558" s="25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26">
        <v>5773</v>
      </c>
    </row>
    <row r="559" spans="1:6" x14ac:dyDescent="0.2">
      <c r="A559" s="25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26">
        <v>8</v>
      </c>
    </row>
    <row r="560" spans="1:6" x14ac:dyDescent="0.2">
      <c r="A560" s="25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26">
        <v>19</v>
      </c>
    </row>
    <row r="561" spans="1:6" x14ac:dyDescent="0.2">
      <c r="A561" s="25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26">
        <v>580</v>
      </c>
    </row>
    <row r="562" spans="1:6" x14ac:dyDescent="0.2">
      <c r="A562" s="25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26">
        <v>292</v>
      </c>
    </row>
    <row r="563" spans="1:6" x14ac:dyDescent="0.2">
      <c r="A563" s="25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26">
        <v>24</v>
      </c>
    </row>
    <row r="564" spans="1:6" x14ac:dyDescent="0.2">
      <c r="A564" s="25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26">
        <v>11</v>
      </c>
    </row>
    <row r="565" spans="1:6" x14ac:dyDescent="0.2">
      <c r="A565" s="25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26">
        <v>21</v>
      </c>
    </row>
    <row r="566" spans="1:6" x14ac:dyDescent="0.2">
      <c r="A566" s="25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26">
        <v>5</v>
      </c>
    </row>
    <row r="567" spans="1:6" x14ac:dyDescent="0.2">
      <c r="A567" s="25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26">
        <v>1239</v>
      </c>
    </row>
    <row r="568" spans="1:6" x14ac:dyDescent="0.2">
      <c r="A568" s="25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26">
        <v>5</v>
      </c>
    </row>
    <row r="569" spans="1:6" x14ac:dyDescent="0.2">
      <c r="A569" s="25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26">
        <v>8</v>
      </c>
    </row>
    <row r="570" spans="1:6" x14ac:dyDescent="0.2">
      <c r="A570" s="25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26">
        <v>1766</v>
      </c>
    </row>
    <row r="571" spans="1:6" x14ac:dyDescent="0.2">
      <c r="A571" s="25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26">
        <v>5894</v>
      </c>
    </row>
    <row r="572" spans="1:6" x14ac:dyDescent="0.2">
      <c r="A572" s="25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26">
        <v>2162</v>
      </c>
    </row>
    <row r="573" spans="1:6" x14ac:dyDescent="0.2">
      <c r="A573" s="25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26">
        <v>327</v>
      </c>
    </row>
    <row r="574" spans="1:6" x14ac:dyDescent="0.2">
      <c r="A574" s="25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26">
        <v>393</v>
      </c>
    </row>
    <row r="575" spans="1:6" x14ac:dyDescent="0.2">
      <c r="A575" s="25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26">
        <v>5</v>
      </c>
    </row>
    <row r="576" spans="1:6" x14ac:dyDescent="0.2">
      <c r="A576" s="25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26">
        <v>1446</v>
      </c>
    </row>
    <row r="577" spans="1:6" x14ac:dyDescent="0.2">
      <c r="A577" s="25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26">
        <v>6</v>
      </c>
    </row>
    <row r="578" spans="1:6" x14ac:dyDescent="0.2">
      <c r="A578" s="25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26">
        <v>1450</v>
      </c>
    </row>
    <row r="579" spans="1:6" x14ac:dyDescent="0.2">
      <c r="A579" s="25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26">
        <v>1363</v>
      </c>
    </row>
    <row r="580" spans="1:6" x14ac:dyDescent="0.2">
      <c r="A580" s="25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26">
        <v>2187</v>
      </c>
    </row>
    <row r="581" spans="1:6" x14ac:dyDescent="0.2">
      <c r="A581" s="25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26">
        <v>2855</v>
      </c>
    </row>
    <row r="582" spans="1:6" x14ac:dyDescent="0.2">
      <c r="A582" s="25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26">
        <v>3017</v>
      </c>
    </row>
    <row r="583" spans="1:6" x14ac:dyDescent="0.2">
      <c r="A583" s="25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26">
        <v>2551</v>
      </c>
    </row>
    <row r="584" spans="1:6" x14ac:dyDescent="0.2">
      <c r="A584" s="25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26">
        <v>1113</v>
      </c>
    </row>
    <row r="585" spans="1:6" x14ac:dyDescent="0.2">
      <c r="A585" s="25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26">
        <v>171</v>
      </c>
    </row>
    <row r="586" spans="1:6" x14ac:dyDescent="0.2">
      <c r="A586" s="25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26">
        <v>1612</v>
      </c>
    </row>
    <row r="587" spans="1:6" x14ac:dyDescent="0.2">
      <c r="A587" s="25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26">
        <v>2020</v>
      </c>
    </row>
    <row r="588" spans="1:6" x14ac:dyDescent="0.2">
      <c r="A588" s="25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26">
        <v>1734</v>
      </c>
    </row>
    <row r="589" spans="1:6" x14ac:dyDescent="0.2">
      <c r="A589" s="25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26">
        <v>2325</v>
      </c>
    </row>
    <row r="590" spans="1:6" x14ac:dyDescent="0.2">
      <c r="A590" s="25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26">
        <v>6</v>
      </c>
    </row>
    <row r="591" spans="1:6" x14ac:dyDescent="0.2">
      <c r="A591" s="25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26">
        <v>50</v>
      </c>
    </row>
    <row r="592" spans="1:6" x14ac:dyDescent="0.2">
      <c r="A592" s="25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26">
        <v>2098</v>
      </c>
    </row>
    <row r="593" spans="1:6" x14ac:dyDescent="0.2">
      <c r="A593" s="25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26">
        <v>11</v>
      </c>
    </row>
    <row r="594" spans="1:6" x14ac:dyDescent="0.2">
      <c r="A594" s="25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26">
        <v>8</v>
      </c>
    </row>
    <row r="595" spans="1:6" x14ac:dyDescent="0.2">
      <c r="A595" s="25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26">
        <v>172</v>
      </c>
    </row>
    <row r="596" spans="1:6" x14ac:dyDescent="0.2">
      <c r="A596" s="25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26">
        <v>461</v>
      </c>
    </row>
    <row r="597" spans="1:6" x14ac:dyDescent="0.2">
      <c r="A597" s="25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26">
        <v>17</v>
      </c>
    </row>
    <row r="598" spans="1:6" x14ac:dyDescent="0.2">
      <c r="A598" s="25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26">
        <v>55</v>
      </c>
    </row>
    <row r="599" spans="1:6" x14ac:dyDescent="0.2">
      <c r="A599" s="25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26">
        <v>9</v>
      </c>
    </row>
    <row r="600" spans="1:6" x14ac:dyDescent="0.2">
      <c r="A600" s="25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26">
        <v>142</v>
      </c>
    </row>
    <row r="601" spans="1:6" x14ac:dyDescent="0.2">
      <c r="A601" s="25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26">
        <v>15</v>
      </c>
    </row>
    <row r="602" spans="1:6" x14ac:dyDescent="0.2">
      <c r="A602" s="25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26">
        <v>961</v>
      </c>
    </row>
    <row r="603" spans="1:6" x14ac:dyDescent="0.2">
      <c r="A603" s="25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26">
        <v>37</v>
      </c>
    </row>
    <row r="604" spans="1:6" x14ac:dyDescent="0.2">
      <c r="A604" s="25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26">
        <v>54</v>
      </c>
    </row>
    <row r="605" spans="1:6" x14ac:dyDescent="0.2">
      <c r="A605" s="25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26">
        <v>86</v>
      </c>
    </row>
    <row r="606" spans="1:6" x14ac:dyDescent="0.2">
      <c r="A606" s="25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26">
        <v>54</v>
      </c>
    </row>
    <row r="607" spans="1:6" x14ac:dyDescent="0.2">
      <c r="A607" s="25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26">
        <v>29</v>
      </c>
    </row>
    <row r="608" spans="1:6" x14ac:dyDescent="0.2">
      <c r="A608" s="25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26">
        <v>13</v>
      </c>
    </row>
    <row r="609" spans="1:6" x14ac:dyDescent="0.2">
      <c r="A609" s="25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26">
        <v>30</v>
      </c>
    </row>
    <row r="610" spans="1:6" x14ac:dyDescent="0.2">
      <c r="A610" s="25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26">
        <v>74</v>
      </c>
    </row>
    <row r="611" spans="1:6" x14ac:dyDescent="0.2">
      <c r="A611" s="25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26">
        <v>1107</v>
      </c>
    </row>
    <row r="612" spans="1:6" x14ac:dyDescent="0.2">
      <c r="A612" s="25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26">
        <v>44</v>
      </c>
    </row>
    <row r="613" spans="1:6" x14ac:dyDescent="0.2">
      <c r="A613" s="25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26">
        <v>7</v>
      </c>
    </row>
    <row r="614" spans="1:6" x14ac:dyDescent="0.2">
      <c r="A614" s="25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26">
        <v>245</v>
      </c>
    </row>
    <row r="615" spans="1:6" x14ac:dyDescent="0.2">
      <c r="A615" s="25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26">
        <v>51</v>
      </c>
    </row>
    <row r="616" spans="1:6" x14ac:dyDescent="0.2">
      <c r="A616" s="25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26">
        <v>26</v>
      </c>
    </row>
    <row r="617" spans="1:6" x14ac:dyDescent="0.2">
      <c r="A617" s="25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26">
        <v>1770</v>
      </c>
    </row>
    <row r="618" spans="1:6" x14ac:dyDescent="0.2">
      <c r="A618" s="25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26">
        <v>53</v>
      </c>
    </row>
    <row r="619" spans="1:6" x14ac:dyDescent="0.2">
      <c r="A619" s="25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26">
        <v>99</v>
      </c>
    </row>
    <row r="620" spans="1:6" x14ac:dyDescent="0.2">
      <c r="A620" s="25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26">
        <v>90</v>
      </c>
    </row>
    <row r="621" spans="1:6" x14ac:dyDescent="0.2">
      <c r="A621" s="25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26">
        <v>14</v>
      </c>
    </row>
    <row r="622" spans="1:6" x14ac:dyDescent="0.2">
      <c r="A622" s="25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26">
        <v>585</v>
      </c>
    </row>
    <row r="623" spans="1:6" x14ac:dyDescent="0.2">
      <c r="A623" s="25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26">
        <v>14</v>
      </c>
    </row>
    <row r="624" spans="1:6" x14ac:dyDescent="0.2">
      <c r="A624" s="25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26">
        <v>80</v>
      </c>
    </row>
    <row r="625" spans="1:6" x14ac:dyDescent="0.2">
      <c r="A625" s="25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26">
        <v>140</v>
      </c>
    </row>
    <row r="626" spans="1:6" x14ac:dyDescent="0.2">
      <c r="A626" s="25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26">
        <v>6</v>
      </c>
    </row>
    <row r="627" spans="1:6" x14ac:dyDescent="0.2">
      <c r="A627" s="25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26">
        <v>10</v>
      </c>
    </row>
    <row r="628" spans="1:6" x14ac:dyDescent="0.2">
      <c r="A628" s="25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26">
        <v>18</v>
      </c>
    </row>
    <row r="629" spans="1:6" x14ac:dyDescent="0.2">
      <c r="A629" s="25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26">
        <v>59</v>
      </c>
    </row>
    <row r="630" spans="1:6" x14ac:dyDescent="0.2">
      <c r="A630" s="25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26">
        <v>15</v>
      </c>
    </row>
    <row r="631" spans="1:6" x14ac:dyDescent="0.2">
      <c r="A631" s="25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26">
        <v>28</v>
      </c>
    </row>
    <row r="632" spans="1:6" x14ac:dyDescent="0.2">
      <c r="A632" s="25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26">
        <v>10</v>
      </c>
    </row>
    <row r="633" spans="1:6" x14ac:dyDescent="0.2">
      <c r="A633" s="25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26">
        <v>6</v>
      </c>
    </row>
    <row r="634" spans="1:6" x14ac:dyDescent="0.2">
      <c r="A634" s="25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26">
        <v>6</v>
      </c>
    </row>
    <row r="635" spans="1:6" x14ac:dyDescent="0.2">
      <c r="A635" s="25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26">
        <v>26</v>
      </c>
    </row>
    <row r="636" spans="1:6" x14ac:dyDescent="0.2">
      <c r="A636" s="25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26">
        <v>46</v>
      </c>
    </row>
    <row r="637" spans="1:6" x14ac:dyDescent="0.2">
      <c r="A637" s="25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26">
        <v>107</v>
      </c>
    </row>
    <row r="638" spans="1:6" x14ac:dyDescent="0.2">
      <c r="A638" s="25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26">
        <v>20</v>
      </c>
    </row>
    <row r="639" spans="1:6" x14ac:dyDescent="0.2">
      <c r="A639" s="25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26">
        <v>983</v>
      </c>
    </row>
    <row r="640" spans="1:6" x14ac:dyDescent="0.2">
      <c r="A640" s="25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26">
        <v>73</v>
      </c>
    </row>
    <row r="641" spans="1:6" x14ac:dyDescent="0.2">
      <c r="A641" s="25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26">
        <v>205</v>
      </c>
    </row>
    <row r="642" spans="1:6" x14ac:dyDescent="0.2">
      <c r="A642" s="25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26">
        <v>160</v>
      </c>
    </row>
    <row r="643" spans="1:6" x14ac:dyDescent="0.2">
      <c r="A643" s="25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26">
        <v>49</v>
      </c>
    </row>
    <row r="644" spans="1:6" x14ac:dyDescent="0.2">
      <c r="A644" s="25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26">
        <v>182</v>
      </c>
    </row>
    <row r="645" spans="1:6" x14ac:dyDescent="0.2">
      <c r="A645" s="25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26">
        <v>44</v>
      </c>
    </row>
    <row r="646" spans="1:6" x14ac:dyDescent="0.2">
      <c r="A646" s="25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26">
        <v>6</v>
      </c>
    </row>
    <row r="647" spans="1:6" x14ac:dyDescent="0.2">
      <c r="A647" s="25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26">
        <v>1670</v>
      </c>
    </row>
    <row r="648" spans="1:6" x14ac:dyDescent="0.2">
      <c r="A648" s="25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26">
        <v>1250</v>
      </c>
    </row>
    <row r="649" spans="1:6" x14ac:dyDescent="0.2">
      <c r="A649" s="25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26">
        <v>2233</v>
      </c>
    </row>
    <row r="650" spans="1:6" x14ac:dyDescent="0.2">
      <c r="A650" s="25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26">
        <v>1017</v>
      </c>
    </row>
    <row r="651" spans="1:6" x14ac:dyDescent="0.2">
      <c r="A651" s="25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26">
        <v>6</v>
      </c>
    </row>
    <row r="652" spans="1:6" x14ac:dyDescent="0.2">
      <c r="A652" s="25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26">
        <v>5</v>
      </c>
    </row>
    <row r="653" spans="1:6" x14ac:dyDescent="0.2">
      <c r="A653" s="25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26">
        <v>112</v>
      </c>
    </row>
    <row r="654" spans="1:6" x14ac:dyDescent="0.2">
      <c r="A654" s="25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26">
        <v>60</v>
      </c>
    </row>
    <row r="655" spans="1:6" x14ac:dyDescent="0.2">
      <c r="A655" s="25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26">
        <v>6</v>
      </c>
    </row>
    <row r="656" spans="1:6" x14ac:dyDescent="0.2">
      <c r="A656" s="25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26">
        <v>6</v>
      </c>
    </row>
    <row r="657" spans="1:6" x14ac:dyDescent="0.2">
      <c r="A657" s="25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26">
        <v>9</v>
      </c>
    </row>
    <row r="658" spans="1:6" x14ac:dyDescent="0.2">
      <c r="A658" s="25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26">
        <v>5</v>
      </c>
    </row>
    <row r="659" spans="1:6" x14ac:dyDescent="0.2">
      <c r="A659" s="25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26">
        <v>202</v>
      </c>
    </row>
    <row r="660" spans="1:6" x14ac:dyDescent="0.2">
      <c r="A660" s="25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26">
        <v>5</v>
      </c>
    </row>
    <row r="661" spans="1:6" x14ac:dyDescent="0.2">
      <c r="A661" s="25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26">
        <v>6</v>
      </c>
    </row>
    <row r="662" spans="1:6" x14ac:dyDescent="0.2">
      <c r="A662" s="25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26">
        <v>327</v>
      </c>
    </row>
    <row r="663" spans="1:6" x14ac:dyDescent="0.2">
      <c r="A663" s="25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26">
        <v>591</v>
      </c>
    </row>
    <row r="664" spans="1:6" x14ac:dyDescent="0.2">
      <c r="A664" s="25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26">
        <v>247</v>
      </c>
    </row>
    <row r="665" spans="1:6" x14ac:dyDescent="0.2">
      <c r="A665" s="25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26">
        <v>81</v>
      </c>
    </row>
    <row r="666" spans="1:6" x14ac:dyDescent="0.2">
      <c r="A666" s="25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26">
        <v>28</v>
      </c>
    </row>
    <row r="667" spans="1:6" x14ac:dyDescent="0.2">
      <c r="A667" s="25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26">
        <v>5</v>
      </c>
    </row>
    <row r="668" spans="1:6" x14ac:dyDescent="0.2">
      <c r="A668" s="25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26">
        <v>266</v>
      </c>
    </row>
    <row r="669" spans="1:6" x14ac:dyDescent="0.2">
      <c r="A669" s="25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26">
        <v>5</v>
      </c>
    </row>
    <row r="670" spans="1:6" x14ac:dyDescent="0.2">
      <c r="A670" s="25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26">
        <v>85</v>
      </c>
    </row>
    <row r="671" spans="1:6" x14ac:dyDescent="0.2">
      <c r="A671" s="25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26">
        <v>180</v>
      </c>
    </row>
    <row r="672" spans="1:6" x14ac:dyDescent="0.2">
      <c r="A672" s="25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26">
        <v>359</v>
      </c>
    </row>
    <row r="673" spans="1:6" x14ac:dyDescent="0.2">
      <c r="A673" s="25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26">
        <v>547</v>
      </c>
    </row>
    <row r="674" spans="1:6" x14ac:dyDescent="0.2">
      <c r="A674" s="25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26">
        <v>524</v>
      </c>
    </row>
    <row r="675" spans="1:6" x14ac:dyDescent="0.2">
      <c r="A675" s="25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26">
        <v>434</v>
      </c>
    </row>
    <row r="676" spans="1:6" x14ac:dyDescent="0.2">
      <c r="A676" s="25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26">
        <v>115</v>
      </c>
    </row>
    <row r="677" spans="1:6" x14ac:dyDescent="0.2">
      <c r="A677" s="25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26">
        <v>102</v>
      </c>
    </row>
    <row r="678" spans="1:6" x14ac:dyDescent="0.2">
      <c r="A678" s="25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26">
        <v>239</v>
      </c>
    </row>
    <row r="679" spans="1:6" x14ac:dyDescent="0.2">
      <c r="A679" s="25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26">
        <v>405</v>
      </c>
    </row>
    <row r="680" spans="1:6" x14ac:dyDescent="0.2">
      <c r="A680" s="25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26">
        <v>142</v>
      </c>
    </row>
    <row r="681" spans="1:6" x14ac:dyDescent="0.2">
      <c r="A681" s="25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26">
        <v>400</v>
      </c>
    </row>
    <row r="682" spans="1:6" x14ac:dyDescent="0.2">
      <c r="A682" s="25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26">
        <v>6</v>
      </c>
    </row>
    <row r="683" spans="1:6" x14ac:dyDescent="0.2">
      <c r="A683" s="25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26">
        <v>6</v>
      </c>
    </row>
    <row r="684" spans="1:6" x14ac:dyDescent="0.2">
      <c r="A684" s="25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26">
        <v>273</v>
      </c>
    </row>
    <row r="685" spans="1:6" x14ac:dyDescent="0.2">
      <c r="A685" s="25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26">
        <v>6</v>
      </c>
    </row>
    <row r="686" spans="1:6" x14ac:dyDescent="0.2">
      <c r="A686" s="25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26">
        <v>6</v>
      </c>
    </row>
    <row r="687" spans="1:6" x14ac:dyDescent="0.2">
      <c r="A687" s="25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26">
        <v>14</v>
      </c>
    </row>
    <row r="688" spans="1:6" x14ac:dyDescent="0.2">
      <c r="A688" s="25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26">
        <v>74</v>
      </c>
    </row>
    <row r="689" spans="1:6" x14ac:dyDescent="0.2">
      <c r="A689" s="25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26">
        <v>7</v>
      </c>
    </row>
    <row r="690" spans="1:6" x14ac:dyDescent="0.2">
      <c r="A690" s="25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26">
        <v>9</v>
      </c>
    </row>
    <row r="691" spans="1:6" x14ac:dyDescent="0.2">
      <c r="A691" s="25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26">
        <v>6</v>
      </c>
    </row>
    <row r="692" spans="1:6" x14ac:dyDescent="0.2">
      <c r="A692" s="25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26">
        <v>25</v>
      </c>
    </row>
    <row r="693" spans="1:6" x14ac:dyDescent="0.2">
      <c r="A693" s="25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26">
        <v>9</v>
      </c>
    </row>
    <row r="694" spans="1:6" x14ac:dyDescent="0.2">
      <c r="A694" s="25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26">
        <v>240</v>
      </c>
    </row>
    <row r="695" spans="1:6" x14ac:dyDescent="0.2">
      <c r="A695" s="25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26">
        <v>6</v>
      </c>
    </row>
    <row r="696" spans="1:6" x14ac:dyDescent="0.2">
      <c r="A696" s="25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26">
        <v>13</v>
      </c>
    </row>
    <row r="697" spans="1:6" x14ac:dyDescent="0.2">
      <c r="A697" s="25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26">
        <v>6</v>
      </c>
    </row>
    <row r="698" spans="1:6" x14ac:dyDescent="0.2">
      <c r="A698" s="25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26">
        <v>6</v>
      </c>
    </row>
    <row r="699" spans="1:6" x14ac:dyDescent="0.2">
      <c r="A699" s="25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26">
        <v>9</v>
      </c>
    </row>
    <row r="700" spans="1:6" x14ac:dyDescent="0.2">
      <c r="A700" s="25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26">
        <v>6</v>
      </c>
    </row>
    <row r="701" spans="1:6" x14ac:dyDescent="0.2">
      <c r="A701" s="25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26">
        <v>6</v>
      </c>
    </row>
    <row r="702" spans="1:6" x14ac:dyDescent="0.2">
      <c r="A702" s="25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26">
        <v>6</v>
      </c>
    </row>
    <row r="703" spans="1:6" x14ac:dyDescent="0.2">
      <c r="A703" s="25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26">
        <v>197</v>
      </c>
    </row>
    <row r="704" spans="1:6" x14ac:dyDescent="0.2">
      <c r="A704" s="25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26">
        <v>17</v>
      </c>
    </row>
    <row r="705" spans="1:6" x14ac:dyDescent="0.2">
      <c r="A705" s="25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26">
        <v>5</v>
      </c>
    </row>
    <row r="706" spans="1:6" x14ac:dyDescent="0.2">
      <c r="A706" s="25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26">
        <v>26</v>
      </c>
    </row>
    <row r="707" spans="1:6" x14ac:dyDescent="0.2">
      <c r="A707" s="25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26">
        <v>9</v>
      </c>
    </row>
    <row r="708" spans="1:6" x14ac:dyDescent="0.2">
      <c r="A708" s="25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26">
        <v>6</v>
      </c>
    </row>
    <row r="709" spans="1:6" x14ac:dyDescent="0.2">
      <c r="A709" s="25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26">
        <v>106</v>
      </c>
    </row>
    <row r="710" spans="1:6" x14ac:dyDescent="0.2">
      <c r="A710" s="25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26">
        <v>18</v>
      </c>
    </row>
    <row r="711" spans="1:6" x14ac:dyDescent="0.2">
      <c r="A711" s="25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26">
        <v>15</v>
      </c>
    </row>
    <row r="712" spans="1:6" x14ac:dyDescent="0.2">
      <c r="A712" s="25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26">
        <v>16</v>
      </c>
    </row>
    <row r="713" spans="1:6" x14ac:dyDescent="0.2">
      <c r="A713" s="25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26">
        <v>6</v>
      </c>
    </row>
    <row r="714" spans="1:6" x14ac:dyDescent="0.2">
      <c r="A714" s="25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26">
        <v>125</v>
      </c>
    </row>
    <row r="715" spans="1:6" x14ac:dyDescent="0.2">
      <c r="A715" s="25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26">
        <v>11</v>
      </c>
    </row>
    <row r="716" spans="1:6" x14ac:dyDescent="0.2">
      <c r="A716" s="25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26">
        <v>69</v>
      </c>
    </row>
    <row r="717" spans="1:6" x14ac:dyDescent="0.2">
      <c r="A717" s="25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26">
        <v>19</v>
      </c>
    </row>
    <row r="718" spans="1:6" x14ac:dyDescent="0.2">
      <c r="A718" s="25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26">
        <v>5</v>
      </c>
    </row>
    <row r="719" spans="1:6" x14ac:dyDescent="0.2">
      <c r="A719" s="25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26">
        <v>6</v>
      </c>
    </row>
    <row r="720" spans="1:6" x14ac:dyDescent="0.2">
      <c r="A720" s="25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26">
        <v>6</v>
      </c>
    </row>
    <row r="721" spans="1:6" x14ac:dyDescent="0.2">
      <c r="A721" s="25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26">
        <v>6</v>
      </c>
    </row>
    <row r="722" spans="1:6" x14ac:dyDescent="0.2">
      <c r="A722" s="25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26">
        <v>5</v>
      </c>
    </row>
    <row r="723" spans="1:6" x14ac:dyDescent="0.2">
      <c r="A723" s="25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26">
        <v>6</v>
      </c>
    </row>
    <row r="724" spans="1:6" x14ac:dyDescent="0.2">
      <c r="A724" s="25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26">
        <v>10</v>
      </c>
    </row>
    <row r="725" spans="1:6" x14ac:dyDescent="0.2">
      <c r="A725" s="25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26">
        <v>6</v>
      </c>
    </row>
    <row r="726" spans="1:6" x14ac:dyDescent="0.2">
      <c r="A726" s="25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26">
        <v>5</v>
      </c>
    </row>
    <row r="727" spans="1:6" x14ac:dyDescent="0.2">
      <c r="A727" s="25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26">
        <v>6</v>
      </c>
    </row>
    <row r="728" spans="1:6" x14ac:dyDescent="0.2">
      <c r="A728" s="25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26">
        <v>6</v>
      </c>
    </row>
    <row r="729" spans="1:6" x14ac:dyDescent="0.2">
      <c r="A729" s="25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26">
        <v>51</v>
      </c>
    </row>
    <row r="730" spans="1:6" x14ac:dyDescent="0.2">
      <c r="A730" s="25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26">
        <v>6</v>
      </c>
    </row>
    <row r="731" spans="1:6" x14ac:dyDescent="0.2">
      <c r="A731" s="25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26">
        <v>472</v>
      </c>
    </row>
    <row r="732" spans="1:6" x14ac:dyDescent="0.2">
      <c r="A732" s="25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26">
        <v>415</v>
      </c>
    </row>
    <row r="733" spans="1:6" x14ac:dyDescent="0.2">
      <c r="A733" s="25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26">
        <v>187</v>
      </c>
    </row>
    <row r="734" spans="1:6" x14ac:dyDescent="0.2">
      <c r="A734" s="25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26">
        <v>14</v>
      </c>
    </row>
    <row r="735" spans="1:6" x14ac:dyDescent="0.2">
      <c r="A735" s="25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26">
        <v>6</v>
      </c>
    </row>
    <row r="736" spans="1:6" x14ac:dyDescent="0.2">
      <c r="A736" s="25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26">
        <v>14</v>
      </c>
    </row>
    <row r="737" spans="1:6" x14ac:dyDescent="0.2">
      <c r="A737" s="25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26">
        <v>6</v>
      </c>
    </row>
    <row r="738" spans="1:6" x14ac:dyDescent="0.2">
      <c r="A738" s="25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26">
        <v>212</v>
      </c>
    </row>
    <row r="739" spans="1:6" x14ac:dyDescent="0.2">
      <c r="A739" s="25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26">
        <v>2020</v>
      </c>
    </row>
    <row r="740" spans="1:6" x14ac:dyDescent="0.2">
      <c r="A740" s="25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26">
        <v>18</v>
      </c>
    </row>
    <row r="741" spans="1:6" x14ac:dyDescent="0.2">
      <c r="A741" s="25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26">
        <v>40218</v>
      </c>
    </row>
    <row r="742" spans="1:6" x14ac:dyDescent="0.2">
      <c r="A742" s="25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26">
        <v>8828</v>
      </c>
    </row>
    <row r="743" spans="1:6" x14ac:dyDescent="0.2">
      <c r="A743" s="25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26">
        <v>40</v>
      </c>
    </row>
    <row r="744" spans="1:6" x14ac:dyDescent="0.2">
      <c r="A744" s="25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26">
        <v>79</v>
      </c>
    </row>
    <row r="745" spans="1:6" x14ac:dyDescent="0.2">
      <c r="A745" s="25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26">
        <v>2893</v>
      </c>
    </row>
    <row r="746" spans="1:6" x14ac:dyDescent="0.2">
      <c r="A746" s="25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26">
        <v>906</v>
      </c>
    </row>
    <row r="747" spans="1:6" x14ac:dyDescent="0.2">
      <c r="A747" s="25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26">
        <v>95</v>
      </c>
    </row>
    <row r="748" spans="1:6" x14ac:dyDescent="0.2">
      <c r="A748" s="25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26">
        <v>65</v>
      </c>
    </row>
    <row r="749" spans="1:6" x14ac:dyDescent="0.2">
      <c r="A749" s="25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26">
        <v>104</v>
      </c>
    </row>
    <row r="750" spans="1:6" x14ac:dyDescent="0.2">
      <c r="A750" s="25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26">
        <v>21</v>
      </c>
    </row>
    <row r="751" spans="1:6" x14ac:dyDescent="0.2">
      <c r="A751" s="25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26">
        <v>2368</v>
      </c>
    </row>
    <row r="752" spans="1:6" x14ac:dyDescent="0.2">
      <c r="A752" s="25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26">
        <v>81</v>
      </c>
    </row>
    <row r="753" spans="1:6" x14ac:dyDescent="0.2">
      <c r="A753" s="25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26">
        <v>132</v>
      </c>
    </row>
    <row r="754" spans="1:6" x14ac:dyDescent="0.2">
      <c r="A754" s="25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26">
        <v>2940</v>
      </c>
    </row>
    <row r="755" spans="1:6" x14ac:dyDescent="0.2">
      <c r="A755" s="25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26">
        <v>6053</v>
      </c>
    </row>
    <row r="756" spans="1:6" x14ac:dyDescent="0.2">
      <c r="A756" s="25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26">
        <v>2871</v>
      </c>
    </row>
    <row r="757" spans="1:6" x14ac:dyDescent="0.2">
      <c r="A757" s="25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26">
        <v>775</v>
      </c>
    </row>
    <row r="758" spans="1:6" x14ac:dyDescent="0.2">
      <c r="A758" s="25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26">
        <v>311</v>
      </c>
    </row>
    <row r="759" spans="1:6" x14ac:dyDescent="0.2">
      <c r="A759" s="25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26">
        <v>20</v>
      </c>
    </row>
    <row r="760" spans="1:6" x14ac:dyDescent="0.2">
      <c r="A760" s="25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26">
        <v>1510</v>
      </c>
    </row>
    <row r="761" spans="1:6" x14ac:dyDescent="0.2">
      <c r="A761" s="25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26">
        <v>490</v>
      </c>
    </row>
    <row r="762" spans="1:6" x14ac:dyDescent="0.2">
      <c r="A762" s="25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26">
        <v>1540</v>
      </c>
    </row>
    <row r="763" spans="1:6" x14ac:dyDescent="0.2">
      <c r="A763" s="25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26">
        <v>2606</v>
      </c>
    </row>
    <row r="764" spans="1:6" x14ac:dyDescent="0.2">
      <c r="A764" s="25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26">
        <v>1553</v>
      </c>
    </row>
    <row r="765" spans="1:6" x14ac:dyDescent="0.2">
      <c r="A765" s="25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26">
        <v>5327</v>
      </c>
    </row>
    <row r="766" spans="1:6" x14ac:dyDescent="0.2">
      <c r="A766" s="25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26">
        <v>6284</v>
      </c>
    </row>
    <row r="767" spans="1:6" x14ac:dyDescent="0.2">
      <c r="A767" s="25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26">
        <v>6310</v>
      </c>
    </row>
    <row r="768" spans="1:6" x14ac:dyDescent="0.2">
      <c r="A768" s="25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26">
        <v>960</v>
      </c>
    </row>
    <row r="769" spans="1:6" x14ac:dyDescent="0.2">
      <c r="A769" s="25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26">
        <v>1762</v>
      </c>
    </row>
    <row r="770" spans="1:6" x14ac:dyDescent="0.2">
      <c r="A770" s="25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26">
        <v>2932</v>
      </c>
    </row>
    <row r="771" spans="1:6" x14ac:dyDescent="0.2">
      <c r="A771" s="25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26">
        <v>5872</v>
      </c>
    </row>
    <row r="772" spans="1:6" x14ac:dyDescent="0.2">
      <c r="A772" s="25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26">
        <v>2791</v>
      </c>
    </row>
    <row r="773" spans="1:6" x14ac:dyDescent="0.2">
      <c r="A773" s="25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26">
        <v>6771</v>
      </c>
    </row>
    <row r="774" spans="1:6" x14ac:dyDescent="0.2">
      <c r="A774" s="25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26">
        <v>27</v>
      </c>
    </row>
    <row r="775" spans="1:6" x14ac:dyDescent="0.2">
      <c r="A775" s="25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26">
        <v>154</v>
      </c>
    </row>
    <row r="776" spans="1:6" x14ac:dyDescent="0.2">
      <c r="A776" s="25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26">
        <v>2660</v>
      </c>
    </row>
    <row r="777" spans="1:6" x14ac:dyDescent="0.2">
      <c r="A777" s="25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26">
        <v>62</v>
      </c>
    </row>
    <row r="778" spans="1:6" x14ac:dyDescent="0.2">
      <c r="A778" s="25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26">
        <v>198</v>
      </c>
    </row>
    <row r="779" spans="1:6" x14ac:dyDescent="0.2">
      <c r="A779" s="25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26">
        <v>428</v>
      </c>
    </row>
    <row r="780" spans="1:6" x14ac:dyDescent="0.2">
      <c r="A780" s="25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26">
        <v>1862</v>
      </c>
    </row>
    <row r="781" spans="1:6" x14ac:dyDescent="0.2">
      <c r="A781" s="25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26">
        <v>125</v>
      </c>
    </row>
    <row r="782" spans="1:6" x14ac:dyDescent="0.2">
      <c r="A782" s="25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26">
        <v>81</v>
      </c>
    </row>
    <row r="783" spans="1:6" x14ac:dyDescent="0.2">
      <c r="A783" s="25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26">
        <v>29</v>
      </c>
    </row>
    <row r="784" spans="1:6" x14ac:dyDescent="0.2">
      <c r="A784" s="25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26">
        <v>306</v>
      </c>
    </row>
    <row r="785" spans="1:6" x14ac:dyDescent="0.2">
      <c r="A785" s="25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26">
        <v>33</v>
      </c>
    </row>
    <row r="786" spans="1:6" x14ac:dyDescent="0.2">
      <c r="A786" s="25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26">
        <v>4703</v>
      </c>
    </row>
    <row r="787" spans="1:6" x14ac:dyDescent="0.2">
      <c r="A787" s="25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26">
        <v>131</v>
      </c>
    </row>
    <row r="788" spans="1:6" x14ac:dyDescent="0.2">
      <c r="A788" s="25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26">
        <v>77</v>
      </c>
    </row>
    <row r="789" spans="1:6" x14ac:dyDescent="0.2">
      <c r="A789" s="25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26">
        <v>409</v>
      </c>
    </row>
    <row r="790" spans="1:6" x14ac:dyDescent="0.2">
      <c r="A790" s="25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26">
        <v>282</v>
      </c>
    </row>
    <row r="791" spans="1:6" x14ac:dyDescent="0.2">
      <c r="A791" s="25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26">
        <v>173</v>
      </c>
    </row>
    <row r="792" spans="1:6" x14ac:dyDescent="0.2">
      <c r="A792" s="25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26">
        <v>37</v>
      </c>
    </row>
    <row r="793" spans="1:6" x14ac:dyDescent="0.2">
      <c r="A793" s="25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26">
        <v>113</v>
      </c>
    </row>
    <row r="794" spans="1:6" x14ac:dyDescent="0.2">
      <c r="A794" s="25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26">
        <v>317</v>
      </c>
    </row>
    <row r="795" spans="1:6" x14ac:dyDescent="0.2">
      <c r="A795" s="25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26">
        <v>6376</v>
      </c>
    </row>
    <row r="796" spans="1:6" x14ac:dyDescent="0.2">
      <c r="A796" s="25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26">
        <v>482</v>
      </c>
    </row>
    <row r="797" spans="1:6" x14ac:dyDescent="0.2">
      <c r="A797" s="25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26">
        <v>21</v>
      </c>
    </row>
    <row r="798" spans="1:6" x14ac:dyDescent="0.2">
      <c r="A798" s="25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26">
        <v>681</v>
      </c>
    </row>
    <row r="799" spans="1:6" x14ac:dyDescent="0.2">
      <c r="A799" s="25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26">
        <v>184</v>
      </c>
    </row>
    <row r="800" spans="1:6" x14ac:dyDescent="0.2">
      <c r="A800" s="25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26">
        <v>61</v>
      </c>
    </row>
    <row r="801" spans="1:6" x14ac:dyDescent="0.2">
      <c r="A801" s="25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26">
        <v>6067</v>
      </c>
    </row>
    <row r="802" spans="1:6" x14ac:dyDescent="0.2">
      <c r="A802" s="25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26">
        <v>99</v>
      </c>
    </row>
    <row r="803" spans="1:6" x14ac:dyDescent="0.2">
      <c r="A803" s="25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26">
        <v>288</v>
      </c>
    </row>
    <row r="804" spans="1:6" x14ac:dyDescent="0.2">
      <c r="A804" s="25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26">
        <v>224</v>
      </c>
    </row>
    <row r="805" spans="1:6" x14ac:dyDescent="0.2">
      <c r="A805" s="25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26">
        <v>123</v>
      </c>
    </row>
    <row r="806" spans="1:6" x14ac:dyDescent="0.2">
      <c r="A806" s="25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26">
        <v>1457</v>
      </c>
    </row>
    <row r="807" spans="1:6" x14ac:dyDescent="0.2">
      <c r="A807" s="25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26">
        <v>51</v>
      </c>
    </row>
    <row r="808" spans="1:6" x14ac:dyDescent="0.2">
      <c r="A808" s="25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26">
        <v>193</v>
      </c>
    </row>
    <row r="809" spans="1:6" x14ac:dyDescent="0.2">
      <c r="A809" s="25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26">
        <v>747</v>
      </c>
    </row>
    <row r="810" spans="1:6" x14ac:dyDescent="0.2">
      <c r="A810" s="25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26">
        <v>15</v>
      </c>
    </row>
    <row r="811" spans="1:6" x14ac:dyDescent="0.2">
      <c r="A811" s="25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26">
        <v>30</v>
      </c>
    </row>
    <row r="812" spans="1:6" x14ac:dyDescent="0.2">
      <c r="A812" s="25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26">
        <v>86</v>
      </c>
    </row>
    <row r="813" spans="1:6" x14ac:dyDescent="0.2">
      <c r="A813" s="25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26">
        <v>354</v>
      </c>
    </row>
    <row r="814" spans="1:6" x14ac:dyDescent="0.2">
      <c r="A814" s="25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26">
        <v>109</v>
      </c>
    </row>
    <row r="815" spans="1:6" x14ac:dyDescent="0.2">
      <c r="A815" s="25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26">
        <v>60</v>
      </c>
    </row>
    <row r="816" spans="1:6" x14ac:dyDescent="0.2">
      <c r="A816" s="25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26">
        <v>25</v>
      </c>
    </row>
    <row r="817" spans="1:6" x14ac:dyDescent="0.2">
      <c r="A817" s="25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26">
        <v>9</v>
      </c>
    </row>
    <row r="818" spans="1:6" x14ac:dyDescent="0.2">
      <c r="A818" s="25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26">
        <v>43</v>
      </c>
    </row>
    <row r="819" spans="1:6" x14ac:dyDescent="0.2">
      <c r="A819" s="25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26">
        <v>270</v>
      </c>
    </row>
    <row r="820" spans="1:6" x14ac:dyDescent="0.2">
      <c r="A820" s="25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26">
        <v>156</v>
      </c>
    </row>
    <row r="821" spans="1:6" x14ac:dyDescent="0.2">
      <c r="A821" s="25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26">
        <v>438</v>
      </c>
    </row>
    <row r="822" spans="1:6" x14ac:dyDescent="0.2">
      <c r="A822" s="25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26">
        <v>53</v>
      </c>
    </row>
    <row r="823" spans="1:6" x14ac:dyDescent="0.2">
      <c r="A823" s="25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26">
        <v>1312</v>
      </c>
    </row>
    <row r="824" spans="1:6" x14ac:dyDescent="0.2">
      <c r="A824" s="25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26">
        <v>332</v>
      </c>
    </row>
    <row r="825" spans="1:6" x14ac:dyDescent="0.2">
      <c r="A825" s="25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26">
        <v>1726</v>
      </c>
    </row>
    <row r="826" spans="1:6" x14ac:dyDescent="0.2">
      <c r="A826" s="25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26">
        <v>1512</v>
      </c>
    </row>
    <row r="827" spans="1:6" x14ac:dyDescent="0.2">
      <c r="A827" s="25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26">
        <v>311</v>
      </c>
    </row>
    <row r="828" spans="1:6" x14ac:dyDescent="0.2">
      <c r="A828" s="25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26">
        <v>378</v>
      </c>
    </row>
    <row r="829" spans="1:6" x14ac:dyDescent="0.2">
      <c r="A829" s="25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26">
        <v>251</v>
      </c>
    </row>
    <row r="830" spans="1:6" x14ac:dyDescent="0.2">
      <c r="A830" s="25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26">
        <v>110</v>
      </c>
    </row>
    <row r="831" spans="1:6" x14ac:dyDescent="0.2">
      <c r="A831" s="25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26">
        <v>2118</v>
      </c>
    </row>
    <row r="832" spans="1:6" x14ac:dyDescent="0.2">
      <c r="A832" s="25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26">
        <v>10</v>
      </c>
    </row>
    <row r="833" spans="1:6" x14ac:dyDescent="0.2">
      <c r="A833" s="25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26">
        <v>16012</v>
      </c>
    </row>
    <row r="834" spans="1:6" x14ac:dyDescent="0.2">
      <c r="A834" s="25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26">
        <v>3295</v>
      </c>
    </row>
    <row r="835" spans="1:6" x14ac:dyDescent="0.2">
      <c r="A835" s="25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26">
        <v>17</v>
      </c>
    </row>
    <row r="836" spans="1:6" x14ac:dyDescent="0.2">
      <c r="A836" s="25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26">
        <v>32</v>
      </c>
    </row>
    <row r="837" spans="1:6" x14ac:dyDescent="0.2">
      <c r="A837" s="25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26">
        <v>2790</v>
      </c>
    </row>
    <row r="838" spans="1:6" x14ac:dyDescent="0.2">
      <c r="A838" s="25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26">
        <v>510</v>
      </c>
    </row>
    <row r="839" spans="1:6" x14ac:dyDescent="0.2">
      <c r="A839" s="25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26">
        <v>32</v>
      </c>
    </row>
    <row r="840" spans="1:6" x14ac:dyDescent="0.2">
      <c r="A840" s="25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26">
        <v>19</v>
      </c>
    </row>
    <row r="841" spans="1:6" x14ac:dyDescent="0.2">
      <c r="A841" s="25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26">
        <v>36</v>
      </c>
    </row>
    <row r="842" spans="1:6" x14ac:dyDescent="0.2">
      <c r="A842" s="25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26">
        <v>26</v>
      </c>
    </row>
    <row r="843" spans="1:6" x14ac:dyDescent="0.2">
      <c r="A843" s="25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26">
        <v>1229</v>
      </c>
    </row>
    <row r="844" spans="1:6" x14ac:dyDescent="0.2">
      <c r="A844" s="25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26">
        <v>17</v>
      </c>
    </row>
    <row r="845" spans="1:6" x14ac:dyDescent="0.2">
      <c r="A845" s="25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26">
        <v>62</v>
      </c>
    </row>
    <row r="846" spans="1:6" x14ac:dyDescent="0.2">
      <c r="A846" s="25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26">
        <v>1705</v>
      </c>
    </row>
    <row r="847" spans="1:6" x14ac:dyDescent="0.2">
      <c r="A847" s="25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26">
        <v>2235</v>
      </c>
    </row>
    <row r="848" spans="1:6" x14ac:dyDescent="0.2">
      <c r="A848" s="25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26">
        <v>1230</v>
      </c>
    </row>
    <row r="849" spans="1:6" x14ac:dyDescent="0.2">
      <c r="A849" s="25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26">
        <v>343</v>
      </c>
    </row>
    <row r="850" spans="1:6" x14ac:dyDescent="0.2">
      <c r="A850" s="25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26">
        <v>102</v>
      </c>
    </row>
    <row r="851" spans="1:6" x14ac:dyDescent="0.2">
      <c r="A851" s="25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26">
        <v>6</v>
      </c>
    </row>
    <row r="852" spans="1:6" x14ac:dyDescent="0.2">
      <c r="A852" s="25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26">
        <v>695</v>
      </c>
    </row>
    <row r="853" spans="1:6" x14ac:dyDescent="0.2">
      <c r="A853" s="25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26">
        <v>233</v>
      </c>
    </row>
    <row r="854" spans="1:6" x14ac:dyDescent="0.2">
      <c r="A854" s="25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26">
        <v>472</v>
      </c>
    </row>
    <row r="855" spans="1:6" x14ac:dyDescent="0.2">
      <c r="A855" s="25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26">
        <v>1032</v>
      </c>
    </row>
    <row r="856" spans="1:6" x14ac:dyDescent="0.2">
      <c r="A856" s="25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26">
        <v>819</v>
      </c>
    </row>
    <row r="857" spans="1:6" x14ac:dyDescent="0.2">
      <c r="A857" s="25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26">
        <v>2364</v>
      </c>
    </row>
    <row r="858" spans="1:6" x14ac:dyDescent="0.2">
      <c r="A858" s="25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26">
        <v>2650</v>
      </c>
    </row>
    <row r="859" spans="1:6" x14ac:dyDescent="0.2">
      <c r="A859" s="25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26">
        <v>2282</v>
      </c>
    </row>
    <row r="860" spans="1:6" x14ac:dyDescent="0.2">
      <c r="A860" s="25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26">
        <v>361</v>
      </c>
    </row>
    <row r="861" spans="1:6" x14ac:dyDescent="0.2">
      <c r="A861" s="25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26">
        <v>3047</v>
      </c>
    </row>
    <row r="862" spans="1:6" x14ac:dyDescent="0.2">
      <c r="A862" s="25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26">
        <v>878</v>
      </c>
    </row>
    <row r="863" spans="1:6" x14ac:dyDescent="0.2">
      <c r="A863" s="25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26">
        <v>2747</v>
      </c>
    </row>
    <row r="864" spans="1:6" x14ac:dyDescent="0.2">
      <c r="A864" s="25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26">
        <v>997</v>
      </c>
    </row>
    <row r="865" spans="1:6" x14ac:dyDescent="0.2">
      <c r="A865" s="25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26">
        <v>2765</v>
      </c>
    </row>
    <row r="866" spans="1:6" x14ac:dyDescent="0.2">
      <c r="A866" s="25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26">
        <v>11</v>
      </c>
    </row>
    <row r="867" spans="1:6" x14ac:dyDescent="0.2">
      <c r="A867" s="25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26">
        <v>41</v>
      </c>
    </row>
    <row r="868" spans="1:6" x14ac:dyDescent="0.2">
      <c r="A868" s="25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26">
        <v>1117</v>
      </c>
    </row>
    <row r="869" spans="1:6" x14ac:dyDescent="0.2">
      <c r="A869" s="25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26">
        <v>29</v>
      </c>
    </row>
    <row r="870" spans="1:6" x14ac:dyDescent="0.2">
      <c r="A870" s="25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26">
        <v>335</v>
      </c>
    </row>
    <row r="871" spans="1:6" x14ac:dyDescent="0.2">
      <c r="A871" s="25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26">
        <v>146</v>
      </c>
    </row>
    <row r="872" spans="1:6" x14ac:dyDescent="0.2">
      <c r="A872" s="25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26">
        <v>2438</v>
      </c>
    </row>
    <row r="873" spans="1:6" x14ac:dyDescent="0.2">
      <c r="A873" s="25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26">
        <v>527</v>
      </c>
    </row>
    <row r="874" spans="1:6" x14ac:dyDescent="0.2">
      <c r="A874" s="25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26">
        <v>304</v>
      </c>
    </row>
    <row r="875" spans="1:6" x14ac:dyDescent="0.2">
      <c r="A875" s="25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26">
        <v>44</v>
      </c>
    </row>
    <row r="876" spans="1:6" x14ac:dyDescent="0.2">
      <c r="A876" s="25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26">
        <v>389</v>
      </c>
    </row>
    <row r="877" spans="1:6" x14ac:dyDescent="0.2">
      <c r="A877" s="25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26">
        <v>71</v>
      </c>
    </row>
    <row r="878" spans="1:6" x14ac:dyDescent="0.2">
      <c r="A878" s="25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26">
        <v>3265</v>
      </c>
    </row>
    <row r="879" spans="1:6" x14ac:dyDescent="0.2">
      <c r="A879" s="25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26">
        <v>405</v>
      </c>
    </row>
    <row r="880" spans="1:6" x14ac:dyDescent="0.2">
      <c r="A880" s="25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26">
        <v>68</v>
      </c>
    </row>
    <row r="881" spans="1:6" x14ac:dyDescent="0.2">
      <c r="A881" s="25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26">
        <v>295</v>
      </c>
    </row>
    <row r="882" spans="1:6" x14ac:dyDescent="0.2">
      <c r="A882" s="25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26">
        <v>630</v>
      </c>
    </row>
    <row r="883" spans="1:6" x14ac:dyDescent="0.2">
      <c r="A883" s="25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26">
        <v>182</v>
      </c>
    </row>
    <row r="884" spans="1:6" x14ac:dyDescent="0.2">
      <c r="A884" s="25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26">
        <v>51</v>
      </c>
    </row>
    <row r="885" spans="1:6" x14ac:dyDescent="0.2">
      <c r="A885" s="25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26">
        <v>97</v>
      </c>
    </row>
    <row r="886" spans="1:6" x14ac:dyDescent="0.2">
      <c r="A886" s="25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26">
        <v>114</v>
      </c>
    </row>
    <row r="887" spans="1:6" x14ac:dyDescent="0.2">
      <c r="A887" s="25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26">
        <v>6792</v>
      </c>
    </row>
    <row r="888" spans="1:6" x14ac:dyDescent="0.2">
      <c r="A888" s="25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26">
        <v>3903</v>
      </c>
    </row>
    <row r="889" spans="1:6" x14ac:dyDescent="0.2">
      <c r="A889" s="25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26">
        <v>13</v>
      </c>
    </row>
    <row r="890" spans="1:6" x14ac:dyDescent="0.2">
      <c r="A890" s="25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26">
        <v>281</v>
      </c>
    </row>
    <row r="891" spans="1:6" x14ac:dyDescent="0.2">
      <c r="A891" s="25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26">
        <v>106</v>
      </c>
    </row>
    <row r="892" spans="1:6" x14ac:dyDescent="0.2">
      <c r="A892" s="25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26">
        <v>63</v>
      </c>
    </row>
    <row r="893" spans="1:6" x14ac:dyDescent="0.2">
      <c r="A893" s="25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26">
        <v>14629</v>
      </c>
    </row>
    <row r="894" spans="1:6" x14ac:dyDescent="0.2">
      <c r="A894" s="25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26">
        <v>71</v>
      </c>
    </row>
    <row r="895" spans="1:6" x14ac:dyDescent="0.2">
      <c r="A895" s="25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26">
        <v>305</v>
      </c>
    </row>
    <row r="896" spans="1:6" x14ac:dyDescent="0.2">
      <c r="A896" s="25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26">
        <v>268</v>
      </c>
    </row>
    <row r="897" spans="1:6" x14ac:dyDescent="0.2">
      <c r="A897" s="25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26">
        <v>140</v>
      </c>
    </row>
    <row r="898" spans="1:6" x14ac:dyDescent="0.2">
      <c r="A898" s="25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26">
        <v>2263</v>
      </c>
    </row>
    <row r="899" spans="1:6" x14ac:dyDescent="0.2">
      <c r="A899" s="25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26">
        <v>71</v>
      </c>
    </row>
    <row r="900" spans="1:6" x14ac:dyDescent="0.2">
      <c r="A900" s="25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26">
        <v>219</v>
      </c>
    </row>
    <row r="901" spans="1:6" x14ac:dyDescent="0.2">
      <c r="A901" s="25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26">
        <v>1957</v>
      </c>
    </row>
    <row r="902" spans="1:6" x14ac:dyDescent="0.2">
      <c r="A902" s="25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26">
        <v>24</v>
      </c>
    </row>
    <row r="903" spans="1:6" x14ac:dyDescent="0.2">
      <c r="A903" s="25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26">
        <v>16</v>
      </c>
    </row>
    <row r="904" spans="1:6" x14ac:dyDescent="0.2">
      <c r="A904" s="25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26">
        <v>38</v>
      </c>
    </row>
    <row r="905" spans="1:6" x14ac:dyDescent="0.2">
      <c r="A905" s="25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26">
        <v>218</v>
      </c>
    </row>
    <row r="906" spans="1:6" x14ac:dyDescent="0.2">
      <c r="A906" s="25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26">
        <v>27</v>
      </c>
    </row>
    <row r="907" spans="1:6" x14ac:dyDescent="0.2">
      <c r="A907" s="25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26">
        <v>74</v>
      </c>
    </row>
    <row r="908" spans="1:6" x14ac:dyDescent="0.2">
      <c r="A908" s="25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26">
        <v>25</v>
      </c>
    </row>
    <row r="909" spans="1:6" x14ac:dyDescent="0.2">
      <c r="A909" s="25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26">
        <v>9</v>
      </c>
    </row>
    <row r="910" spans="1:6" x14ac:dyDescent="0.2">
      <c r="A910" s="25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26">
        <v>40</v>
      </c>
    </row>
    <row r="911" spans="1:6" x14ac:dyDescent="0.2">
      <c r="A911" s="25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26">
        <v>363</v>
      </c>
    </row>
    <row r="912" spans="1:6" x14ac:dyDescent="0.2">
      <c r="A912" s="25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26">
        <v>59</v>
      </c>
    </row>
    <row r="913" spans="1:6" x14ac:dyDescent="0.2">
      <c r="A913" s="25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26">
        <v>1703</v>
      </c>
    </row>
    <row r="914" spans="1:6" x14ac:dyDescent="0.2">
      <c r="A914" s="25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26">
        <v>290</v>
      </c>
    </row>
    <row r="915" spans="1:6" x14ac:dyDescent="0.2">
      <c r="A915" s="25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26">
        <v>4228</v>
      </c>
    </row>
    <row r="916" spans="1:6" x14ac:dyDescent="0.2">
      <c r="A916" s="25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26">
        <v>4451</v>
      </c>
    </row>
    <row r="917" spans="1:6" x14ac:dyDescent="0.2">
      <c r="A917" s="25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26">
        <v>8827</v>
      </c>
    </row>
    <row r="918" spans="1:6" x14ac:dyDescent="0.2">
      <c r="A918" s="25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26">
        <v>1972</v>
      </c>
    </row>
    <row r="919" spans="1:6" x14ac:dyDescent="0.2">
      <c r="A919" s="25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26">
        <v>175</v>
      </c>
    </row>
    <row r="920" spans="1:6" x14ac:dyDescent="0.2">
      <c r="A920" s="25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26">
        <v>263</v>
      </c>
    </row>
    <row r="921" spans="1:6" x14ac:dyDescent="0.2">
      <c r="A921" s="25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26">
        <v>256</v>
      </c>
    </row>
    <row r="922" spans="1:6" x14ac:dyDescent="0.2">
      <c r="A922" s="25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26">
        <v>38</v>
      </c>
    </row>
    <row r="923" spans="1:6" x14ac:dyDescent="0.2">
      <c r="A923" s="25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26">
        <v>665</v>
      </c>
    </row>
    <row r="924" spans="1:6" x14ac:dyDescent="0.2">
      <c r="A924" s="25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26">
        <v>19727</v>
      </c>
    </row>
    <row r="925" spans="1:6" x14ac:dyDescent="0.2">
      <c r="A925" s="25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26">
        <v>18508</v>
      </c>
    </row>
    <row r="926" spans="1:6" x14ac:dyDescent="0.2">
      <c r="A926" s="25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26">
        <v>2836</v>
      </c>
    </row>
    <row r="927" spans="1:6" x14ac:dyDescent="0.2">
      <c r="A927" s="25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26">
        <v>6</v>
      </c>
    </row>
    <row r="928" spans="1:6" x14ac:dyDescent="0.2">
      <c r="A928" s="25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26">
        <v>24</v>
      </c>
    </row>
    <row r="929" spans="1:6" x14ac:dyDescent="0.2">
      <c r="A929" s="25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26">
        <v>568</v>
      </c>
    </row>
    <row r="930" spans="1:6" x14ac:dyDescent="0.2">
      <c r="A930" s="25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26">
        <v>510</v>
      </c>
    </row>
    <row r="931" spans="1:6" x14ac:dyDescent="0.2">
      <c r="A931" s="25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26">
        <v>21</v>
      </c>
    </row>
    <row r="932" spans="1:6" x14ac:dyDescent="0.2">
      <c r="A932" s="25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26">
        <v>10</v>
      </c>
    </row>
    <row r="933" spans="1:6" x14ac:dyDescent="0.2">
      <c r="A933" s="25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26">
        <v>20</v>
      </c>
    </row>
    <row r="934" spans="1:6" x14ac:dyDescent="0.2">
      <c r="A934" s="25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26">
        <v>6</v>
      </c>
    </row>
    <row r="935" spans="1:6" x14ac:dyDescent="0.2">
      <c r="A935" s="25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26">
        <v>1230</v>
      </c>
    </row>
    <row r="936" spans="1:6" x14ac:dyDescent="0.2">
      <c r="A936" s="25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26">
        <v>6</v>
      </c>
    </row>
    <row r="937" spans="1:6" x14ac:dyDescent="0.2">
      <c r="A937" s="25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26">
        <v>18</v>
      </c>
    </row>
    <row r="938" spans="1:6" x14ac:dyDescent="0.2">
      <c r="A938" s="25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26">
        <v>1766</v>
      </c>
    </row>
    <row r="939" spans="1:6" x14ac:dyDescent="0.2">
      <c r="A939" s="25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26">
        <v>5564</v>
      </c>
    </row>
    <row r="940" spans="1:6" x14ac:dyDescent="0.2">
      <c r="A940" s="25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26">
        <v>2219</v>
      </c>
    </row>
    <row r="941" spans="1:6" x14ac:dyDescent="0.2">
      <c r="A941" s="25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26">
        <v>330</v>
      </c>
    </row>
    <row r="942" spans="1:6" x14ac:dyDescent="0.2">
      <c r="A942" s="25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26">
        <v>399</v>
      </c>
    </row>
    <row r="943" spans="1:6" x14ac:dyDescent="0.2">
      <c r="A943" s="25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26">
        <v>6</v>
      </c>
    </row>
    <row r="944" spans="1:6" x14ac:dyDescent="0.2">
      <c r="A944" s="25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26">
        <v>1436</v>
      </c>
    </row>
    <row r="945" spans="1:6" x14ac:dyDescent="0.2">
      <c r="A945" s="25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26">
        <v>36</v>
      </c>
    </row>
    <row r="946" spans="1:6" x14ac:dyDescent="0.2">
      <c r="A946" s="25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26">
        <v>1424</v>
      </c>
    </row>
    <row r="947" spans="1:6" x14ac:dyDescent="0.2">
      <c r="A947" s="25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26">
        <v>1341</v>
      </c>
    </row>
    <row r="948" spans="1:6" x14ac:dyDescent="0.2">
      <c r="A948" s="25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26">
        <v>2192</v>
      </c>
    </row>
    <row r="949" spans="1:6" x14ac:dyDescent="0.2">
      <c r="A949" s="25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26">
        <v>3023</v>
      </c>
    </row>
    <row r="950" spans="1:6" x14ac:dyDescent="0.2">
      <c r="A950" s="25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26">
        <v>2995</v>
      </c>
    </row>
    <row r="951" spans="1:6" x14ac:dyDescent="0.2">
      <c r="A951" s="25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26">
        <v>2584</v>
      </c>
    </row>
    <row r="952" spans="1:6" x14ac:dyDescent="0.2">
      <c r="A952" s="25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26">
        <v>1136</v>
      </c>
    </row>
    <row r="953" spans="1:6" x14ac:dyDescent="0.2">
      <c r="A953" s="25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26">
        <v>168</v>
      </c>
    </row>
    <row r="954" spans="1:6" x14ac:dyDescent="0.2">
      <c r="A954" s="25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26">
        <v>1612</v>
      </c>
    </row>
    <row r="955" spans="1:6" x14ac:dyDescent="0.2">
      <c r="A955" s="25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26">
        <v>1996</v>
      </c>
    </row>
    <row r="956" spans="1:6" x14ac:dyDescent="0.2">
      <c r="A956" s="25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26">
        <v>1705</v>
      </c>
    </row>
    <row r="957" spans="1:6" x14ac:dyDescent="0.2">
      <c r="A957" s="25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26">
        <v>2383</v>
      </c>
    </row>
    <row r="958" spans="1:6" x14ac:dyDescent="0.2">
      <c r="A958" s="25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26">
        <v>6</v>
      </c>
    </row>
    <row r="959" spans="1:6" x14ac:dyDescent="0.2">
      <c r="A959" s="25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26">
        <v>41</v>
      </c>
    </row>
    <row r="960" spans="1:6" x14ac:dyDescent="0.2">
      <c r="A960" s="25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26">
        <v>2136</v>
      </c>
    </row>
    <row r="961" spans="1:6" x14ac:dyDescent="0.2">
      <c r="A961" s="25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26">
        <v>9</v>
      </c>
    </row>
    <row r="962" spans="1:6" x14ac:dyDescent="0.2">
      <c r="A962" s="25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26">
        <v>13</v>
      </c>
    </row>
    <row r="963" spans="1:6" x14ac:dyDescent="0.2">
      <c r="A963" s="25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26">
        <v>161</v>
      </c>
    </row>
    <row r="964" spans="1:6" x14ac:dyDescent="0.2">
      <c r="A964" s="25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26">
        <v>457</v>
      </c>
    </row>
    <row r="965" spans="1:6" x14ac:dyDescent="0.2">
      <c r="A965" s="25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26">
        <v>5</v>
      </c>
    </row>
    <row r="966" spans="1:6" x14ac:dyDescent="0.2">
      <c r="A966" s="25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26">
        <v>58</v>
      </c>
    </row>
    <row r="967" spans="1:6" x14ac:dyDescent="0.2">
      <c r="A967" s="25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26">
        <v>9</v>
      </c>
    </row>
    <row r="968" spans="1:6" x14ac:dyDescent="0.2">
      <c r="A968" s="25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26">
        <v>148</v>
      </c>
    </row>
    <row r="969" spans="1:6" x14ac:dyDescent="0.2">
      <c r="A969" s="25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26">
        <v>15</v>
      </c>
    </row>
    <row r="970" spans="1:6" x14ac:dyDescent="0.2">
      <c r="A970" s="25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26">
        <v>801</v>
      </c>
    </row>
    <row r="971" spans="1:6" x14ac:dyDescent="0.2">
      <c r="A971" s="25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26">
        <v>28</v>
      </c>
    </row>
    <row r="972" spans="1:6" x14ac:dyDescent="0.2">
      <c r="A972" s="25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26">
        <v>32</v>
      </c>
    </row>
    <row r="973" spans="1:6" x14ac:dyDescent="0.2">
      <c r="A973" s="25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26">
        <v>96</v>
      </c>
    </row>
    <row r="974" spans="1:6" x14ac:dyDescent="0.2">
      <c r="A974" s="25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26">
        <v>49</v>
      </c>
    </row>
    <row r="975" spans="1:6" x14ac:dyDescent="0.2">
      <c r="A975" s="25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26">
        <v>28</v>
      </c>
    </row>
    <row r="976" spans="1:6" x14ac:dyDescent="0.2">
      <c r="A976" s="25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26">
        <v>13</v>
      </c>
    </row>
    <row r="977" spans="1:6" x14ac:dyDescent="0.2">
      <c r="A977" s="25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26">
        <v>29</v>
      </c>
    </row>
    <row r="978" spans="1:6" x14ac:dyDescent="0.2">
      <c r="A978" s="25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26">
        <v>5</v>
      </c>
    </row>
    <row r="979" spans="1:6" x14ac:dyDescent="0.2">
      <c r="A979" s="25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26">
        <v>405</v>
      </c>
    </row>
    <row r="980" spans="1:6" x14ac:dyDescent="0.2">
      <c r="A980" s="25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26">
        <v>9</v>
      </c>
    </row>
    <row r="981" spans="1:6" x14ac:dyDescent="0.2">
      <c r="A981" s="25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26">
        <v>5</v>
      </c>
    </row>
    <row r="982" spans="1:6" x14ac:dyDescent="0.2">
      <c r="A982" s="25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26">
        <v>238</v>
      </c>
    </row>
    <row r="983" spans="1:6" x14ac:dyDescent="0.2">
      <c r="A983" s="25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26">
        <v>54</v>
      </c>
    </row>
    <row r="984" spans="1:6" x14ac:dyDescent="0.2">
      <c r="A984" s="25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26">
        <v>30</v>
      </c>
    </row>
    <row r="985" spans="1:6" x14ac:dyDescent="0.2">
      <c r="A985" s="25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26">
        <v>1818</v>
      </c>
    </row>
    <row r="986" spans="1:6" x14ac:dyDescent="0.2">
      <c r="A986" s="25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26">
        <v>58</v>
      </c>
    </row>
    <row r="987" spans="1:6" x14ac:dyDescent="0.2">
      <c r="A987" s="25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26">
        <v>94</v>
      </c>
    </row>
    <row r="988" spans="1:6" x14ac:dyDescent="0.2">
      <c r="A988" s="25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26">
        <v>103</v>
      </c>
    </row>
    <row r="989" spans="1:6" x14ac:dyDescent="0.2">
      <c r="A989" s="25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26">
        <v>14</v>
      </c>
    </row>
    <row r="990" spans="1:6" x14ac:dyDescent="0.2">
      <c r="A990" s="25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26">
        <v>567</v>
      </c>
    </row>
    <row r="991" spans="1:6" x14ac:dyDescent="0.2">
      <c r="A991" s="25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26">
        <v>17</v>
      </c>
    </row>
    <row r="992" spans="1:6" x14ac:dyDescent="0.2">
      <c r="A992" s="25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26">
        <v>88</v>
      </c>
    </row>
    <row r="993" spans="1:6" x14ac:dyDescent="0.2">
      <c r="A993" s="25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26">
        <v>140</v>
      </c>
    </row>
    <row r="994" spans="1:6" x14ac:dyDescent="0.2">
      <c r="A994" s="25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26">
        <v>6</v>
      </c>
    </row>
    <row r="995" spans="1:6" x14ac:dyDescent="0.2">
      <c r="A995" s="25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26">
        <v>10</v>
      </c>
    </row>
    <row r="996" spans="1:6" x14ac:dyDescent="0.2">
      <c r="A996" s="25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26">
        <v>18</v>
      </c>
    </row>
    <row r="997" spans="1:6" x14ac:dyDescent="0.2">
      <c r="A997" s="25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26">
        <v>70</v>
      </c>
    </row>
    <row r="998" spans="1:6" x14ac:dyDescent="0.2">
      <c r="A998" s="25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26">
        <v>13</v>
      </c>
    </row>
    <row r="999" spans="1:6" x14ac:dyDescent="0.2">
      <c r="A999" s="25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26">
        <v>27</v>
      </c>
    </row>
    <row r="1000" spans="1:6" x14ac:dyDescent="0.2">
      <c r="A1000" s="25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26">
        <v>10</v>
      </c>
    </row>
    <row r="1001" spans="1:6" x14ac:dyDescent="0.2">
      <c r="A1001" s="25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26">
        <v>6</v>
      </c>
    </row>
    <row r="1002" spans="1:6" x14ac:dyDescent="0.2">
      <c r="A1002" s="25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26">
        <v>7</v>
      </c>
    </row>
    <row r="1003" spans="1:6" x14ac:dyDescent="0.2">
      <c r="A1003" s="25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26">
        <v>76</v>
      </c>
    </row>
    <row r="1004" spans="1:6" x14ac:dyDescent="0.2">
      <c r="A1004" s="25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26">
        <v>37</v>
      </c>
    </row>
    <row r="1005" spans="1:6" x14ac:dyDescent="0.2">
      <c r="A1005" s="25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26">
        <v>116</v>
      </c>
    </row>
    <row r="1006" spans="1:6" x14ac:dyDescent="0.2">
      <c r="A1006" s="25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26">
        <v>26</v>
      </c>
    </row>
    <row r="1007" spans="1:6" x14ac:dyDescent="0.2">
      <c r="A1007" s="25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26">
        <v>833</v>
      </c>
    </row>
    <row r="1008" spans="1:6" x14ac:dyDescent="0.2">
      <c r="A1008" s="25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26">
        <v>70</v>
      </c>
    </row>
    <row r="1009" spans="1:6" x14ac:dyDescent="0.2">
      <c r="A1009" s="25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26">
        <v>201</v>
      </c>
    </row>
    <row r="1010" spans="1:6" x14ac:dyDescent="0.2">
      <c r="A1010" s="25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26">
        <v>190</v>
      </c>
    </row>
    <row r="1011" spans="1:6" x14ac:dyDescent="0.2">
      <c r="A1011" s="25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26">
        <v>49</v>
      </c>
    </row>
    <row r="1012" spans="1:6" x14ac:dyDescent="0.2">
      <c r="A1012" s="25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26">
        <v>169</v>
      </c>
    </row>
    <row r="1013" spans="1:6" x14ac:dyDescent="0.2">
      <c r="A1013" s="25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26">
        <v>43</v>
      </c>
    </row>
    <row r="1014" spans="1:6" x14ac:dyDescent="0.2">
      <c r="A1014" s="25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26">
        <v>7</v>
      </c>
    </row>
    <row r="1015" spans="1:6" x14ac:dyDescent="0.2">
      <c r="A1015" s="25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26">
        <v>1724</v>
      </c>
    </row>
    <row r="1016" spans="1:6" x14ac:dyDescent="0.2">
      <c r="A1016" s="25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26">
        <v>1377</v>
      </c>
    </row>
    <row r="1017" spans="1:6" x14ac:dyDescent="0.2">
      <c r="A1017" s="25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26">
        <v>2474</v>
      </c>
    </row>
    <row r="1018" spans="1:6" x14ac:dyDescent="0.2">
      <c r="A1018" s="25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26">
        <v>717</v>
      </c>
    </row>
    <row r="1019" spans="1:6" x14ac:dyDescent="0.2">
      <c r="A1019" s="25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26">
        <v>6</v>
      </c>
    </row>
    <row r="1020" spans="1:6" x14ac:dyDescent="0.2">
      <c r="A1020" s="25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26">
        <v>5</v>
      </c>
    </row>
    <row r="1021" spans="1:6" x14ac:dyDescent="0.2">
      <c r="A1021" s="25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26">
        <v>96</v>
      </c>
    </row>
    <row r="1022" spans="1:6" x14ac:dyDescent="0.2">
      <c r="A1022" s="25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26">
        <v>110</v>
      </c>
    </row>
    <row r="1023" spans="1:6" x14ac:dyDescent="0.2">
      <c r="A1023" s="25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26">
        <v>7</v>
      </c>
    </row>
    <row r="1024" spans="1:6" x14ac:dyDescent="0.2">
      <c r="A1024" s="25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26">
        <v>5</v>
      </c>
    </row>
    <row r="1025" spans="1:6" x14ac:dyDescent="0.2">
      <c r="A1025" s="25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26">
        <v>11</v>
      </c>
    </row>
    <row r="1026" spans="1:6" x14ac:dyDescent="0.2">
      <c r="A1026" s="25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26">
        <v>5</v>
      </c>
    </row>
    <row r="1027" spans="1:6" x14ac:dyDescent="0.2">
      <c r="A1027" s="25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26">
        <v>197</v>
      </c>
    </row>
    <row r="1028" spans="1:6" x14ac:dyDescent="0.2">
      <c r="A1028" s="25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26">
        <v>5</v>
      </c>
    </row>
    <row r="1029" spans="1:6" x14ac:dyDescent="0.2">
      <c r="A1029" s="25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26">
        <v>6</v>
      </c>
    </row>
    <row r="1030" spans="1:6" x14ac:dyDescent="0.2">
      <c r="A1030" s="25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26">
        <v>394</v>
      </c>
    </row>
    <row r="1031" spans="1:6" x14ac:dyDescent="0.2">
      <c r="A1031" s="25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26">
        <v>571</v>
      </c>
    </row>
    <row r="1032" spans="1:6" x14ac:dyDescent="0.2">
      <c r="A1032" s="25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26">
        <v>262</v>
      </c>
    </row>
    <row r="1033" spans="1:6" x14ac:dyDescent="0.2">
      <c r="A1033" s="25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26">
        <v>83</v>
      </c>
    </row>
    <row r="1034" spans="1:6" x14ac:dyDescent="0.2">
      <c r="A1034" s="25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26">
        <v>44</v>
      </c>
    </row>
    <row r="1035" spans="1:6" x14ac:dyDescent="0.2">
      <c r="A1035" s="25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26">
        <v>6</v>
      </c>
    </row>
    <row r="1036" spans="1:6" x14ac:dyDescent="0.2">
      <c r="A1036" s="25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26">
        <v>249</v>
      </c>
    </row>
    <row r="1037" spans="1:6" x14ac:dyDescent="0.2">
      <c r="A1037" s="25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26">
        <v>6</v>
      </c>
    </row>
    <row r="1038" spans="1:6" x14ac:dyDescent="0.2">
      <c r="A1038" s="25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26">
        <v>85</v>
      </c>
    </row>
    <row r="1039" spans="1:6" x14ac:dyDescent="0.2">
      <c r="A1039" s="25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26">
        <v>200</v>
      </c>
    </row>
    <row r="1040" spans="1:6" x14ac:dyDescent="0.2">
      <c r="A1040" s="25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26">
        <v>400</v>
      </c>
    </row>
    <row r="1041" spans="1:6" x14ac:dyDescent="0.2">
      <c r="A1041" s="25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26">
        <v>569</v>
      </c>
    </row>
    <row r="1042" spans="1:6" x14ac:dyDescent="0.2">
      <c r="A1042" s="25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26">
        <v>536</v>
      </c>
    </row>
    <row r="1043" spans="1:6" x14ac:dyDescent="0.2">
      <c r="A1043" s="25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26">
        <v>443</v>
      </c>
    </row>
    <row r="1044" spans="1:6" x14ac:dyDescent="0.2">
      <c r="A1044" s="25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26">
        <v>125</v>
      </c>
    </row>
    <row r="1045" spans="1:6" x14ac:dyDescent="0.2">
      <c r="A1045" s="25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26">
        <v>104</v>
      </c>
    </row>
    <row r="1046" spans="1:6" x14ac:dyDescent="0.2">
      <c r="A1046" s="25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26">
        <v>237</v>
      </c>
    </row>
    <row r="1047" spans="1:6" x14ac:dyDescent="0.2">
      <c r="A1047" s="25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26">
        <v>421</v>
      </c>
    </row>
    <row r="1048" spans="1:6" x14ac:dyDescent="0.2">
      <c r="A1048" s="25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26">
        <v>149</v>
      </c>
    </row>
    <row r="1049" spans="1:6" x14ac:dyDescent="0.2">
      <c r="A1049" s="25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26">
        <v>415</v>
      </c>
    </row>
    <row r="1050" spans="1:6" x14ac:dyDescent="0.2">
      <c r="A1050" s="25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26">
        <v>6</v>
      </c>
    </row>
    <row r="1051" spans="1:6" x14ac:dyDescent="0.2">
      <c r="A1051" s="25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26">
        <v>6</v>
      </c>
    </row>
    <row r="1052" spans="1:6" x14ac:dyDescent="0.2">
      <c r="A1052" s="25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26">
        <v>282</v>
      </c>
    </row>
    <row r="1053" spans="1:6" x14ac:dyDescent="0.2">
      <c r="A1053" s="25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26">
        <v>6</v>
      </c>
    </row>
    <row r="1054" spans="1:6" x14ac:dyDescent="0.2">
      <c r="A1054" s="25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26">
        <v>6</v>
      </c>
    </row>
    <row r="1055" spans="1:6" x14ac:dyDescent="0.2">
      <c r="A1055" s="25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26">
        <v>13</v>
      </c>
    </row>
    <row r="1056" spans="1:6" x14ac:dyDescent="0.2">
      <c r="A1056" s="25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26">
        <v>58</v>
      </c>
    </row>
    <row r="1057" spans="1:6" x14ac:dyDescent="0.2">
      <c r="A1057" s="25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26">
        <v>5</v>
      </c>
    </row>
    <row r="1058" spans="1:6" x14ac:dyDescent="0.2">
      <c r="A1058" s="25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26">
        <v>6</v>
      </c>
    </row>
    <row r="1059" spans="1:6" x14ac:dyDescent="0.2">
      <c r="A1059" s="25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26">
        <v>6</v>
      </c>
    </row>
    <row r="1060" spans="1:6" x14ac:dyDescent="0.2">
      <c r="A1060" s="25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26">
        <v>30</v>
      </c>
    </row>
    <row r="1061" spans="1:6" x14ac:dyDescent="0.2">
      <c r="A1061" s="25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26">
        <v>11</v>
      </c>
    </row>
    <row r="1062" spans="1:6" x14ac:dyDescent="0.2">
      <c r="A1062" s="25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26">
        <v>209</v>
      </c>
    </row>
    <row r="1063" spans="1:6" x14ac:dyDescent="0.2">
      <c r="A1063" s="25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26">
        <v>6</v>
      </c>
    </row>
    <row r="1064" spans="1:6" x14ac:dyDescent="0.2">
      <c r="A1064" s="25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26">
        <v>13</v>
      </c>
    </row>
    <row r="1065" spans="1:6" x14ac:dyDescent="0.2">
      <c r="A1065" s="25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26">
        <v>7</v>
      </c>
    </row>
    <row r="1066" spans="1:6" x14ac:dyDescent="0.2">
      <c r="A1066" s="25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26">
        <v>6</v>
      </c>
    </row>
    <row r="1067" spans="1:6" x14ac:dyDescent="0.2">
      <c r="A1067" s="25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26">
        <v>6</v>
      </c>
    </row>
    <row r="1068" spans="1:6" x14ac:dyDescent="0.2">
      <c r="A1068" s="25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26">
        <v>7</v>
      </c>
    </row>
    <row r="1069" spans="1:6" x14ac:dyDescent="0.2">
      <c r="A1069" s="25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26">
        <v>6</v>
      </c>
    </row>
    <row r="1070" spans="1:6" x14ac:dyDescent="0.2">
      <c r="A1070" s="25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26">
        <v>5</v>
      </c>
    </row>
    <row r="1071" spans="1:6" x14ac:dyDescent="0.2">
      <c r="A1071" s="25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26">
        <v>85</v>
      </c>
    </row>
    <row r="1072" spans="1:6" x14ac:dyDescent="0.2">
      <c r="A1072" s="25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26">
        <v>17</v>
      </c>
    </row>
    <row r="1073" spans="1:6" x14ac:dyDescent="0.2">
      <c r="A1073" s="25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26">
        <v>5</v>
      </c>
    </row>
    <row r="1074" spans="1:6" x14ac:dyDescent="0.2">
      <c r="A1074" s="25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26">
        <v>26</v>
      </c>
    </row>
    <row r="1075" spans="1:6" x14ac:dyDescent="0.2">
      <c r="A1075" s="25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26">
        <v>8</v>
      </c>
    </row>
    <row r="1076" spans="1:6" x14ac:dyDescent="0.2">
      <c r="A1076" s="25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26">
        <v>6</v>
      </c>
    </row>
    <row r="1077" spans="1:6" x14ac:dyDescent="0.2">
      <c r="A1077" s="25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26">
        <v>119</v>
      </c>
    </row>
    <row r="1078" spans="1:6" x14ac:dyDescent="0.2">
      <c r="A1078" s="25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26">
        <v>19</v>
      </c>
    </row>
    <row r="1079" spans="1:6" x14ac:dyDescent="0.2">
      <c r="A1079" s="25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26">
        <v>15</v>
      </c>
    </row>
    <row r="1080" spans="1:6" x14ac:dyDescent="0.2">
      <c r="A1080" s="25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26">
        <v>18</v>
      </c>
    </row>
    <row r="1081" spans="1:6" x14ac:dyDescent="0.2">
      <c r="A1081" s="25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26">
        <v>6</v>
      </c>
    </row>
    <row r="1082" spans="1:6" x14ac:dyDescent="0.2">
      <c r="A1082" s="25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26">
        <v>123</v>
      </c>
    </row>
    <row r="1083" spans="1:6" x14ac:dyDescent="0.2">
      <c r="A1083" s="25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26">
        <v>9</v>
      </c>
    </row>
    <row r="1084" spans="1:6" x14ac:dyDescent="0.2">
      <c r="A1084" s="25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26">
        <v>73</v>
      </c>
    </row>
    <row r="1085" spans="1:6" x14ac:dyDescent="0.2">
      <c r="A1085" s="25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26">
        <v>21</v>
      </c>
    </row>
    <row r="1086" spans="1:6" x14ac:dyDescent="0.2">
      <c r="A1086" s="25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26">
        <v>6</v>
      </c>
    </row>
    <row r="1087" spans="1:6" x14ac:dyDescent="0.2">
      <c r="A1087" s="25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26">
        <v>5</v>
      </c>
    </row>
    <row r="1088" spans="1:6" x14ac:dyDescent="0.2">
      <c r="A1088" s="25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26">
        <v>6</v>
      </c>
    </row>
    <row r="1089" spans="1:6" x14ac:dyDescent="0.2">
      <c r="A1089" s="25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26">
        <v>6</v>
      </c>
    </row>
    <row r="1090" spans="1:6" x14ac:dyDescent="0.2">
      <c r="A1090" s="25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26">
        <v>5</v>
      </c>
    </row>
    <row r="1091" spans="1:6" x14ac:dyDescent="0.2">
      <c r="A1091" s="25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26">
        <v>7</v>
      </c>
    </row>
    <row r="1092" spans="1:6" x14ac:dyDescent="0.2">
      <c r="A1092" s="25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26">
        <v>10</v>
      </c>
    </row>
    <row r="1093" spans="1:6" x14ac:dyDescent="0.2">
      <c r="A1093" s="25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26">
        <v>6</v>
      </c>
    </row>
    <row r="1094" spans="1:6" x14ac:dyDescent="0.2">
      <c r="A1094" s="25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26">
        <v>5</v>
      </c>
    </row>
    <row r="1095" spans="1:6" x14ac:dyDescent="0.2">
      <c r="A1095" s="25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26">
        <v>14</v>
      </c>
    </row>
    <row r="1096" spans="1:6" x14ac:dyDescent="0.2">
      <c r="A1096" s="25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26">
        <v>10</v>
      </c>
    </row>
    <row r="1097" spans="1:6" x14ac:dyDescent="0.2">
      <c r="A1097" s="25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26">
        <v>57</v>
      </c>
    </row>
    <row r="1098" spans="1:6" x14ac:dyDescent="0.2">
      <c r="A1098" s="25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26">
        <v>6</v>
      </c>
    </row>
    <row r="1099" spans="1:6" x14ac:dyDescent="0.2">
      <c r="A1099" s="25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26">
        <v>528</v>
      </c>
    </row>
    <row r="1100" spans="1:6" x14ac:dyDescent="0.2">
      <c r="A1100" s="25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26">
        <v>459</v>
      </c>
    </row>
    <row r="1101" spans="1:6" x14ac:dyDescent="0.2">
      <c r="A1101" s="25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26">
        <v>207</v>
      </c>
    </row>
    <row r="1102" spans="1:6" x14ac:dyDescent="0.2">
      <c r="A1102" s="25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26">
        <v>18</v>
      </c>
    </row>
    <row r="1103" spans="1:6" x14ac:dyDescent="0.2">
      <c r="A1103" s="25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26">
        <v>6</v>
      </c>
    </row>
    <row r="1104" spans="1:6" x14ac:dyDescent="0.2">
      <c r="A1104" s="25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26">
        <v>10</v>
      </c>
    </row>
    <row r="1105" spans="1:6" x14ac:dyDescent="0.2">
      <c r="A1105" s="25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26">
        <v>6</v>
      </c>
    </row>
    <row r="1106" spans="1:6" x14ac:dyDescent="0.2">
      <c r="A1106" s="25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26">
        <v>246</v>
      </c>
    </row>
    <row r="1107" spans="1:6" x14ac:dyDescent="0.2">
      <c r="A1107" s="25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26">
        <v>2225</v>
      </c>
    </row>
    <row r="1108" spans="1:6" x14ac:dyDescent="0.2">
      <c r="A1108" s="25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26">
        <v>33</v>
      </c>
    </row>
    <row r="1109" spans="1:6" x14ac:dyDescent="0.2">
      <c r="A1109" s="25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26">
        <v>40742</v>
      </c>
    </row>
    <row r="1110" spans="1:6" x14ac:dyDescent="0.2">
      <c r="A1110" s="25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26">
        <v>8642</v>
      </c>
    </row>
    <row r="1111" spans="1:6" x14ac:dyDescent="0.2">
      <c r="A1111" s="25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26">
        <v>43</v>
      </c>
    </row>
    <row r="1112" spans="1:6" x14ac:dyDescent="0.2">
      <c r="A1112" s="25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26">
        <v>85</v>
      </c>
    </row>
    <row r="1113" spans="1:6" x14ac:dyDescent="0.2">
      <c r="A1113" s="25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26">
        <v>2715</v>
      </c>
    </row>
    <row r="1114" spans="1:6" x14ac:dyDescent="0.2">
      <c r="A1114" s="25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26">
        <v>1054</v>
      </c>
    </row>
    <row r="1115" spans="1:6" x14ac:dyDescent="0.2">
      <c r="A1115" s="25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26">
        <v>92</v>
      </c>
    </row>
    <row r="1116" spans="1:6" x14ac:dyDescent="0.2">
      <c r="A1116" s="25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26">
        <v>65</v>
      </c>
    </row>
    <row r="1117" spans="1:6" x14ac:dyDescent="0.2">
      <c r="A1117" s="25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26">
        <v>106</v>
      </c>
    </row>
    <row r="1118" spans="1:6" x14ac:dyDescent="0.2">
      <c r="A1118" s="25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26">
        <v>26</v>
      </c>
    </row>
    <row r="1119" spans="1:6" x14ac:dyDescent="0.2">
      <c r="A1119" s="25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26">
        <v>2364</v>
      </c>
    </row>
    <row r="1120" spans="1:6" x14ac:dyDescent="0.2">
      <c r="A1120" s="25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26">
        <v>96</v>
      </c>
    </row>
    <row r="1121" spans="1:6" x14ac:dyDescent="0.2">
      <c r="A1121" s="25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26">
        <v>95</v>
      </c>
    </row>
    <row r="1122" spans="1:6" x14ac:dyDescent="0.2">
      <c r="A1122" s="25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26">
        <v>2929</v>
      </c>
    </row>
    <row r="1123" spans="1:6" x14ac:dyDescent="0.2">
      <c r="A1123" s="25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26">
        <v>6090</v>
      </c>
    </row>
    <row r="1124" spans="1:6" x14ac:dyDescent="0.2">
      <c r="A1124" s="25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26">
        <v>2920</v>
      </c>
    </row>
    <row r="1125" spans="1:6" x14ac:dyDescent="0.2">
      <c r="A1125" s="25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26">
        <v>724</v>
      </c>
    </row>
    <row r="1126" spans="1:6" x14ac:dyDescent="0.2">
      <c r="A1126" s="25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26">
        <v>293</v>
      </c>
    </row>
    <row r="1127" spans="1:6" x14ac:dyDescent="0.2">
      <c r="A1127" s="25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26">
        <v>20</v>
      </c>
    </row>
    <row r="1128" spans="1:6" x14ac:dyDescent="0.2">
      <c r="A1128" s="25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26">
        <v>1557</v>
      </c>
    </row>
    <row r="1129" spans="1:6" x14ac:dyDescent="0.2">
      <c r="A1129" s="25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26">
        <v>580</v>
      </c>
    </row>
    <row r="1130" spans="1:6" x14ac:dyDescent="0.2">
      <c r="A1130" s="25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26">
        <v>1581</v>
      </c>
    </row>
    <row r="1131" spans="1:6" x14ac:dyDescent="0.2">
      <c r="A1131" s="25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26">
        <v>2680</v>
      </c>
    </row>
    <row r="1132" spans="1:6" x14ac:dyDescent="0.2">
      <c r="A1132" s="25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26">
        <v>1557</v>
      </c>
    </row>
    <row r="1133" spans="1:6" x14ac:dyDescent="0.2">
      <c r="A1133" s="25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26">
        <v>5227</v>
      </c>
    </row>
    <row r="1134" spans="1:6" x14ac:dyDescent="0.2">
      <c r="A1134" s="25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26">
        <v>6244</v>
      </c>
    </row>
    <row r="1135" spans="1:6" x14ac:dyDescent="0.2">
      <c r="A1135" s="25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26">
        <v>6500</v>
      </c>
    </row>
    <row r="1136" spans="1:6" x14ac:dyDescent="0.2">
      <c r="A1136" s="25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26">
        <v>939</v>
      </c>
    </row>
    <row r="1137" spans="1:6" x14ac:dyDescent="0.2">
      <c r="A1137" s="25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26">
        <v>1833</v>
      </c>
    </row>
    <row r="1138" spans="1:6" x14ac:dyDescent="0.2">
      <c r="A1138" s="25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26">
        <v>2999</v>
      </c>
    </row>
    <row r="1139" spans="1:6" x14ac:dyDescent="0.2">
      <c r="A1139" s="25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26">
        <v>5455</v>
      </c>
    </row>
    <row r="1140" spans="1:6" x14ac:dyDescent="0.2">
      <c r="A1140" s="25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26">
        <v>2848</v>
      </c>
    </row>
    <row r="1141" spans="1:6" x14ac:dyDescent="0.2">
      <c r="A1141" s="25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26">
        <v>6930</v>
      </c>
    </row>
    <row r="1142" spans="1:6" x14ac:dyDescent="0.2">
      <c r="A1142" s="25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26">
        <v>29</v>
      </c>
    </row>
    <row r="1143" spans="1:6" x14ac:dyDescent="0.2">
      <c r="A1143" s="25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26">
        <v>161</v>
      </c>
    </row>
    <row r="1144" spans="1:6" x14ac:dyDescent="0.2">
      <c r="A1144" s="25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26">
        <v>2723</v>
      </c>
    </row>
    <row r="1145" spans="1:6" x14ac:dyDescent="0.2">
      <c r="A1145" s="25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26">
        <v>72</v>
      </c>
    </row>
    <row r="1146" spans="1:6" x14ac:dyDescent="0.2">
      <c r="A1146" s="25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26">
        <v>252</v>
      </c>
    </row>
    <row r="1147" spans="1:6" x14ac:dyDescent="0.2">
      <c r="A1147" s="25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26">
        <v>428</v>
      </c>
    </row>
    <row r="1148" spans="1:6" x14ac:dyDescent="0.2">
      <c r="A1148" s="25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26">
        <v>1812</v>
      </c>
    </row>
    <row r="1149" spans="1:6" x14ac:dyDescent="0.2">
      <c r="A1149" s="25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26">
        <v>121</v>
      </c>
    </row>
    <row r="1150" spans="1:6" x14ac:dyDescent="0.2">
      <c r="A1150" s="25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26">
        <v>88</v>
      </c>
    </row>
    <row r="1151" spans="1:6" x14ac:dyDescent="0.2">
      <c r="A1151" s="25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26">
        <v>21</v>
      </c>
    </row>
    <row r="1152" spans="1:6" x14ac:dyDescent="0.2">
      <c r="A1152" s="25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26">
        <v>301</v>
      </c>
    </row>
    <row r="1153" spans="1:6" x14ac:dyDescent="0.2">
      <c r="A1153" s="25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26">
        <v>31</v>
      </c>
    </row>
    <row r="1154" spans="1:6" x14ac:dyDescent="0.2">
      <c r="A1154" s="25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26">
        <v>4655</v>
      </c>
    </row>
    <row r="1155" spans="1:6" x14ac:dyDescent="0.2">
      <c r="A1155" s="25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26">
        <v>187</v>
      </c>
    </row>
    <row r="1156" spans="1:6" x14ac:dyDescent="0.2">
      <c r="A1156" s="25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26">
        <v>91</v>
      </c>
    </row>
    <row r="1157" spans="1:6" x14ac:dyDescent="0.2">
      <c r="A1157" s="25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26">
        <v>468</v>
      </c>
    </row>
    <row r="1158" spans="1:6" x14ac:dyDescent="0.2">
      <c r="A1158" s="25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26">
        <v>286</v>
      </c>
    </row>
    <row r="1159" spans="1:6" x14ac:dyDescent="0.2">
      <c r="A1159" s="25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26">
        <v>183</v>
      </c>
    </row>
    <row r="1160" spans="1:6" x14ac:dyDescent="0.2">
      <c r="A1160" s="25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26">
        <v>15</v>
      </c>
    </row>
    <row r="1161" spans="1:6" x14ac:dyDescent="0.2">
      <c r="A1161" s="25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26">
        <v>118</v>
      </c>
    </row>
    <row r="1162" spans="1:6" x14ac:dyDescent="0.2">
      <c r="A1162" s="25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26">
        <v>212</v>
      </c>
    </row>
    <row r="1163" spans="1:6" x14ac:dyDescent="0.2">
      <c r="A1163" s="25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26">
        <v>5923</v>
      </c>
    </row>
    <row r="1164" spans="1:6" x14ac:dyDescent="0.2">
      <c r="A1164" s="25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26">
        <v>512</v>
      </c>
    </row>
    <row r="1165" spans="1:6" x14ac:dyDescent="0.2">
      <c r="A1165" s="25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26">
        <v>13</v>
      </c>
    </row>
    <row r="1166" spans="1:6" x14ac:dyDescent="0.2">
      <c r="A1166" s="25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26">
        <v>722</v>
      </c>
    </row>
    <row r="1167" spans="1:6" x14ac:dyDescent="0.2">
      <c r="A1167" s="25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26">
        <v>168</v>
      </c>
    </row>
    <row r="1168" spans="1:6" x14ac:dyDescent="0.2">
      <c r="A1168" s="25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26">
        <v>63</v>
      </c>
    </row>
    <row r="1169" spans="1:6" x14ac:dyDescent="0.2">
      <c r="A1169" s="25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26">
        <v>6026</v>
      </c>
    </row>
    <row r="1170" spans="1:6" x14ac:dyDescent="0.2">
      <c r="A1170" s="25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26">
        <v>90</v>
      </c>
    </row>
    <row r="1171" spans="1:6" x14ac:dyDescent="0.2">
      <c r="A1171" s="25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26">
        <v>574</v>
      </c>
    </row>
    <row r="1172" spans="1:6" x14ac:dyDescent="0.2">
      <c r="A1172" s="25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26">
        <v>260</v>
      </c>
    </row>
    <row r="1173" spans="1:6" x14ac:dyDescent="0.2">
      <c r="A1173" s="25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26">
        <v>126</v>
      </c>
    </row>
    <row r="1174" spans="1:6" x14ac:dyDescent="0.2">
      <c r="A1174" s="25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26">
        <v>1479</v>
      </c>
    </row>
    <row r="1175" spans="1:6" x14ac:dyDescent="0.2">
      <c r="A1175" s="25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26">
        <v>49</v>
      </c>
    </row>
    <row r="1176" spans="1:6" x14ac:dyDescent="0.2">
      <c r="A1176" s="25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26">
        <v>198</v>
      </c>
    </row>
    <row r="1177" spans="1:6" x14ac:dyDescent="0.2">
      <c r="A1177" s="25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26">
        <v>777</v>
      </c>
    </row>
    <row r="1178" spans="1:6" x14ac:dyDescent="0.2">
      <c r="A1178" s="25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26">
        <v>29</v>
      </c>
    </row>
    <row r="1179" spans="1:6" x14ac:dyDescent="0.2">
      <c r="A1179" s="25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26">
        <v>28</v>
      </c>
    </row>
    <row r="1180" spans="1:6" x14ac:dyDescent="0.2">
      <c r="A1180" s="25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26">
        <v>84</v>
      </c>
    </row>
    <row r="1181" spans="1:6" x14ac:dyDescent="0.2">
      <c r="A1181" s="25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26">
        <v>366</v>
      </c>
    </row>
    <row r="1182" spans="1:6" x14ac:dyDescent="0.2">
      <c r="A1182" s="25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26">
        <v>108</v>
      </c>
    </row>
    <row r="1183" spans="1:6" x14ac:dyDescent="0.2">
      <c r="A1183" s="25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26">
        <v>54</v>
      </c>
    </row>
    <row r="1184" spans="1:6" x14ac:dyDescent="0.2">
      <c r="A1184" s="25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26">
        <v>35</v>
      </c>
    </row>
    <row r="1185" spans="1:6" x14ac:dyDescent="0.2">
      <c r="A1185" s="25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26">
        <v>7</v>
      </c>
    </row>
    <row r="1186" spans="1:6" x14ac:dyDescent="0.2">
      <c r="A1186" s="25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26">
        <v>51</v>
      </c>
    </row>
    <row r="1187" spans="1:6" x14ac:dyDescent="0.2">
      <c r="A1187" s="25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26">
        <v>341</v>
      </c>
    </row>
    <row r="1188" spans="1:6" x14ac:dyDescent="0.2">
      <c r="A1188" s="25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26">
        <v>118</v>
      </c>
    </row>
    <row r="1189" spans="1:6" x14ac:dyDescent="0.2">
      <c r="A1189" s="25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26">
        <v>464</v>
      </c>
    </row>
    <row r="1190" spans="1:6" x14ac:dyDescent="0.2">
      <c r="A1190" s="25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26">
        <v>58</v>
      </c>
    </row>
    <row r="1191" spans="1:6" x14ac:dyDescent="0.2">
      <c r="A1191" s="25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26">
        <v>1262</v>
      </c>
    </row>
    <row r="1192" spans="1:6" x14ac:dyDescent="0.2">
      <c r="A1192" s="25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26">
        <v>307</v>
      </c>
    </row>
    <row r="1193" spans="1:6" x14ac:dyDescent="0.2">
      <c r="A1193" s="25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26">
        <v>1743</v>
      </c>
    </row>
    <row r="1194" spans="1:6" x14ac:dyDescent="0.2">
      <c r="A1194" s="25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26">
        <v>1873</v>
      </c>
    </row>
    <row r="1195" spans="1:6" x14ac:dyDescent="0.2">
      <c r="A1195" s="25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26">
        <v>412</v>
      </c>
    </row>
    <row r="1196" spans="1:6" x14ac:dyDescent="0.2">
      <c r="A1196" s="25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26">
        <v>15</v>
      </c>
    </row>
    <row r="1197" spans="1:6" x14ac:dyDescent="0.2">
      <c r="A1197" s="25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26">
        <v>284</v>
      </c>
    </row>
    <row r="1198" spans="1:6" x14ac:dyDescent="0.2">
      <c r="A1198" s="25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26">
        <v>109</v>
      </c>
    </row>
    <row r="1199" spans="1:6" x14ac:dyDescent="0.2">
      <c r="A1199" s="25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26">
        <v>2154</v>
      </c>
    </row>
    <row r="1200" spans="1:6" x14ac:dyDescent="0.2">
      <c r="A1200" s="25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26">
        <v>24</v>
      </c>
    </row>
    <row r="1201" spans="1:6" x14ac:dyDescent="0.2">
      <c r="A1201" s="25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26">
        <v>14813</v>
      </c>
    </row>
    <row r="1202" spans="1:6" x14ac:dyDescent="0.2">
      <c r="A1202" s="25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26">
        <v>3209</v>
      </c>
    </row>
    <row r="1203" spans="1:6" x14ac:dyDescent="0.2">
      <c r="A1203" s="25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26">
        <v>17</v>
      </c>
    </row>
    <row r="1204" spans="1:6" x14ac:dyDescent="0.2">
      <c r="A1204" s="25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26">
        <v>32</v>
      </c>
    </row>
    <row r="1205" spans="1:6" x14ac:dyDescent="0.2">
      <c r="A1205" s="25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26">
        <v>2345</v>
      </c>
    </row>
    <row r="1206" spans="1:6" x14ac:dyDescent="0.2">
      <c r="A1206" s="25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26">
        <v>558</v>
      </c>
    </row>
    <row r="1207" spans="1:6" x14ac:dyDescent="0.2">
      <c r="A1207" s="25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26">
        <v>36</v>
      </c>
    </row>
    <row r="1208" spans="1:6" x14ac:dyDescent="0.2">
      <c r="A1208" s="25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26">
        <v>24</v>
      </c>
    </row>
    <row r="1209" spans="1:6" x14ac:dyDescent="0.2">
      <c r="A1209" s="25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26">
        <v>36</v>
      </c>
    </row>
    <row r="1210" spans="1:6" x14ac:dyDescent="0.2">
      <c r="A1210" s="25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26">
        <v>28</v>
      </c>
    </row>
    <row r="1211" spans="1:6" x14ac:dyDescent="0.2">
      <c r="A1211" s="25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26">
        <v>1219</v>
      </c>
    </row>
    <row r="1212" spans="1:6" x14ac:dyDescent="0.2">
      <c r="A1212" s="25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26">
        <v>22</v>
      </c>
    </row>
    <row r="1213" spans="1:6" x14ac:dyDescent="0.2">
      <c r="A1213" s="25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26">
        <v>69</v>
      </c>
    </row>
    <row r="1214" spans="1:6" x14ac:dyDescent="0.2">
      <c r="A1214" s="25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26">
        <v>1720</v>
      </c>
    </row>
    <row r="1215" spans="1:6" x14ac:dyDescent="0.2">
      <c r="A1215" s="25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26">
        <v>2195</v>
      </c>
    </row>
    <row r="1216" spans="1:6" x14ac:dyDescent="0.2">
      <c r="A1216" s="25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26">
        <v>1193</v>
      </c>
    </row>
    <row r="1217" spans="1:6" x14ac:dyDescent="0.2">
      <c r="A1217" s="25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26">
        <v>343</v>
      </c>
    </row>
    <row r="1218" spans="1:6" x14ac:dyDescent="0.2">
      <c r="A1218" s="25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26">
        <v>97</v>
      </c>
    </row>
    <row r="1219" spans="1:6" x14ac:dyDescent="0.2">
      <c r="A1219" s="25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26">
        <v>6</v>
      </c>
    </row>
    <row r="1220" spans="1:6" x14ac:dyDescent="0.2">
      <c r="A1220" s="25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26">
        <v>657</v>
      </c>
    </row>
    <row r="1221" spans="1:6" x14ac:dyDescent="0.2">
      <c r="A1221" s="25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26">
        <v>241</v>
      </c>
    </row>
    <row r="1222" spans="1:6" x14ac:dyDescent="0.2">
      <c r="A1222" s="25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26">
        <v>497</v>
      </c>
    </row>
    <row r="1223" spans="1:6" x14ac:dyDescent="0.2">
      <c r="A1223" s="25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26">
        <v>1073</v>
      </c>
    </row>
    <row r="1224" spans="1:6" x14ac:dyDescent="0.2">
      <c r="A1224" s="25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26">
        <v>813</v>
      </c>
    </row>
    <row r="1225" spans="1:6" x14ac:dyDescent="0.2">
      <c r="A1225" s="25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26">
        <v>2297</v>
      </c>
    </row>
    <row r="1226" spans="1:6" x14ac:dyDescent="0.2">
      <c r="A1226" s="25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26">
        <v>2644</v>
      </c>
    </row>
    <row r="1227" spans="1:6" x14ac:dyDescent="0.2">
      <c r="A1227" s="25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26">
        <v>2351</v>
      </c>
    </row>
    <row r="1228" spans="1:6" x14ac:dyDescent="0.2">
      <c r="A1228" s="25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26">
        <v>352</v>
      </c>
    </row>
    <row r="1229" spans="1:6" x14ac:dyDescent="0.2">
      <c r="A1229" s="25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26">
        <v>2957</v>
      </c>
    </row>
    <row r="1230" spans="1:6" x14ac:dyDescent="0.2">
      <c r="A1230" s="25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26">
        <v>840</v>
      </c>
    </row>
    <row r="1231" spans="1:6" x14ac:dyDescent="0.2">
      <c r="A1231" s="25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26">
        <v>2444</v>
      </c>
    </row>
    <row r="1232" spans="1:6" x14ac:dyDescent="0.2">
      <c r="A1232" s="25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26">
        <v>1006</v>
      </c>
    </row>
    <row r="1233" spans="1:6" x14ac:dyDescent="0.2">
      <c r="A1233" s="25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26">
        <v>2854</v>
      </c>
    </row>
    <row r="1234" spans="1:6" x14ac:dyDescent="0.2">
      <c r="A1234" s="25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26">
        <v>13</v>
      </c>
    </row>
    <row r="1235" spans="1:6" x14ac:dyDescent="0.2">
      <c r="A1235" s="25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26">
        <v>46</v>
      </c>
    </row>
    <row r="1236" spans="1:6" x14ac:dyDescent="0.2">
      <c r="A1236" s="25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26">
        <v>1088</v>
      </c>
    </row>
    <row r="1237" spans="1:6" x14ac:dyDescent="0.2">
      <c r="A1237" s="25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26">
        <v>28</v>
      </c>
    </row>
    <row r="1238" spans="1:6" x14ac:dyDescent="0.2">
      <c r="A1238" s="25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26">
        <v>411</v>
      </c>
    </row>
    <row r="1239" spans="1:6" x14ac:dyDescent="0.2">
      <c r="A1239" s="25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26">
        <v>153</v>
      </c>
    </row>
    <row r="1240" spans="1:6" x14ac:dyDescent="0.2">
      <c r="A1240" s="25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26">
        <v>2084</v>
      </c>
    </row>
    <row r="1241" spans="1:6" x14ac:dyDescent="0.2">
      <c r="A1241" s="25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26">
        <v>506</v>
      </c>
    </row>
    <row r="1242" spans="1:6" x14ac:dyDescent="0.2">
      <c r="A1242" s="25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26">
        <v>310</v>
      </c>
    </row>
    <row r="1243" spans="1:6" x14ac:dyDescent="0.2">
      <c r="A1243" s="25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26">
        <v>44</v>
      </c>
    </row>
    <row r="1244" spans="1:6" x14ac:dyDescent="0.2">
      <c r="A1244" s="25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26">
        <v>371</v>
      </c>
    </row>
    <row r="1245" spans="1:6" x14ac:dyDescent="0.2">
      <c r="A1245" s="25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26">
        <v>73</v>
      </c>
    </row>
    <row r="1246" spans="1:6" x14ac:dyDescent="0.2">
      <c r="A1246" s="25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26">
        <v>3105</v>
      </c>
    </row>
    <row r="1247" spans="1:6" x14ac:dyDescent="0.2">
      <c r="A1247" s="25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26">
        <v>581</v>
      </c>
    </row>
    <row r="1248" spans="1:6" x14ac:dyDescent="0.2">
      <c r="A1248" s="25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26">
        <v>75</v>
      </c>
    </row>
    <row r="1249" spans="1:6" x14ac:dyDescent="0.2">
      <c r="A1249" s="25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26">
        <v>301</v>
      </c>
    </row>
    <row r="1250" spans="1:6" x14ac:dyDescent="0.2">
      <c r="A1250" s="25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26">
        <v>655</v>
      </c>
    </row>
    <row r="1251" spans="1:6" x14ac:dyDescent="0.2">
      <c r="A1251" s="25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26">
        <v>167</v>
      </c>
    </row>
    <row r="1252" spans="1:6" x14ac:dyDescent="0.2">
      <c r="A1252" s="25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26">
        <v>27</v>
      </c>
    </row>
    <row r="1253" spans="1:6" x14ac:dyDescent="0.2">
      <c r="A1253" s="25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26">
        <v>93</v>
      </c>
    </row>
    <row r="1254" spans="1:6" x14ac:dyDescent="0.2">
      <c r="A1254" s="25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26">
        <v>106</v>
      </c>
    </row>
    <row r="1255" spans="1:6" x14ac:dyDescent="0.2">
      <c r="A1255" s="25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26">
        <v>6807</v>
      </c>
    </row>
    <row r="1256" spans="1:6" x14ac:dyDescent="0.2">
      <c r="A1256" s="25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26">
        <v>3601</v>
      </c>
    </row>
    <row r="1257" spans="1:6" x14ac:dyDescent="0.2">
      <c r="A1257" s="25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26">
        <v>9</v>
      </c>
    </row>
    <row r="1258" spans="1:6" x14ac:dyDescent="0.2">
      <c r="A1258" s="25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26">
        <v>301</v>
      </c>
    </row>
    <row r="1259" spans="1:6" x14ac:dyDescent="0.2">
      <c r="A1259" s="25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26">
        <v>101</v>
      </c>
    </row>
    <row r="1260" spans="1:6" x14ac:dyDescent="0.2">
      <c r="A1260" s="25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26">
        <v>59</v>
      </c>
    </row>
    <row r="1261" spans="1:6" x14ac:dyDescent="0.2">
      <c r="A1261" s="25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26">
        <v>14659</v>
      </c>
    </row>
    <row r="1262" spans="1:6" x14ac:dyDescent="0.2">
      <c r="A1262" s="25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26">
        <v>66</v>
      </c>
    </row>
    <row r="1263" spans="1:6" x14ac:dyDescent="0.2">
      <c r="A1263" s="25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26">
        <v>621</v>
      </c>
    </row>
    <row r="1264" spans="1:6" x14ac:dyDescent="0.2">
      <c r="A1264" s="25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26">
        <v>281</v>
      </c>
    </row>
    <row r="1265" spans="1:6" x14ac:dyDescent="0.2">
      <c r="A1265" s="25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26">
        <v>134</v>
      </c>
    </row>
    <row r="1266" spans="1:6" x14ac:dyDescent="0.2">
      <c r="A1266" s="25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26">
        <v>2250</v>
      </c>
    </row>
    <row r="1267" spans="1:6" x14ac:dyDescent="0.2">
      <c r="A1267" s="25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26">
        <v>69</v>
      </c>
    </row>
    <row r="1268" spans="1:6" x14ac:dyDescent="0.2">
      <c r="A1268" s="25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26">
        <v>214</v>
      </c>
    </row>
    <row r="1269" spans="1:6" x14ac:dyDescent="0.2">
      <c r="A1269" s="25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26">
        <v>1872</v>
      </c>
    </row>
    <row r="1270" spans="1:6" x14ac:dyDescent="0.2">
      <c r="A1270" s="25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26">
        <v>30</v>
      </c>
    </row>
    <row r="1271" spans="1:6" x14ac:dyDescent="0.2">
      <c r="A1271" s="25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26">
        <v>17</v>
      </c>
    </row>
    <row r="1272" spans="1:6" x14ac:dyDescent="0.2">
      <c r="A1272" s="25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26">
        <v>38</v>
      </c>
    </row>
    <row r="1273" spans="1:6" x14ac:dyDescent="0.2">
      <c r="A1273" s="25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26">
        <v>257</v>
      </c>
    </row>
    <row r="1274" spans="1:6" x14ac:dyDescent="0.2">
      <c r="A1274" s="25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26">
        <v>21</v>
      </c>
    </row>
    <row r="1275" spans="1:6" x14ac:dyDescent="0.2">
      <c r="A1275" s="25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26">
        <v>71</v>
      </c>
    </row>
    <row r="1276" spans="1:6" x14ac:dyDescent="0.2">
      <c r="A1276" s="25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26">
        <v>25</v>
      </c>
    </row>
    <row r="1277" spans="1:6" x14ac:dyDescent="0.2">
      <c r="A1277" s="25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26">
        <v>9</v>
      </c>
    </row>
    <row r="1278" spans="1:6" x14ac:dyDescent="0.2">
      <c r="A1278" s="25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26">
        <v>50</v>
      </c>
    </row>
    <row r="1279" spans="1:6" x14ac:dyDescent="0.2">
      <c r="A1279" s="25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26">
        <v>435</v>
      </c>
    </row>
    <row r="1280" spans="1:6" x14ac:dyDescent="0.2">
      <c r="A1280" s="25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26">
        <v>57</v>
      </c>
    </row>
    <row r="1281" spans="1:6" x14ac:dyDescent="0.2">
      <c r="A1281" s="25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26">
        <v>1700</v>
      </c>
    </row>
    <row r="1282" spans="1:6" x14ac:dyDescent="0.2">
      <c r="A1282" s="25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26">
        <v>273</v>
      </c>
    </row>
    <row r="1283" spans="1:6" x14ac:dyDescent="0.2">
      <c r="A1283" s="25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26">
        <v>4114</v>
      </c>
    </row>
    <row r="1284" spans="1:6" x14ac:dyDescent="0.2">
      <c r="A1284" s="25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26">
        <v>4465</v>
      </c>
    </row>
    <row r="1285" spans="1:6" x14ac:dyDescent="0.2">
      <c r="A1285" s="25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26">
        <v>8301</v>
      </c>
    </row>
    <row r="1286" spans="1:6" x14ac:dyDescent="0.2">
      <c r="A1286" s="25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26">
        <v>2010</v>
      </c>
    </row>
    <row r="1287" spans="1:6" x14ac:dyDescent="0.2">
      <c r="A1287" s="25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26">
        <v>244</v>
      </c>
    </row>
    <row r="1288" spans="1:6" x14ac:dyDescent="0.2">
      <c r="A1288" s="25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26">
        <v>19</v>
      </c>
    </row>
    <row r="1289" spans="1:6" x14ac:dyDescent="0.2">
      <c r="A1289" s="25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26">
        <v>270</v>
      </c>
    </row>
    <row r="1290" spans="1:6" x14ac:dyDescent="0.2">
      <c r="A1290" s="25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26">
        <v>36</v>
      </c>
    </row>
    <row r="1291" spans="1:6" x14ac:dyDescent="0.2">
      <c r="A1291" s="25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26">
        <v>746</v>
      </c>
    </row>
    <row r="1292" spans="1:6" x14ac:dyDescent="0.2">
      <c r="A1292" s="25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26">
        <v>19415</v>
      </c>
    </row>
    <row r="1293" spans="1:6" x14ac:dyDescent="0.2">
      <c r="A1293" s="25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26">
        <v>18944</v>
      </c>
    </row>
    <row r="1294" spans="1:6" x14ac:dyDescent="0.2">
      <c r="A1294" s="25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26">
        <v>2726</v>
      </c>
    </row>
    <row r="1295" spans="1:6" x14ac:dyDescent="0.2">
      <c r="A1295" s="25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26">
        <v>6</v>
      </c>
    </row>
    <row r="1296" spans="1:6" x14ac:dyDescent="0.2">
      <c r="A1296" s="25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26">
        <v>22</v>
      </c>
    </row>
    <row r="1297" spans="1:6" x14ac:dyDescent="0.2">
      <c r="A1297" s="25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26">
        <v>914</v>
      </c>
    </row>
    <row r="1298" spans="1:6" x14ac:dyDescent="0.2">
      <c r="A1298" s="25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26">
        <v>490</v>
      </c>
    </row>
    <row r="1299" spans="1:6" x14ac:dyDescent="0.2">
      <c r="A1299" s="25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26">
        <v>22</v>
      </c>
    </row>
    <row r="1300" spans="1:6" x14ac:dyDescent="0.2">
      <c r="A1300" s="25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26">
        <v>10</v>
      </c>
    </row>
    <row r="1301" spans="1:6" x14ac:dyDescent="0.2">
      <c r="A1301" s="25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26">
        <v>28</v>
      </c>
    </row>
    <row r="1302" spans="1:6" x14ac:dyDescent="0.2">
      <c r="A1302" s="25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26">
        <v>6</v>
      </c>
    </row>
    <row r="1303" spans="1:6" x14ac:dyDescent="0.2">
      <c r="A1303" s="25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26">
        <v>1242</v>
      </c>
    </row>
    <row r="1304" spans="1:6" x14ac:dyDescent="0.2">
      <c r="A1304" s="25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26">
        <v>6</v>
      </c>
    </row>
    <row r="1305" spans="1:6" x14ac:dyDescent="0.2">
      <c r="A1305" s="25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26">
        <v>8</v>
      </c>
    </row>
    <row r="1306" spans="1:6" x14ac:dyDescent="0.2">
      <c r="A1306" s="25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26">
        <v>1815</v>
      </c>
    </row>
    <row r="1307" spans="1:6" x14ac:dyDescent="0.2">
      <c r="A1307" s="25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26">
        <v>5616</v>
      </c>
    </row>
    <row r="1308" spans="1:6" x14ac:dyDescent="0.2">
      <c r="A1308" s="25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26">
        <v>2303</v>
      </c>
    </row>
    <row r="1309" spans="1:6" x14ac:dyDescent="0.2">
      <c r="A1309" s="25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26">
        <v>351</v>
      </c>
    </row>
    <row r="1310" spans="1:6" x14ac:dyDescent="0.2">
      <c r="A1310" s="25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26">
        <v>409</v>
      </c>
    </row>
    <row r="1311" spans="1:6" x14ac:dyDescent="0.2">
      <c r="A1311" s="25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26">
        <v>6</v>
      </c>
    </row>
    <row r="1312" spans="1:6" x14ac:dyDescent="0.2">
      <c r="A1312" s="25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26">
        <v>1514</v>
      </c>
    </row>
    <row r="1313" spans="1:6" x14ac:dyDescent="0.2">
      <c r="A1313" s="25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26">
        <v>38</v>
      </c>
    </row>
    <row r="1314" spans="1:6" x14ac:dyDescent="0.2">
      <c r="A1314" s="25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26">
        <v>1468</v>
      </c>
    </row>
    <row r="1315" spans="1:6" x14ac:dyDescent="0.2">
      <c r="A1315" s="25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26">
        <v>1371</v>
      </c>
    </row>
    <row r="1316" spans="1:6" x14ac:dyDescent="0.2">
      <c r="A1316" s="25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26">
        <v>2334</v>
      </c>
    </row>
    <row r="1317" spans="1:6" x14ac:dyDescent="0.2">
      <c r="A1317" s="25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26">
        <v>2991</v>
      </c>
    </row>
    <row r="1318" spans="1:6" x14ac:dyDescent="0.2">
      <c r="A1318" s="25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26">
        <v>2968</v>
      </c>
    </row>
    <row r="1319" spans="1:6" x14ac:dyDescent="0.2">
      <c r="A1319" s="25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26">
        <v>2633</v>
      </c>
    </row>
    <row r="1320" spans="1:6" x14ac:dyDescent="0.2">
      <c r="A1320" s="25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26">
        <v>1175</v>
      </c>
    </row>
    <row r="1321" spans="1:6" x14ac:dyDescent="0.2">
      <c r="A1321" s="25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26">
        <v>151</v>
      </c>
    </row>
    <row r="1322" spans="1:6" x14ac:dyDescent="0.2">
      <c r="A1322" s="25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26">
        <v>1659</v>
      </c>
    </row>
    <row r="1323" spans="1:6" x14ac:dyDescent="0.2">
      <c r="A1323" s="25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26">
        <v>2465</v>
      </c>
    </row>
    <row r="1324" spans="1:6" x14ac:dyDescent="0.2">
      <c r="A1324" s="25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26">
        <v>1817</v>
      </c>
    </row>
    <row r="1325" spans="1:6" x14ac:dyDescent="0.2">
      <c r="A1325" s="25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26">
        <v>2481</v>
      </c>
    </row>
    <row r="1326" spans="1:6" x14ac:dyDescent="0.2">
      <c r="A1326" s="25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26">
        <v>5</v>
      </c>
    </row>
    <row r="1327" spans="1:6" x14ac:dyDescent="0.2">
      <c r="A1327" s="25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26">
        <v>39</v>
      </c>
    </row>
    <row r="1328" spans="1:6" x14ac:dyDescent="0.2">
      <c r="A1328" s="25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26">
        <v>2147</v>
      </c>
    </row>
    <row r="1329" spans="1:6" x14ac:dyDescent="0.2">
      <c r="A1329" s="25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26">
        <v>8</v>
      </c>
    </row>
    <row r="1330" spans="1:6" x14ac:dyDescent="0.2">
      <c r="A1330" s="25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26">
        <v>15</v>
      </c>
    </row>
    <row r="1331" spans="1:6" x14ac:dyDescent="0.2">
      <c r="A1331" s="25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26">
        <v>158</v>
      </c>
    </row>
    <row r="1332" spans="1:6" x14ac:dyDescent="0.2">
      <c r="A1332" s="25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26">
        <v>390</v>
      </c>
    </row>
    <row r="1333" spans="1:6" x14ac:dyDescent="0.2">
      <c r="A1333" s="25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26">
        <v>5</v>
      </c>
    </row>
    <row r="1334" spans="1:6" x14ac:dyDescent="0.2">
      <c r="A1334" s="25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26">
        <v>58</v>
      </c>
    </row>
    <row r="1335" spans="1:6" x14ac:dyDescent="0.2">
      <c r="A1335" s="25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26">
        <v>19</v>
      </c>
    </row>
    <row r="1336" spans="1:6" x14ac:dyDescent="0.2">
      <c r="A1336" s="25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26">
        <v>153</v>
      </c>
    </row>
    <row r="1337" spans="1:6" x14ac:dyDescent="0.2">
      <c r="A1337" s="25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26">
        <v>15</v>
      </c>
    </row>
    <row r="1338" spans="1:6" x14ac:dyDescent="0.2">
      <c r="A1338" s="25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26">
        <v>883</v>
      </c>
    </row>
    <row r="1339" spans="1:6" x14ac:dyDescent="0.2">
      <c r="A1339" s="25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26">
        <v>44</v>
      </c>
    </row>
    <row r="1340" spans="1:6" x14ac:dyDescent="0.2">
      <c r="A1340" s="25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26">
        <v>33</v>
      </c>
    </row>
    <row r="1341" spans="1:6" x14ac:dyDescent="0.2">
      <c r="A1341" s="25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26">
        <v>97</v>
      </c>
    </row>
    <row r="1342" spans="1:6" x14ac:dyDescent="0.2">
      <c r="A1342" s="25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26">
        <v>57</v>
      </c>
    </row>
    <row r="1343" spans="1:6" x14ac:dyDescent="0.2">
      <c r="A1343" s="25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26">
        <v>33</v>
      </c>
    </row>
    <row r="1344" spans="1:6" x14ac:dyDescent="0.2">
      <c r="A1344" s="25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26">
        <v>6</v>
      </c>
    </row>
    <row r="1345" spans="1:6" x14ac:dyDescent="0.2">
      <c r="A1345" s="25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26">
        <v>35</v>
      </c>
    </row>
    <row r="1346" spans="1:6" x14ac:dyDescent="0.2">
      <c r="A1346" s="25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26">
        <v>86</v>
      </c>
    </row>
    <row r="1347" spans="1:6" x14ac:dyDescent="0.2">
      <c r="A1347" s="25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26">
        <v>882</v>
      </c>
    </row>
    <row r="1348" spans="1:6" x14ac:dyDescent="0.2">
      <c r="A1348" s="25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26">
        <v>11</v>
      </c>
    </row>
    <row r="1349" spans="1:6" x14ac:dyDescent="0.2">
      <c r="A1349" s="25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26">
        <v>7</v>
      </c>
    </row>
    <row r="1350" spans="1:6" x14ac:dyDescent="0.2">
      <c r="A1350" s="25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26">
        <v>267</v>
      </c>
    </row>
    <row r="1351" spans="1:6" x14ac:dyDescent="0.2">
      <c r="A1351" s="25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26">
        <v>69</v>
      </c>
    </row>
    <row r="1352" spans="1:6" x14ac:dyDescent="0.2">
      <c r="A1352" s="25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26">
        <v>22</v>
      </c>
    </row>
    <row r="1353" spans="1:6" x14ac:dyDescent="0.2">
      <c r="A1353" s="25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26">
        <v>1900</v>
      </c>
    </row>
    <row r="1354" spans="1:6" x14ac:dyDescent="0.2">
      <c r="A1354" s="25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26">
        <v>63</v>
      </c>
    </row>
    <row r="1355" spans="1:6" x14ac:dyDescent="0.2">
      <c r="A1355" s="25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26">
        <v>161</v>
      </c>
    </row>
    <row r="1356" spans="1:6" x14ac:dyDescent="0.2">
      <c r="A1356" s="25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26">
        <v>92</v>
      </c>
    </row>
    <row r="1357" spans="1:6" x14ac:dyDescent="0.2">
      <c r="A1357" s="25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26">
        <v>16</v>
      </c>
    </row>
    <row r="1358" spans="1:6" x14ac:dyDescent="0.2">
      <c r="A1358" s="25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26">
        <v>649</v>
      </c>
    </row>
    <row r="1359" spans="1:6" x14ac:dyDescent="0.2">
      <c r="A1359" s="25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26">
        <v>17</v>
      </c>
    </row>
    <row r="1360" spans="1:6" x14ac:dyDescent="0.2">
      <c r="A1360" s="25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26">
        <v>123</v>
      </c>
    </row>
    <row r="1361" spans="1:6" x14ac:dyDescent="0.2">
      <c r="A1361" s="25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26">
        <v>135</v>
      </c>
    </row>
    <row r="1362" spans="1:6" x14ac:dyDescent="0.2">
      <c r="A1362" s="25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26">
        <v>6</v>
      </c>
    </row>
    <row r="1363" spans="1:6" x14ac:dyDescent="0.2">
      <c r="A1363" s="25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26">
        <v>10</v>
      </c>
    </row>
    <row r="1364" spans="1:6" x14ac:dyDescent="0.2">
      <c r="A1364" s="25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26">
        <v>17</v>
      </c>
    </row>
    <row r="1365" spans="1:6" x14ac:dyDescent="0.2">
      <c r="A1365" s="25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26">
        <v>80</v>
      </c>
    </row>
    <row r="1366" spans="1:6" x14ac:dyDescent="0.2">
      <c r="A1366" s="25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26">
        <v>18</v>
      </c>
    </row>
    <row r="1367" spans="1:6" x14ac:dyDescent="0.2">
      <c r="A1367" s="25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26">
        <v>27</v>
      </c>
    </row>
    <row r="1368" spans="1:6" x14ac:dyDescent="0.2">
      <c r="A1368" s="25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26">
        <v>10</v>
      </c>
    </row>
    <row r="1369" spans="1:6" x14ac:dyDescent="0.2">
      <c r="A1369" s="25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26">
        <v>6</v>
      </c>
    </row>
    <row r="1370" spans="1:6" x14ac:dyDescent="0.2">
      <c r="A1370" s="25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26">
        <v>6</v>
      </c>
    </row>
    <row r="1371" spans="1:6" x14ac:dyDescent="0.2">
      <c r="A1371" s="25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26">
        <v>58</v>
      </c>
    </row>
    <row r="1372" spans="1:6" x14ac:dyDescent="0.2">
      <c r="A1372" s="25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26">
        <v>50</v>
      </c>
    </row>
    <row r="1373" spans="1:6" x14ac:dyDescent="0.2">
      <c r="A1373" s="25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26">
        <v>132</v>
      </c>
    </row>
    <row r="1374" spans="1:6" x14ac:dyDescent="0.2">
      <c r="A1374" s="25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26">
        <v>25</v>
      </c>
    </row>
    <row r="1375" spans="1:6" x14ac:dyDescent="0.2">
      <c r="A1375" s="25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26">
        <v>783</v>
      </c>
    </row>
    <row r="1376" spans="1:6" x14ac:dyDescent="0.2">
      <c r="A1376" s="25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26">
        <v>79</v>
      </c>
    </row>
    <row r="1377" spans="1:6" x14ac:dyDescent="0.2">
      <c r="A1377" s="25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26">
        <v>206</v>
      </c>
    </row>
    <row r="1378" spans="1:6" x14ac:dyDescent="0.2">
      <c r="A1378" s="25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26">
        <v>205</v>
      </c>
    </row>
    <row r="1379" spans="1:6" x14ac:dyDescent="0.2">
      <c r="A1379" s="25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26">
        <v>69</v>
      </c>
    </row>
    <row r="1380" spans="1:6" x14ac:dyDescent="0.2">
      <c r="A1380" s="25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26">
        <v>6</v>
      </c>
    </row>
    <row r="1381" spans="1:6" x14ac:dyDescent="0.2">
      <c r="A1381" s="25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26">
        <v>42</v>
      </c>
    </row>
    <row r="1382" spans="1:6" x14ac:dyDescent="0.2">
      <c r="A1382" s="25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26">
        <v>6</v>
      </c>
    </row>
    <row r="1383" spans="1:6" x14ac:dyDescent="0.2">
      <c r="A1383" s="25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26">
        <v>1712</v>
      </c>
    </row>
    <row r="1384" spans="1:6" x14ac:dyDescent="0.2">
      <c r="A1384" s="25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26">
        <v>2211</v>
      </c>
    </row>
    <row r="1385" spans="1:6" x14ac:dyDescent="0.2">
      <c r="A1385" s="25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26">
        <v>3512</v>
      </c>
    </row>
    <row r="1386" spans="1:6" x14ac:dyDescent="0.2">
      <c r="A1386" s="25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26">
        <v>722</v>
      </c>
    </row>
    <row r="1387" spans="1:6" x14ac:dyDescent="0.2">
      <c r="A1387" s="25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26">
        <v>5</v>
      </c>
    </row>
    <row r="1388" spans="1:6" x14ac:dyDescent="0.2">
      <c r="A1388" s="25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26">
        <v>5</v>
      </c>
    </row>
    <row r="1389" spans="1:6" x14ac:dyDescent="0.2">
      <c r="A1389" s="25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26">
        <v>351</v>
      </c>
    </row>
    <row r="1390" spans="1:6" x14ac:dyDescent="0.2">
      <c r="A1390" s="25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26">
        <v>91</v>
      </c>
    </row>
    <row r="1391" spans="1:6" x14ac:dyDescent="0.2">
      <c r="A1391" s="25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26">
        <v>6</v>
      </c>
    </row>
    <row r="1392" spans="1:6" x14ac:dyDescent="0.2">
      <c r="A1392" s="25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26">
        <v>5</v>
      </c>
    </row>
    <row r="1393" spans="1:6" x14ac:dyDescent="0.2">
      <c r="A1393" s="25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26">
        <v>10</v>
      </c>
    </row>
    <row r="1394" spans="1:6" x14ac:dyDescent="0.2">
      <c r="A1394" s="25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26">
        <v>5</v>
      </c>
    </row>
    <row r="1395" spans="1:6" x14ac:dyDescent="0.2">
      <c r="A1395" s="25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26">
        <v>216</v>
      </c>
    </row>
    <row r="1396" spans="1:6" x14ac:dyDescent="0.2">
      <c r="A1396" s="25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26">
        <v>5</v>
      </c>
    </row>
    <row r="1397" spans="1:6" x14ac:dyDescent="0.2">
      <c r="A1397" s="25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26">
        <v>6</v>
      </c>
    </row>
    <row r="1398" spans="1:6" x14ac:dyDescent="0.2">
      <c r="A1398" s="25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26">
        <v>409</v>
      </c>
    </row>
    <row r="1399" spans="1:6" x14ac:dyDescent="0.2">
      <c r="A1399" s="25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26">
        <v>585</v>
      </c>
    </row>
    <row r="1400" spans="1:6" x14ac:dyDescent="0.2">
      <c r="A1400" s="25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26">
        <v>300</v>
      </c>
    </row>
    <row r="1401" spans="1:6" x14ac:dyDescent="0.2">
      <c r="A1401" s="25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26">
        <v>92</v>
      </c>
    </row>
    <row r="1402" spans="1:6" x14ac:dyDescent="0.2">
      <c r="A1402" s="25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26">
        <v>41</v>
      </c>
    </row>
    <row r="1403" spans="1:6" x14ac:dyDescent="0.2">
      <c r="A1403" s="25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26">
        <v>6</v>
      </c>
    </row>
    <row r="1404" spans="1:6" x14ac:dyDescent="0.2">
      <c r="A1404" s="25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26">
        <v>281</v>
      </c>
    </row>
    <row r="1405" spans="1:6" x14ac:dyDescent="0.2">
      <c r="A1405" s="25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26">
        <v>6</v>
      </c>
    </row>
    <row r="1406" spans="1:6" x14ac:dyDescent="0.2">
      <c r="A1406" s="25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26">
        <v>84</v>
      </c>
    </row>
    <row r="1407" spans="1:6" x14ac:dyDescent="0.2">
      <c r="A1407" s="25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26">
        <v>217</v>
      </c>
    </row>
    <row r="1408" spans="1:6" x14ac:dyDescent="0.2">
      <c r="A1408" s="25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26">
        <v>411</v>
      </c>
    </row>
    <row r="1409" spans="1:6" x14ac:dyDescent="0.2">
      <c r="A1409" s="25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26">
        <v>544</v>
      </c>
    </row>
    <row r="1410" spans="1:6" x14ac:dyDescent="0.2">
      <c r="A1410" s="25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26">
        <v>534</v>
      </c>
    </row>
    <row r="1411" spans="1:6" x14ac:dyDescent="0.2">
      <c r="A1411" s="25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26">
        <v>454</v>
      </c>
    </row>
    <row r="1412" spans="1:6" x14ac:dyDescent="0.2">
      <c r="A1412" s="25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26">
        <v>159</v>
      </c>
    </row>
    <row r="1413" spans="1:6" x14ac:dyDescent="0.2">
      <c r="A1413" s="25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26">
        <v>94</v>
      </c>
    </row>
    <row r="1414" spans="1:6" x14ac:dyDescent="0.2">
      <c r="A1414" s="25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26">
        <v>223</v>
      </c>
    </row>
    <row r="1415" spans="1:6" x14ac:dyDescent="0.2">
      <c r="A1415" s="25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26">
        <v>854</v>
      </c>
    </row>
    <row r="1416" spans="1:6" x14ac:dyDescent="0.2">
      <c r="A1416" s="25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26">
        <v>153</v>
      </c>
    </row>
    <row r="1417" spans="1:6" x14ac:dyDescent="0.2">
      <c r="A1417" s="25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26">
        <v>454</v>
      </c>
    </row>
    <row r="1418" spans="1:6" x14ac:dyDescent="0.2">
      <c r="A1418" s="25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26">
        <v>6</v>
      </c>
    </row>
    <row r="1419" spans="1:6" x14ac:dyDescent="0.2">
      <c r="A1419" s="25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26">
        <v>6</v>
      </c>
    </row>
    <row r="1420" spans="1:6" x14ac:dyDescent="0.2">
      <c r="A1420" s="25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26">
        <v>299</v>
      </c>
    </row>
    <row r="1421" spans="1:6" x14ac:dyDescent="0.2">
      <c r="A1421" s="25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26">
        <v>6</v>
      </c>
    </row>
    <row r="1422" spans="1:6" x14ac:dyDescent="0.2">
      <c r="A1422" s="25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26">
        <v>6</v>
      </c>
    </row>
    <row r="1423" spans="1:6" x14ac:dyDescent="0.2">
      <c r="A1423" s="25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26">
        <v>7</v>
      </c>
    </row>
    <row r="1424" spans="1:6" x14ac:dyDescent="0.2">
      <c r="A1424" s="25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26">
        <v>52</v>
      </c>
    </row>
    <row r="1425" spans="1:6" x14ac:dyDescent="0.2">
      <c r="A1425" s="25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26">
        <v>5</v>
      </c>
    </row>
    <row r="1426" spans="1:6" x14ac:dyDescent="0.2">
      <c r="A1426" s="25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26">
        <v>7</v>
      </c>
    </row>
    <row r="1427" spans="1:6" x14ac:dyDescent="0.2">
      <c r="A1427" s="25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26">
        <v>6</v>
      </c>
    </row>
    <row r="1428" spans="1:6" x14ac:dyDescent="0.2">
      <c r="A1428" s="25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26">
        <v>33</v>
      </c>
    </row>
    <row r="1429" spans="1:6" x14ac:dyDescent="0.2">
      <c r="A1429" s="25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26">
        <v>9</v>
      </c>
    </row>
    <row r="1430" spans="1:6" x14ac:dyDescent="0.2">
      <c r="A1430" s="25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26">
        <v>219</v>
      </c>
    </row>
    <row r="1431" spans="1:6" x14ac:dyDescent="0.2">
      <c r="A1431" s="25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26">
        <v>6</v>
      </c>
    </row>
    <row r="1432" spans="1:6" x14ac:dyDescent="0.2">
      <c r="A1432" s="25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26">
        <v>11</v>
      </c>
    </row>
    <row r="1433" spans="1:6" x14ac:dyDescent="0.2">
      <c r="A1433" s="25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26">
        <v>6</v>
      </c>
    </row>
    <row r="1434" spans="1:6" x14ac:dyDescent="0.2">
      <c r="A1434" s="25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26">
        <v>6</v>
      </c>
    </row>
    <row r="1435" spans="1:6" x14ac:dyDescent="0.2">
      <c r="A1435" s="25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26">
        <v>6</v>
      </c>
    </row>
    <row r="1436" spans="1:6" x14ac:dyDescent="0.2">
      <c r="A1436" s="25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26">
        <v>6</v>
      </c>
    </row>
    <row r="1437" spans="1:6" x14ac:dyDescent="0.2">
      <c r="A1437" s="25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26">
        <v>6</v>
      </c>
    </row>
    <row r="1438" spans="1:6" x14ac:dyDescent="0.2">
      <c r="A1438" s="25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26">
        <v>6</v>
      </c>
    </row>
    <row r="1439" spans="1:6" x14ac:dyDescent="0.2">
      <c r="A1439" s="25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26">
        <v>137</v>
      </c>
    </row>
    <row r="1440" spans="1:6" x14ac:dyDescent="0.2">
      <c r="A1440" s="25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26">
        <v>354</v>
      </c>
    </row>
    <row r="1441" spans="1:6" x14ac:dyDescent="0.2">
      <c r="A1441" s="25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26">
        <v>5</v>
      </c>
    </row>
    <row r="1442" spans="1:6" x14ac:dyDescent="0.2">
      <c r="A1442" s="25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26">
        <v>26</v>
      </c>
    </row>
    <row r="1443" spans="1:6" x14ac:dyDescent="0.2">
      <c r="A1443" s="25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26">
        <v>8</v>
      </c>
    </row>
    <row r="1444" spans="1:6" x14ac:dyDescent="0.2">
      <c r="A1444" s="25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26">
        <v>6</v>
      </c>
    </row>
    <row r="1445" spans="1:6" x14ac:dyDescent="0.2">
      <c r="A1445" s="25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26">
        <v>152</v>
      </c>
    </row>
    <row r="1446" spans="1:6" x14ac:dyDescent="0.2">
      <c r="A1446" s="25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26">
        <v>17</v>
      </c>
    </row>
    <row r="1447" spans="1:6" x14ac:dyDescent="0.2">
      <c r="A1447" s="25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26">
        <v>26</v>
      </c>
    </row>
    <row r="1448" spans="1:6" x14ac:dyDescent="0.2">
      <c r="A1448" s="25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26">
        <v>16</v>
      </c>
    </row>
    <row r="1449" spans="1:6" x14ac:dyDescent="0.2">
      <c r="A1449" s="25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26">
        <v>6</v>
      </c>
    </row>
    <row r="1450" spans="1:6" x14ac:dyDescent="0.2">
      <c r="A1450" s="25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26">
        <v>141</v>
      </c>
    </row>
    <row r="1451" spans="1:6" x14ac:dyDescent="0.2">
      <c r="A1451" s="25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26">
        <v>13</v>
      </c>
    </row>
    <row r="1452" spans="1:6" x14ac:dyDescent="0.2">
      <c r="A1452" s="25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26">
        <v>85</v>
      </c>
    </row>
    <row r="1453" spans="1:6" x14ac:dyDescent="0.2">
      <c r="A1453" s="25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26">
        <v>16</v>
      </c>
    </row>
    <row r="1454" spans="1:6" x14ac:dyDescent="0.2">
      <c r="A1454" s="25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26">
        <v>6</v>
      </c>
    </row>
    <row r="1455" spans="1:6" x14ac:dyDescent="0.2">
      <c r="A1455" s="25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26">
        <v>5</v>
      </c>
    </row>
    <row r="1456" spans="1:6" x14ac:dyDescent="0.2">
      <c r="A1456" s="25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26">
        <v>6</v>
      </c>
    </row>
    <row r="1457" spans="1:6" x14ac:dyDescent="0.2">
      <c r="A1457" s="25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26">
        <v>8</v>
      </c>
    </row>
    <row r="1458" spans="1:6" x14ac:dyDescent="0.2">
      <c r="A1458" s="25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26">
        <v>5</v>
      </c>
    </row>
    <row r="1459" spans="1:6" x14ac:dyDescent="0.2">
      <c r="A1459" s="25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26">
        <v>6</v>
      </c>
    </row>
    <row r="1460" spans="1:6" x14ac:dyDescent="0.2">
      <c r="A1460" s="25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26">
        <v>10</v>
      </c>
    </row>
    <row r="1461" spans="1:6" x14ac:dyDescent="0.2">
      <c r="A1461" s="25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26">
        <v>5</v>
      </c>
    </row>
    <row r="1462" spans="1:6" x14ac:dyDescent="0.2">
      <c r="A1462" s="25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26">
        <v>5</v>
      </c>
    </row>
    <row r="1463" spans="1:6" x14ac:dyDescent="0.2">
      <c r="A1463" s="25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26">
        <v>7</v>
      </c>
    </row>
    <row r="1464" spans="1:6" x14ac:dyDescent="0.2">
      <c r="A1464" s="25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26">
        <v>6</v>
      </c>
    </row>
    <row r="1465" spans="1:6" x14ac:dyDescent="0.2">
      <c r="A1465" s="25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26">
        <v>55</v>
      </c>
    </row>
    <row r="1466" spans="1:6" x14ac:dyDescent="0.2">
      <c r="A1466" s="25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26">
        <v>11</v>
      </c>
    </row>
    <row r="1467" spans="1:6" x14ac:dyDescent="0.2">
      <c r="A1467" s="25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26">
        <v>500</v>
      </c>
    </row>
    <row r="1468" spans="1:6" x14ac:dyDescent="0.2">
      <c r="A1468" s="25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26">
        <v>526</v>
      </c>
    </row>
    <row r="1469" spans="1:6" x14ac:dyDescent="0.2">
      <c r="A1469" s="25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26">
        <v>699</v>
      </c>
    </row>
    <row r="1470" spans="1:6" x14ac:dyDescent="0.2">
      <c r="A1470" s="25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26">
        <v>338</v>
      </c>
    </row>
    <row r="1471" spans="1:6" x14ac:dyDescent="0.2">
      <c r="A1471" s="25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26">
        <v>6</v>
      </c>
    </row>
    <row r="1472" spans="1:6" x14ac:dyDescent="0.2">
      <c r="A1472" s="25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26">
        <v>5</v>
      </c>
    </row>
    <row r="1473" spans="1:6" x14ac:dyDescent="0.2">
      <c r="A1473" s="25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26">
        <v>6</v>
      </c>
    </row>
    <row r="1474" spans="1:6" x14ac:dyDescent="0.2">
      <c r="A1474" s="25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26">
        <v>247</v>
      </c>
    </row>
    <row r="1475" spans="1:6" x14ac:dyDescent="0.2">
      <c r="A1475" s="25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26">
        <v>2666</v>
      </c>
    </row>
    <row r="1476" spans="1:6" x14ac:dyDescent="0.2">
      <c r="A1476" s="25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26">
        <v>13</v>
      </c>
    </row>
    <row r="1477" spans="1:6" x14ac:dyDescent="0.2">
      <c r="A1477" s="25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26">
        <v>41521</v>
      </c>
    </row>
    <row r="1478" spans="1:6" x14ac:dyDescent="0.2">
      <c r="A1478" s="25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26">
        <v>6734</v>
      </c>
    </row>
    <row r="1479" spans="1:6" x14ac:dyDescent="0.2">
      <c r="A1479" s="25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26">
        <v>43</v>
      </c>
    </row>
    <row r="1480" spans="1:6" x14ac:dyDescent="0.2">
      <c r="A1480" s="25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26">
        <v>91</v>
      </c>
    </row>
    <row r="1481" spans="1:6" x14ac:dyDescent="0.2">
      <c r="A1481" s="25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26">
        <v>2454</v>
      </c>
    </row>
    <row r="1482" spans="1:6" x14ac:dyDescent="0.2">
      <c r="A1482" s="25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26">
        <v>1240</v>
      </c>
    </row>
    <row r="1483" spans="1:6" x14ac:dyDescent="0.2">
      <c r="A1483" s="25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26">
        <v>102</v>
      </c>
    </row>
    <row r="1484" spans="1:6" x14ac:dyDescent="0.2">
      <c r="A1484" s="25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26">
        <v>65</v>
      </c>
    </row>
    <row r="1485" spans="1:6" x14ac:dyDescent="0.2">
      <c r="A1485" s="25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26">
        <v>116</v>
      </c>
    </row>
    <row r="1486" spans="1:6" x14ac:dyDescent="0.2">
      <c r="A1486" s="25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26">
        <v>30</v>
      </c>
    </row>
    <row r="1487" spans="1:6" x14ac:dyDescent="0.2">
      <c r="A1487" s="25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26">
        <v>2376</v>
      </c>
    </row>
    <row r="1488" spans="1:6" x14ac:dyDescent="0.2">
      <c r="A1488" s="25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26">
        <v>106</v>
      </c>
    </row>
    <row r="1489" spans="1:6" x14ac:dyDescent="0.2">
      <c r="A1489" s="25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26">
        <v>120</v>
      </c>
    </row>
    <row r="1490" spans="1:6" x14ac:dyDescent="0.2">
      <c r="A1490" s="25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26">
        <v>3196</v>
      </c>
    </row>
    <row r="1491" spans="1:6" x14ac:dyDescent="0.2">
      <c r="A1491" s="25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26">
        <v>6173</v>
      </c>
    </row>
    <row r="1492" spans="1:6" x14ac:dyDescent="0.2">
      <c r="A1492" s="25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26">
        <v>2899</v>
      </c>
    </row>
    <row r="1493" spans="1:6" x14ac:dyDescent="0.2">
      <c r="A1493" s="25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26">
        <v>766</v>
      </c>
    </row>
    <row r="1494" spans="1:6" x14ac:dyDescent="0.2">
      <c r="A1494" s="25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26">
        <v>311</v>
      </c>
    </row>
    <row r="1495" spans="1:6" x14ac:dyDescent="0.2">
      <c r="A1495" s="25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26">
        <v>18</v>
      </c>
    </row>
    <row r="1496" spans="1:6" x14ac:dyDescent="0.2">
      <c r="A1496" s="25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26">
        <v>1499</v>
      </c>
    </row>
    <row r="1497" spans="1:6" x14ac:dyDescent="0.2">
      <c r="A1497" s="25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26">
        <v>632</v>
      </c>
    </row>
    <row r="1498" spans="1:6" x14ac:dyDescent="0.2">
      <c r="A1498" s="25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26">
        <v>1652</v>
      </c>
    </row>
    <row r="1499" spans="1:6" x14ac:dyDescent="0.2">
      <c r="A1499" s="25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26">
        <v>2716</v>
      </c>
    </row>
    <row r="1500" spans="1:6" x14ac:dyDescent="0.2">
      <c r="A1500" s="25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26">
        <v>1572</v>
      </c>
    </row>
    <row r="1501" spans="1:6" x14ac:dyDescent="0.2">
      <c r="A1501" s="25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26">
        <v>5198</v>
      </c>
    </row>
    <row r="1502" spans="1:6" x14ac:dyDescent="0.2">
      <c r="A1502" s="25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26">
        <v>6452</v>
      </c>
    </row>
    <row r="1503" spans="1:6" x14ac:dyDescent="0.2">
      <c r="A1503" s="25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26">
        <v>6903</v>
      </c>
    </row>
    <row r="1504" spans="1:6" x14ac:dyDescent="0.2">
      <c r="A1504" s="25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26">
        <v>929</v>
      </c>
    </row>
    <row r="1505" spans="1:6" x14ac:dyDescent="0.2">
      <c r="A1505" s="25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26">
        <v>2012</v>
      </c>
    </row>
    <row r="1506" spans="1:6" x14ac:dyDescent="0.2">
      <c r="A1506" s="25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26">
        <v>3130</v>
      </c>
    </row>
    <row r="1507" spans="1:6" x14ac:dyDescent="0.2">
      <c r="A1507" s="25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26">
        <v>5121</v>
      </c>
    </row>
    <row r="1508" spans="1:6" x14ac:dyDescent="0.2">
      <c r="A1508" s="25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26">
        <v>2836</v>
      </c>
    </row>
    <row r="1509" spans="1:6" x14ac:dyDescent="0.2">
      <c r="A1509" s="25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26">
        <v>6866</v>
      </c>
    </row>
    <row r="1510" spans="1:6" x14ac:dyDescent="0.2">
      <c r="A1510" s="25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26">
        <v>27</v>
      </c>
    </row>
    <row r="1511" spans="1:6" x14ac:dyDescent="0.2">
      <c r="A1511" s="25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26">
        <v>175</v>
      </c>
    </row>
    <row r="1512" spans="1:6" x14ac:dyDescent="0.2">
      <c r="A1512" s="25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26">
        <v>2852</v>
      </c>
    </row>
    <row r="1513" spans="1:6" x14ac:dyDescent="0.2">
      <c r="A1513" s="25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26">
        <v>66</v>
      </c>
    </row>
    <row r="1514" spans="1:6" x14ac:dyDescent="0.2">
      <c r="A1514" s="25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26">
        <v>308</v>
      </c>
    </row>
    <row r="1515" spans="1:6" x14ac:dyDescent="0.2">
      <c r="A1515" s="25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26">
        <v>436</v>
      </c>
    </row>
    <row r="1516" spans="1:6" x14ac:dyDescent="0.2">
      <c r="A1516" s="25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26">
        <v>1977</v>
      </c>
    </row>
    <row r="1517" spans="1:6" x14ac:dyDescent="0.2">
      <c r="A1517" s="25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26">
        <v>126</v>
      </c>
    </row>
    <row r="1518" spans="1:6" x14ac:dyDescent="0.2">
      <c r="A1518" s="25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26">
        <v>95</v>
      </c>
    </row>
    <row r="1519" spans="1:6" x14ac:dyDescent="0.2">
      <c r="A1519" s="25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26">
        <v>28</v>
      </c>
    </row>
    <row r="1520" spans="1:6" x14ac:dyDescent="0.2">
      <c r="A1520" s="25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26">
        <v>333</v>
      </c>
    </row>
    <row r="1521" spans="1:6" x14ac:dyDescent="0.2">
      <c r="A1521" s="25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26">
        <v>33</v>
      </c>
    </row>
    <row r="1522" spans="1:6" x14ac:dyDescent="0.2">
      <c r="A1522" s="25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26">
        <v>2941</v>
      </c>
    </row>
    <row r="1523" spans="1:6" x14ac:dyDescent="0.2">
      <c r="A1523" s="25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26">
        <v>206</v>
      </c>
    </row>
    <row r="1524" spans="1:6" x14ac:dyDescent="0.2">
      <c r="A1524" s="25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26">
        <v>92</v>
      </c>
    </row>
    <row r="1525" spans="1:6" x14ac:dyDescent="0.2">
      <c r="A1525" s="25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26">
        <v>479</v>
      </c>
    </row>
    <row r="1526" spans="1:6" x14ac:dyDescent="0.2">
      <c r="A1526" s="25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26">
        <v>291</v>
      </c>
    </row>
    <row r="1527" spans="1:6" x14ac:dyDescent="0.2">
      <c r="A1527" s="25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26">
        <v>175</v>
      </c>
    </row>
    <row r="1528" spans="1:6" x14ac:dyDescent="0.2">
      <c r="A1528" s="25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26">
        <v>15</v>
      </c>
    </row>
    <row r="1529" spans="1:6" x14ac:dyDescent="0.2">
      <c r="A1529" s="25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26">
        <v>118</v>
      </c>
    </row>
    <row r="1530" spans="1:6" x14ac:dyDescent="0.2">
      <c r="A1530" s="25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26">
        <v>236</v>
      </c>
    </row>
    <row r="1531" spans="1:6" x14ac:dyDescent="0.2">
      <c r="A1531" s="25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26">
        <v>6446</v>
      </c>
    </row>
    <row r="1532" spans="1:6" x14ac:dyDescent="0.2">
      <c r="A1532" s="25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26">
        <v>528</v>
      </c>
    </row>
    <row r="1533" spans="1:6" x14ac:dyDescent="0.2">
      <c r="A1533" s="25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26">
        <v>10</v>
      </c>
    </row>
    <row r="1534" spans="1:6" x14ac:dyDescent="0.2">
      <c r="A1534" s="25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26">
        <v>748</v>
      </c>
    </row>
    <row r="1535" spans="1:6" x14ac:dyDescent="0.2">
      <c r="A1535" s="25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26">
        <v>172</v>
      </c>
    </row>
    <row r="1536" spans="1:6" x14ac:dyDescent="0.2">
      <c r="A1536" s="25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26">
        <v>61</v>
      </c>
    </row>
    <row r="1537" spans="1:6" x14ac:dyDescent="0.2">
      <c r="A1537" s="25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26">
        <v>6030</v>
      </c>
    </row>
    <row r="1538" spans="1:6" x14ac:dyDescent="0.2">
      <c r="A1538" s="25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26">
        <v>106</v>
      </c>
    </row>
    <row r="1539" spans="1:6" x14ac:dyDescent="0.2">
      <c r="A1539" s="25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26">
        <v>955</v>
      </c>
    </row>
    <row r="1540" spans="1:6" x14ac:dyDescent="0.2">
      <c r="A1540" s="25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26">
        <v>288</v>
      </c>
    </row>
    <row r="1541" spans="1:6" x14ac:dyDescent="0.2">
      <c r="A1541" s="25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26">
        <v>73</v>
      </c>
    </row>
    <row r="1542" spans="1:6" x14ac:dyDescent="0.2">
      <c r="A1542" s="25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26">
        <v>1324</v>
      </c>
    </row>
    <row r="1543" spans="1:6" x14ac:dyDescent="0.2">
      <c r="A1543" s="25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26">
        <v>54</v>
      </c>
    </row>
    <row r="1544" spans="1:6" x14ac:dyDescent="0.2">
      <c r="A1544" s="25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26">
        <v>222</v>
      </c>
    </row>
    <row r="1545" spans="1:6" x14ac:dyDescent="0.2">
      <c r="A1545" s="25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26">
        <v>792</v>
      </c>
    </row>
    <row r="1546" spans="1:6" x14ac:dyDescent="0.2">
      <c r="A1546" s="25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26">
        <v>30</v>
      </c>
    </row>
    <row r="1547" spans="1:6" x14ac:dyDescent="0.2">
      <c r="A1547" s="25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26">
        <v>30</v>
      </c>
    </row>
    <row r="1548" spans="1:6" x14ac:dyDescent="0.2">
      <c r="A1548" s="25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26">
        <v>85</v>
      </c>
    </row>
    <row r="1549" spans="1:6" x14ac:dyDescent="0.2">
      <c r="A1549" s="25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26">
        <v>407</v>
      </c>
    </row>
    <row r="1550" spans="1:6" x14ac:dyDescent="0.2">
      <c r="A1550" s="25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26">
        <v>116</v>
      </c>
    </row>
    <row r="1551" spans="1:6" ht="21.75" customHeight="1" x14ac:dyDescent="0.2">
      <c r="A1551" s="25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26">
        <v>55</v>
      </c>
    </row>
    <row r="1552" spans="1:6" x14ac:dyDescent="0.2">
      <c r="A1552" s="25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26">
        <v>42</v>
      </c>
    </row>
    <row r="1553" spans="1:6" x14ac:dyDescent="0.2">
      <c r="A1553" s="25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26">
        <v>10</v>
      </c>
    </row>
    <row r="1554" spans="1:6" x14ac:dyDescent="0.2">
      <c r="A1554" s="25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26">
        <v>83</v>
      </c>
    </row>
    <row r="1555" spans="1:6" x14ac:dyDescent="0.2">
      <c r="A1555" s="25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26">
        <v>391</v>
      </c>
    </row>
    <row r="1556" spans="1:6" x14ac:dyDescent="0.2">
      <c r="A1556" s="25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26">
        <v>137</v>
      </c>
    </row>
    <row r="1557" spans="1:6" x14ac:dyDescent="0.2">
      <c r="A1557" s="25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26">
        <v>472</v>
      </c>
    </row>
    <row r="1558" spans="1:6" x14ac:dyDescent="0.2">
      <c r="A1558" s="25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26">
        <v>57</v>
      </c>
    </row>
    <row r="1559" spans="1:6" x14ac:dyDescent="0.2">
      <c r="A1559" s="25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26">
        <v>1341</v>
      </c>
    </row>
    <row r="1560" spans="1:6" x14ac:dyDescent="0.2">
      <c r="A1560" s="25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26">
        <v>262</v>
      </c>
    </row>
    <row r="1561" spans="1:6" x14ac:dyDescent="0.2">
      <c r="A1561" s="25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26">
        <v>1922</v>
      </c>
    </row>
    <row r="1562" spans="1:6" x14ac:dyDescent="0.2">
      <c r="A1562" s="25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26">
        <v>1983</v>
      </c>
    </row>
    <row r="1563" spans="1:6" x14ac:dyDescent="0.2">
      <c r="A1563" s="25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26">
        <v>492</v>
      </c>
    </row>
    <row r="1564" spans="1:6" x14ac:dyDescent="0.2">
      <c r="A1564" s="25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26">
        <v>21</v>
      </c>
    </row>
    <row r="1565" spans="1:6" x14ac:dyDescent="0.2">
      <c r="A1565" s="25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26">
        <v>274</v>
      </c>
    </row>
    <row r="1566" spans="1:6" x14ac:dyDescent="0.2">
      <c r="A1566" s="25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26">
        <v>123</v>
      </c>
    </row>
    <row r="1567" spans="1:6" x14ac:dyDescent="0.2">
      <c r="A1567" s="25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26">
        <v>2294</v>
      </c>
    </row>
    <row r="1568" spans="1:6" x14ac:dyDescent="0.2">
      <c r="A1568" s="25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26">
        <v>6</v>
      </c>
    </row>
    <row r="1569" spans="1:6" x14ac:dyDescent="0.2">
      <c r="A1569" s="25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26">
        <v>13645</v>
      </c>
    </row>
    <row r="1570" spans="1:6" x14ac:dyDescent="0.2">
      <c r="A1570" s="25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26">
        <v>2240</v>
      </c>
    </row>
    <row r="1571" spans="1:6" x14ac:dyDescent="0.2">
      <c r="A1571" s="25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26">
        <v>20</v>
      </c>
    </row>
    <row r="1572" spans="1:6" x14ac:dyDescent="0.2">
      <c r="A1572" s="25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26">
        <v>36</v>
      </c>
    </row>
    <row r="1573" spans="1:6" x14ac:dyDescent="0.2">
      <c r="A1573" s="25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26">
        <v>2100</v>
      </c>
    </row>
    <row r="1574" spans="1:6" x14ac:dyDescent="0.2">
      <c r="A1574" s="25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26">
        <v>666</v>
      </c>
    </row>
    <row r="1575" spans="1:6" x14ac:dyDescent="0.2">
      <c r="A1575" s="25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26">
        <v>38</v>
      </c>
    </row>
    <row r="1576" spans="1:6" x14ac:dyDescent="0.2">
      <c r="A1576" s="25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26">
        <v>28</v>
      </c>
    </row>
    <row r="1577" spans="1:6" x14ac:dyDescent="0.2">
      <c r="A1577" s="25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26">
        <v>37</v>
      </c>
    </row>
    <row r="1578" spans="1:6" x14ac:dyDescent="0.2">
      <c r="A1578" s="25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26">
        <v>36</v>
      </c>
    </row>
    <row r="1579" spans="1:6" x14ac:dyDescent="0.2">
      <c r="A1579" s="25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26">
        <v>1193</v>
      </c>
    </row>
    <row r="1580" spans="1:6" x14ac:dyDescent="0.2">
      <c r="A1580" s="25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26">
        <v>21</v>
      </c>
    </row>
    <row r="1581" spans="1:6" x14ac:dyDescent="0.2">
      <c r="A1581" s="25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26">
        <v>74</v>
      </c>
    </row>
    <row r="1582" spans="1:6" x14ac:dyDescent="0.2">
      <c r="A1582" s="25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26">
        <v>2034</v>
      </c>
    </row>
    <row r="1583" spans="1:6" x14ac:dyDescent="0.2">
      <c r="A1583" s="25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26">
        <v>2217</v>
      </c>
    </row>
    <row r="1584" spans="1:6" x14ac:dyDescent="0.2">
      <c r="A1584" s="25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26">
        <v>1214</v>
      </c>
    </row>
    <row r="1585" spans="1:6" x14ac:dyDescent="0.2">
      <c r="A1585" s="25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26">
        <v>358</v>
      </c>
    </row>
    <row r="1586" spans="1:6" x14ac:dyDescent="0.2">
      <c r="A1586" s="25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26">
        <v>96</v>
      </c>
    </row>
    <row r="1587" spans="1:6" x14ac:dyDescent="0.2">
      <c r="A1587" s="25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26">
        <v>5</v>
      </c>
    </row>
    <row r="1588" spans="1:6" x14ac:dyDescent="0.2">
      <c r="A1588" s="25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26">
        <v>622</v>
      </c>
    </row>
    <row r="1589" spans="1:6" x14ac:dyDescent="0.2">
      <c r="A1589" s="25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26">
        <v>259</v>
      </c>
    </row>
    <row r="1590" spans="1:6" x14ac:dyDescent="0.2">
      <c r="A1590" s="25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26">
        <v>531</v>
      </c>
    </row>
    <row r="1591" spans="1:6" x14ac:dyDescent="0.2">
      <c r="A1591" s="25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26">
        <v>1115</v>
      </c>
    </row>
    <row r="1592" spans="1:6" x14ac:dyDescent="0.2">
      <c r="A1592" s="25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26">
        <v>829</v>
      </c>
    </row>
    <row r="1593" spans="1:6" x14ac:dyDescent="0.2">
      <c r="A1593" s="25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26">
        <v>2068</v>
      </c>
    </row>
    <row r="1594" spans="1:6" x14ac:dyDescent="0.2">
      <c r="A1594" s="25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26">
        <v>2802</v>
      </c>
    </row>
    <row r="1595" spans="1:6" x14ac:dyDescent="0.2">
      <c r="A1595" s="25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26">
        <v>2492</v>
      </c>
    </row>
    <row r="1596" spans="1:6" x14ac:dyDescent="0.2">
      <c r="A1596" s="25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26">
        <v>355</v>
      </c>
    </row>
    <row r="1597" spans="1:6" x14ac:dyDescent="0.2">
      <c r="A1597" s="25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26">
        <v>3080</v>
      </c>
    </row>
    <row r="1598" spans="1:6" x14ac:dyDescent="0.2">
      <c r="A1598" s="25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26">
        <v>857</v>
      </c>
    </row>
    <row r="1599" spans="1:6" x14ac:dyDescent="0.2">
      <c r="A1599" s="25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26">
        <v>2155</v>
      </c>
    </row>
    <row r="1600" spans="1:6" x14ac:dyDescent="0.2">
      <c r="A1600" s="25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26">
        <v>1006</v>
      </c>
    </row>
    <row r="1601" spans="1:6" x14ac:dyDescent="0.2">
      <c r="A1601" s="25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26">
        <v>2776</v>
      </c>
    </row>
    <row r="1602" spans="1:6" x14ac:dyDescent="0.2">
      <c r="A1602" s="25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26">
        <v>14</v>
      </c>
    </row>
    <row r="1603" spans="1:6" x14ac:dyDescent="0.2">
      <c r="A1603" s="25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26">
        <v>52</v>
      </c>
    </row>
    <row r="1604" spans="1:6" x14ac:dyDescent="0.2">
      <c r="A1604" s="25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26">
        <v>1121</v>
      </c>
    </row>
    <row r="1605" spans="1:6" x14ac:dyDescent="0.2">
      <c r="A1605" s="25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26">
        <v>27</v>
      </c>
    </row>
    <row r="1606" spans="1:6" x14ac:dyDescent="0.2">
      <c r="A1606" s="25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26">
        <v>491</v>
      </c>
    </row>
    <row r="1607" spans="1:6" x14ac:dyDescent="0.2">
      <c r="A1607" s="25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26">
        <v>149</v>
      </c>
    </row>
    <row r="1608" spans="1:6" x14ac:dyDescent="0.2">
      <c r="A1608" s="25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26">
        <v>2038</v>
      </c>
    </row>
    <row r="1609" spans="1:6" x14ac:dyDescent="0.2">
      <c r="A1609" s="25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26">
        <v>481</v>
      </c>
    </row>
    <row r="1610" spans="1:6" x14ac:dyDescent="0.2">
      <c r="A1610" s="25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26">
        <v>295</v>
      </c>
    </row>
    <row r="1611" spans="1:6" x14ac:dyDescent="0.2">
      <c r="A1611" s="25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26">
        <v>42</v>
      </c>
    </row>
    <row r="1612" spans="1:6" x14ac:dyDescent="0.2">
      <c r="A1612" s="25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26">
        <v>517</v>
      </c>
    </row>
    <row r="1613" spans="1:6" x14ac:dyDescent="0.2">
      <c r="A1613" s="25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26">
        <v>68</v>
      </c>
    </row>
    <row r="1614" spans="1:6" x14ac:dyDescent="0.2">
      <c r="A1614" s="25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26">
        <v>1612</v>
      </c>
    </row>
    <row r="1615" spans="1:6" x14ac:dyDescent="0.2">
      <c r="A1615" s="25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26">
        <v>597</v>
      </c>
    </row>
    <row r="1616" spans="1:6" x14ac:dyDescent="0.2">
      <c r="A1616" s="25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26">
        <v>84</v>
      </c>
    </row>
    <row r="1617" spans="1:6" x14ac:dyDescent="0.2">
      <c r="A1617" s="25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26">
        <v>295</v>
      </c>
    </row>
    <row r="1618" spans="1:6" x14ac:dyDescent="0.2">
      <c r="A1618" s="25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26">
        <v>676</v>
      </c>
    </row>
    <row r="1619" spans="1:6" x14ac:dyDescent="0.2">
      <c r="A1619" s="25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26">
        <v>154</v>
      </c>
    </row>
    <row r="1620" spans="1:6" x14ac:dyDescent="0.2">
      <c r="A1620" s="25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26">
        <v>27</v>
      </c>
    </row>
    <row r="1621" spans="1:6" x14ac:dyDescent="0.2">
      <c r="A1621" s="25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26">
        <v>81</v>
      </c>
    </row>
    <row r="1622" spans="1:6" x14ac:dyDescent="0.2">
      <c r="A1622" s="25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26">
        <v>92</v>
      </c>
    </row>
    <row r="1623" spans="1:6" x14ac:dyDescent="0.2">
      <c r="A1623" s="25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26">
        <v>7172</v>
      </c>
    </row>
    <row r="1624" spans="1:6" x14ac:dyDescent="0.2">
      <c r="A1624" s="25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26">
        <v>3245</v>
      </c>
    </row>
    <row r="1625" spans="1:6" x14ac:dyDescent="0.2">
      <c r="A1625" s="25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26">
        <v>8</v>
      </c>
    </row>
    <row r="1626" spans="1:6" x14ac:dyDescent="0.2">
      <c r="A1626" s="25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26">
        <v>314</v>
      </c>
    </row>
    <row r="1627" spans="1:6" x14ac:dyDescent="0.2">
      <c r="A1627" s="25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26">
        <v>108</v>
      </c>
    </row>
    <row r="1628" spans="1:6" x14ac:dyDescent="0.2">
      <c r="A1628" s="25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26">
        <v>58</v>
      </c>
    </row>
    <row r="1629" spans="1:6" x14ac:dyDescent="0.2">
      <c r="A1629" s="25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26">
        <v>14762</v>
      </c>
    </row>
    <row r="1630" spans="1:6" x14ac:dyDescent="0.2">
      <c r="A1630" s="25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26">
        <v>68</v>
      </c>
    </row>
    <row r="1631" spans="1:6" x14ac:dyDescent="0.2">
      <c r="A1631" s="25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26">
        <v>931</v>
      </c>
    </row>
    <row r="1632" spans="1:6" x14ac:dyDescent="0.2">
      <c r="A1632" s="25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26">
        <v>280</v>
      </c>
    </row>
    <row r="1633" spans="1:6" x14ac:dyDescent="0.2">
      <c r="A1633" s="25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26">
        <v>87</v>
      </c>
    </row>
    <row r="1634" spans="1:6" x14ac:dyDescent="0.2">
      <c r="A1634" s="25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26">
        <v>2078</v>
      </c>
    </row>
    <row r="1635" spans="1:6" x14ac:dyDescent="0.2">
      <c r="A1635" s="25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26">
        <v>62</v>
      </c>
    </row>
    <row r="1636" spans="1:6" x14ac:dyDescent="0.2">
      <c r="A1636" s="25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26">
        <v>219</v>
      </c>
    </row>
    <row r="1637" spans="1:6" x14ac:dyDescent="0.2">
      <c r="A1637" s="25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26">
        <v>1855</v>
      </c>
    </row>
    <row r="1638" spans="1:6" x14ac:dyDescent="0.2">
      <c r="A1638" s="25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26">
        <v>28</v>
      </c>
    </row>
    <row r="1639" spans="1:6" x14ac:dyDescent="0.2">
      <c r="A1639" s="25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26">
        <v>15</v>
      </c>
    </row>
    <row r="1640" spans="1:6" x14ac:dyDescent="0.2">
      <c r="A1640" s="25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26">
        <v>42</v>
      </c>
    </row>
    <row r="1641" spans="1:6" x14ac:dyDescent="0.2">
      <c r="A1641" s="25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26">
        <v>257</v>
      </c>
    </row>
    <row r="1642" spans="1:6" x14ac:dyDescent="0.2">
      <c r="A1642" s="25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26">
        <v>24</v>
      </c>
    </row>
    <row r="1643" spans="1:6" x14ac:dyDescent="0.2">
      <c r="A1643" s="25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26">
        <v>65</v>
      </c>
    </row>
    <row r="1644" spans="1:6" x14ac:dyDescent="0.2">
      <c r="A1644" s="25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26">
        <v>27</v>
      </c>
    </row>
    <row r="1645" spans="1:6" x14ac:dyDescent="0.2">
      <c r="A1645" s="25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26">
        <v>8</v>
      </c>
    </row>
    <row r="1646" spans="1:6" x14ac:dyDescent="0.2">
      <c r="A1646" s="25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26">
        <v>73</v>
      </c>
    </row>
    <row r="1647" spans="1:6" x14ac:dyDescent="0.2">
      <c r="A1647" s="25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26">
        <v>469</v>
      </c>
    </row>
    <row r="1648" spans="1:6" x14ac:dyDescent="0.2">
      <c r="A1648" s="25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26">
        <v>53</v>
      </c>
    </row>
    <row r="1649" spans="1:6" x14ac:dyDescent="0.2">
      <c r="A1649" s="25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26">
        <v>1669</v>
      </c>
    </row>
    <row r="1650" spans="1:6" x14ac:dyDescent="0.2">
      <c r="A1650" s="25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26">
        <v>288</v>
      </c>
    </row>
    <row r="1651" spans="1:6" x14ac:dyDescent="0.2">
      <c r="A1651" s="25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26">
        <v>4157</v>
      </c>
    </row>
    <row r="1652" spans="1:6" x14ac:dyDescent="0.2">
      <c r="A1652" s="25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26">
        <v>4240</v>
      </c>
    </row>
    <row r="1653" spans="1:6" x14ac:dyDescent="0.2">
      <c r="A1653" s="25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26">
        <v>7845</v>
      </c>
    </row>
    <row r="1654" spans="1:6" x14ac:dyDescent="0.2">
      <c r="A1654" s="25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26">
        <v>1945</v>
      </c>
    </row>
    <row r="1655" spans="1:6" x14ac:dyDescent="0.2">
      <c r="A1655" s="25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26">
        <v>288</v>
      </c>
    </row>
    <row r="1656" spans="1:6" x14ac:dyDescent="0.2">
      <c r="A1656" s="25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26">
        <v>18</v>
      </c>
    </row>
    <row r="1657" spans="1:6" x14ac:dyDescent="0.2">
      <c r="A1657" s="25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26">
        <v>278</v>
      </c>
    </row>
    <row r="1658" spans="1:6" x14ac:dyDescent="0.2">
      <c r="A1658" s="25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26">
        <v>33</v>
      </c>
    </row>
    <row r="1659" spans="1:6" x14ac:dyDescent="0.2">
      <c r="A1659" s="25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26">
        <v>764</v>
      </c>
    </row>
    <row r="1660" spans="1:6" x14ac:dyDescent="0.2">
      <c r="A1660" s="25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26">
        <v>19110</v>
      </c>
    </row>
    <row r="1661" spans="1:6" x14ac:dyDescent="0.2">
      <c r="A1661" s="25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26">
        <v>19249</v>
      </c>
    </row>
    <row r="1662" spans="1:6" x14ac:dyDescent="0.2">
      <c r="A1662" s="25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26">
        <v>1370</v>
      </c>
    </row>
    <row r="1663" spans="1:6" x14ac:dyDescent="0.2">
      <c r="A1663" s="25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26">
        <v>5</v>
      </c>
    </row>
    <row r="1664" spans="1:6" x14ac:dyDescent="0.2">
      <c r="A1664" s="25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26">
        <v>24</v>
      </c>
    </row>
    <row r="1665" spans="1:6" x14ac:dyDescent="0.2">
      <c r="A1665" s="25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26">
        <v>845</v>
      </c>
    </row>
    <row r="1666" spans="1:6" x14ac:dyDescent="0.2">
      <c r="A1666" s="25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26">
        <v>523</v>
      </c>
    </row>
    <row r="1667" spans="1:6" x14ac:dyDescent="0.2">
      <c r="A1667" s="25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26">
        <v>27</v>
      </c>
    </row>
    <row r="1668" spans="1:6" x14ac:dyDescent="0.2">
      <c r="A1668" s="25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26">
        <v>9</v>
      </c>
    </row>
    <row r="1669" spans="1:6" x14ac:dyDescent="0.2">
      <c r="A1669" s="25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26">
        <v>22</v>
      </c>
    </row>
    <row r="1670" spans="1:6" x14ac:dyDescent="0.2">
      <c r="A1670" s="25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26">
        <v>6</v>
      </c>
    </row>
    <row r="1671" spans="1:6" x14ac:dyDescent="0.2">
      <c r="A1671" s="25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26">
        <v>1273</v>
      </c>
    </row>
    <row r="1672" spans="1:6" x14ac:dyDescent="0.2">
      <c r="A1672" s="25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26">
        <v>6</v>
      </c>
    </row>
    <row r="1673" spans="1:6" x14ac:dyDescent="0.2">
      <c r="A1673" s="25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26">
        <v>11</v>
      </c>
    </row>
    <row r="1674" spans="1:6" x14ac:dyDescent="0.2">
      <c r="A1674" s="25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26">
        <v>1969</v>
      </c>
    </row>
    <row r="1675" spans="1:6" x14ac:dyDescent="0.2">
      <c r="A1675" s="25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26">
        <v>5830</v>
      </c>
    </row>
    <row r="1676" spans="1:6" x14ac:dyDescent="0.2">
      <c r="A1676" s="25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26">
        <v>2441</v>
      </c>
    </row>
    <row r="1677" spans="1:6" x14ac:dyDescent="0.2">
      <c r="A1677" s="25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26">
        <v>369</v>
      </c>
    </row>
    <row r="1678" spans="1:6" x14ac:dyDescent="0.2">
      <c r="A1678" s="25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26">
        <v>409</v>
      </c>
    </row>
    <row r="1679" spans="1:6" x14ac:dyDescent="0.2">
      <c r="A1679" s="25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26">
        <v>6</v>
      </c>
    </row>
    <row r="1680" spans="1:6" x14ac:dyDescent="0.2">
      <c r="A1680" s="25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26">
        <v>1604</v>
      </c>
    </row>
    <row r="1681" spans="1:6" x14ac:dyDescent="0.2">
      <c r="A1681" s="25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26">
        <v>35</v>
      </c>
    </row>
    <row r="1682" spans="1:6" x14ac:dyDescent="0.2">
      <c r="A1682" s="25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26">
        <v>1489</v>
      </c>
    </row>
    <row r="1683" spans="1:6" x14ac:dyDescent="0.2">
      <c r="A1683" s="25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26">
        <v>1424</v>
      </c>
    </row>
    <row r="1684" spans="1:6" x14ac:dyDescent="0.2">
      <c r="A1684" s="25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26">
        <v>2464</v>
      </c>
    </row>
    <row r="1685" spans="1:6" x14ac:dyDescent="0.2">
      <c r="A1685" s="25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26">
        <v>2969</v>
      </c>
    </row>
    <row r="1686" spans="1:6" x14ac:dyDescent="0.2">
      <c r="A1686" s="25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26">
        <v>2998</v>
      </c>
    </row>
    <row r="1687" spans="1:6" x14ac:dyDescent="0.2">
      <c r="A1687" s="25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26">
        <v>2739</v>
      </c>
    </row>
    <row r="1688" spans="1:6" x14ac:dyDescent="0.2">
      <c r="A1688" s="25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26">
        <v>1246</v>
      </c>
    </row>
    <row r="1689" spans="1:6" x14ac:dyDescent="0.2">
      <c r="A1689" s="25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26">
        <v>142</v>
      </c>
    </row>
    <row r="1690" spans="1:6" x14ac:dyDescent="0.2">
      <c r="A1690" s="25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26">
        <v>1722</v>
      </c>
    </row>
    <row r="1691" spans="1:6" x14ac:dyDescent="0.2">
      <c r="A1691" s="25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26">
        <v>2985</v>
      </c>
    </row>
    <row r="1692" spans="1:6" x14ac:dyDescent="0.2">
      <c r="A1692" s="25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26">
        <v>1854</v>
      </c>
    </row>
    <row r="1693" spans="1:6" x14ac:dyDescent="0.2">
      <c r="A1693" s="25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26">
        <v>2464</v>
      </c>
    </row>
    <row r="1694" spans="1:6" x14ac:dyDescent="0.2">
      <c r="A1694" s="25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26">
        <v>5</v>
      </c>
    </row>
    <row r="1695" spans="1:6" x14ac:dyDescent="0.2">
      <c r="A1695" s="25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26">
        <v>35</v>
      </c>
    </row>
    <row r="1696" spans="1:6" x14ac:dyDescent="0.2">
      <c r="A1696" s="25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26">
        <v>2260</v>
      </c>
    </row>
    <row r="1697" spans="1:6" x14ac:dyDescent="0.2">
      <c r="A1697" s="25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26">
        <v>13</v>
      </c>
    </row>
    <row r="1698" spans="1:6" x14ac:dyDescent="0.2">
      <c r="A1698" s="25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26">
        <v>13</v>
      </c>
    </row>
    <row r="1699" spans="1:6" x14ac:dyDescent="0.2">
      <c r="A1699" s="25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26">
        <v>163</v>
      </c>
    </row>
    <row r="1700" spans="1:6" x14ac:dyDescent="0.2">
      <c r="A1700" s="25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26">
        <v>404</v>
      </c>
    </row>
    <row r="1701" spans="1:6" x14ac:dyDescent="0.2">
      <c r="A1701" s="25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26">
        <v>5</v>
      </c>
    </row>
    <row r="1702" spans="1:6" x14ac:dyDescent="0.2">
      <c r="A1702" s="25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26">
        <v>53</v>
      </c>
    </row>
    <row r="1703" spans="1:6" x14ac:dyDescent="0.2">
      <c r="A1703" s="25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26">
        <v>14</v>
      </c>
    </row>
    <row r="1704" spans="1:6" x14ac:dyDescent="0.2">
      <c r="A1704" s="25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26">
        <v>165</v>
      </c>
    </row>
    <row r="1705" spans="1:6" x14ac:dyDescent="0.2">
      <c r="A1705" s="25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26">
        <v>10</v>
      </c>
    </row>
    <row r="1706" spans="1:6" x14ac:dyDescent="0.2">
      <c r="A1706" s="25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26">
        <v>5</v>
      </c>
    </row>
    <row r="1707" spans="1:6" x14ac:dyDescent="0.2">
      <c r="A1707" s="25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26">
        <v>43</v>
      </c>
    </row>
    <row r="1708" spans="1:6" x14ac:dyDescent="0.2">
      <c r="A1708" s="25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26">
        <v>39</v>
      </c>
    </row>
    <row r="1709" spans="1:6" x14ac:dyDescent="0.2">
      <c r="A1709" s="25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26">
        <v>98</v>
      </c>
    </row>
    <row r="1710" spans="1:6" x14ac:dyDescent="0.2">
      <c r="A1710" s="25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26">
        <v>60</v>
      </c>
    </row>
    <row r="1711" spans="1:6" x14ac:dyDescent="0.2">
      <c r="A1711" s="25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26">
        <v>24</v>
      </c>
    </row>
    <row r="1712" spans="1:6" x14ac:dyDescent="0.2">
      <c r="A1712" s="25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26">
        <v>6</v>
      </c>
    </row>
    <row r="1713" spans="1:6" x14ac:dyDescent="0.2">
      <c r="A1713" s="25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26">
        <v>39</v>
      </c>
    </row>
    <row r="1714" spans="1:6" x14ac:dyDescent="0.2">
      <c r="A1714" s="25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26">
        <v>87</v>
      </c>
    </row>
    <row r="1715" spans="1:6" x14ac:dyDescent="0.2">
      <c r="A1715" s="25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26">
        <v>909</v>
      </c>
    </row>
    <row r="1716" spans="1:6" x14ac:dyDescent="0.2">
      <c r="A1716" s="25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26">
        <v>44</v>
      </c>
    </row>
    <row r="1717" spans="1:6" x14ac:dyDescent="0.2">
      <c r="A1717" s="25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26">
        <v>7</v>
      </c>
    </row>
    <row r="1718" spans="1:6" x14ac:dyDescent="0.2">
      <c r="A1718" s="25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26">
        <v>282</v>
      </c>
    </row>
    <row r="1719" spans="1:6" x14ac:dyDescent="0.2">
      <c r="A1719" s="25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26">
        <v>77</v>
      </c>
    </row>
    <row r="1720" spans="1:6" x14ac:dyDescent="0.2">
      <c r="A1720" s="25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26">
        <v>19</v>
      </c>
    </row>
    <row r="1721" spans="1:6" x14ac:dyDescent="0.2">
      <c r="A1721" s="25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26">
        <v>1883</v>
      </c>
    </row>
    <row r="1722" spans="1:6" x14ac:dyDescent="0.2">
      <c r="A1722" s="25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26">
        <v>59</v>
      </c>
    </row>
    <row r="1723" spans="1:6" x14ac:dyDescent="0.2">
      <c r="A1723" s="25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26">
        <v>212</v>
      </c>
    </row>
    <row r="1724" spans="1:6" x14ac:dyDescent="0.2">
      <c r="A1724" s="25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26">
        <v>91</v>
      </c>
    </row>
    <row r="1725" spans="1:6" x14ac:dyDescent="0.2">
      <c r="A1725" s="25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26">
        <v>16</v>
      </c>
    </row>
    <row r="1726" spans="1:6" x14ac:dyDescent="0.2">
      <c r="A1726" s="25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26">
        <v>598</v>
      </c>
    </row>
    <row r="1727" spans="1:6" x14ac:dyDescent="0.2">
      <c r="A1727" s="25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26">
        <v>19</v>
      </c>
    </row>
    <row r="1728" spans="1:6" x14ac:dyDescent="0.2">
      <c r="A1728" s="25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26">
        <v>120</v>
      </c>
    </row>
    <row r="1729" spans="1:6" x14ac:dyDescent="0.2">
      <c r="A1729" s="25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26">
        <v>136</v>
      </c>
    </row>
    <row r="1730" spans="1:6" x14ac:dyDescent="0.2">
      <c r="A1730" s="25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26">
        <v>6</v>
      </c>
    </row>
    <row r="1731" spans="1:6" x14ac:dyDescent="0.2">
      <c r="A1731" s="25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26">
        <v>10</v>
      </c>
    </row>
    <row r="1732" spans="1:6" x14ac:dyDescent="0.2">
      <c r="A1732" s="25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26">
        <v>18</v>
      </c>
    </row>
    <row r="1733" spans="1:6" x14ac:dyDescent="0.2">
      <c r="A1733" s="25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26">
        <v>87</v>
      </c>
    </row>
    <row r="1734" spans="1:6" x14ac:dyDescent="0.2">
      <c r="A1734" s="25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26">
        <v>18</v>
      </c>
    </row>
    <row r="1735" spans="1:6" x14ac:dyDescent="0.2">
      <c r="A1735" s="25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26">
        <v>22</v>
      </c>
    </row>
    <row r="1736" spans="1:6" x14ac:dyDescent="0.2">
      <c r="A1736" s="25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26">
        <v>10</v>
      </c>
    </row>
    <row r="1737" spans="1:6" x14ac:dyDescent="0.2">
      <c r="A1737" s="25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26">
        <v>5</v>
      </c>
    </row>
    <row r="1738" spans="1:6" x14ac:dyDescent="0.2">
      <c r="A1738" s="25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26">
        <v>5</v>
      </c>
    </row>
    <row r="1739" spans="1:6" x14ac:dyDescent="0.2">
      <c r="A1739" s="25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26">
        <v>64</v>
      </c>
    </row>
    <row r="1740" spans="1:6" x14ac:dyDescent="0.2">
      <c r="A1740" s="25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26">
        <v>47</v>
      </c>
    </row>
    <row r="1741" spans="1:6" x14ac:dyDescent="0.2">
      <c r="A1741" s="25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26">
        <v>108</v>
      </c>
    </row>
    <row r="1742" spans="1:6" x14ac:dyDescent="0.2">
      <c r="A1742" s="25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26">
        <v>21</v>
      </c>
    </row>
    <row r="1743" spans="1:6" x14ac:dyDescent="0.2">
      <c r="A1743" s="25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26">
        <v>723</v>
      </c>
    </row>
    <row r="1744" spans="1:6" x14ac:dyDescent="0.2">
      <c r="A1744" s="25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26">
        <v>57</v>
      </c>
    </row>
    <row r="1745" spans="1:6" x14ac:dyDescent="0.2">
      <c r="A1745" s="25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26">
        <v>216</v>
      </c>
    </row>
    <row r="1746" spans="1:6" x14ac:dyDescent="0.2">
      <c r="A1746" s="25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26">
        <v>220</v>
      </c>
    </row>
    <row r="1747" spans="1:6" x14ac:dyDescent="0.2">
      <c r="A1747" s="25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26">
        <v>75</v>
      </c>
    </row>
    <row r="1748" spans="1:6" x14ac:dyDescent="0.2">
      <c r="A1748" s="25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26">
        <v>6</v>
      </c>
    </row>
    <row r="1749" spans="1:6" x14ac:dyDescent="0.2">
      <c r="A1749" s="25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26">
        <v>49</v>
      </c>
    </row>
    <row r="1750" spans="1:6" x14ac:dyDescent="0.2">
      <c r="A1750" s="25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26">
        <v>7</v>
      </c>
    </row>
    <row r="1751" spans="1:6" x14ac:dyDescent="0.2">
      <c r="A1751" s="25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26">
        <v>1687</v>
      </c>
    </row>
    <row r="1752" spans="1:6" x14ac:dyDescent="0.2">
      <c r="A1752" s="25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26">
        <v>2501</v>
      </c>
    </row>
    <row r="1753" spans="1:6" x14ac:dyDescent="0.2">
      <c r="A1753" s="25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26">
        <v>4588</v>
      </c>
    </row>
    <row r="1754" spans="1:6" x14ac:dyDescent="0.2">
      <c r="A1754" s="25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26">
        <v>103</v>
      </c>
    </row>
    <row r="1755" spans="1:6" x14ac:dyDescent="0.2">
      <c r="A1755" s="25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26">
        <v>5</v>
      </c>
    </row>
    <row r="1756" spans="1:6" x14ac:dyDescent="0.2">
      <c r="A1756" s="25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26">
        <v>5</v>
      </c>
    </row>
    <row r="1757" spans="1:6" x14ac:dyDescent="0.2">
      <c r="A1757" s="25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26">
        <v>604</v>
      </c>
    </row>
    <row r="1758" spans="1:6" x14ac:dyDescent="0.2">
      <c r="A1758" s="25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26">
        <v>86</v>
      </c>
    </row>
    <row r="1759" spans="1:6" x14ac:dyDescent="0.2">
      <c r="A1759" s="25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26">
        <v>6</v>
      </c>
    </row>
    <row r="1760" spans="1:6" x14ac:dyDescent="0.2">
      <c r="A1760" s="25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26">
        <v>6</v>
      </c>
    </row>
    <row r="1761" spans="1:6" x14ac:dyDescent="0.2">
      <c r="A1761" s="25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26">
        <v>8</v>
      </c>
    </row>
    <row r="1762" spans="1:6" x14ac:dyDescent="0.2">
      <c r="A1762" s="25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26">
        <v>5</v>
      </c>
    </row>
    <row r="1763" spans="1:6" x14ac:dyDescent="0.2">
      <c r="A1763" s="25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26">
        <v>231</v>
      </c>
    </row>
    <row r="1764" spans="1:6" x14ac:dyDescent="0.2">
      <c r="A1764" s="25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26">
        <v>6</v>
      </c>
    </row>
    <row r="1765" spans="1:6" x14ac:dyDescent="0.2">
      <c r="A1765" s="25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26">
        <v>6</v>
      </c>
    </row>
    <row r="1766" spans="1:6" x14ac:dyDescent="0.2">
      <c r="A1766" s="25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26">
        <v>493</v>
      </c>
    </row>
    <row r="1767" spans="1:6" x14ac:dyDescent="0.2">
      <c r="A1767" s="25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26">
        <v>653</v>
      </c>
    </row>
    <row r="1768" spans="1:6" x14ac:dyDescent="0.2">
      <c r="A1768" s="25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26">
        <v>323</v>
      </c>
    </row>
    <row r="1769" spans="1:6" x14ac:dyDescent="0.2">
      <c r="A1769" s="25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26">
        <v>85</v>
      </c>
    </row>
    <row r="1770" spans="1:6" x14ac:dyDescent="0.2">
      <c r="A1770" s="25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26">
        <v>57</v>
      </c>
    </row>
    <row r="1771" spans="1:6" x14ac:dyDescent="0.2">
      <c r="A1771" s="25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26">
        <v>5</v>
      </c>
    </row>
    <row r="1772" spans="1:6" x14ac:dyDescent="0.2">
      <c r="A1772" s="25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26">
        <v>300</v>
      </c>
    </row>
    <row r="1773" spans="1:6" x14ac:dyDescent="0.2">
      <c r="A1773" s="25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26">
        <v>6</v>
      </c>
    </row>
    <row r="1774" spans="1:6" x14ac:dyDescent="0.2">
      <c r="A1774" s="25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26">
        <v>96</v>
      </c>
    </row>
    <row r="1775" spans="1:6" x14ac:dyDescent="0.2">
      <c r="A1775" s="25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26">
        <v>231</v>
      </c>
    </row>
    <row r="1776" spans="1:6" x14ac:dyDescent="0.2">
      <c r="A1776" s="25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26">
        <v>444</v>
      </c>
    </row>
    <row r="1777" spans="1:6" x14ac:dyDescent="0.2">
      <c r="A1777" s="25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26">
        <v>524</v>
      </c>
    </row>
    <row r="1778" spans="1:6" x14ac:dyDescent="0.2">
      <c r="A1778" s="25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26">
        <v>586</v>
      </c>
    </row>
    <row r="1779" spans="1:6" x14ac:dyDescent="0.2">
      <c r="A1779" s="25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26">
        <v>483</v>
      </c>
    </row>
    <row r="1780" spans="1:6" x14ac:dyDescent="0.2">
      <c r="A1780" s="25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26">
        <v>164</v>
      </c>
    </row>
    <row r="1781" spans="1:6" x14ac:dyDescent="0.2">
      <c r="A1781" s="25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26">
        <v>97</v>
      </c>
    </row>
    <row r="1782" spans="1:6" x14ac:dyDescent="0.2">
      <c r="A1782" s="25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26">
        <v>230</v>
      </c>
    </row>
    <row r="1783" spans="1:6" x14ac:dyDescent="0.2">
      <c r="A1783" s="25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26">
        <v>1504</v>
      </c>
    </row>
    <row r="1784" spans="1:6" x14ac:dyDescent="0.2">
      <c r="A1784" s="25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26">
        <v>158</v>
      </c>
    </row>
    <row r="1785" spans="1:6" x14ac:dyDescent="0.2">
      <c r="A1785" s="25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26">
        <v>466</v>
      </c>
    </row>
    <row r="1786" spans="1:6" x14ac:dyDescent="0.2">
      <c r="A1786" s="25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26">
        <v>6</v>
      </c>
    </row>
    <row r="1787" spans="1:6" x14ac:dyDescent="0.2">
      <c r="A1787" s="25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26">
        <v>6</v>
      </c>
    </row>
    <row r="1788" spans="1:6" x14ac:dyDescent="0.2">
      <c r="A1788" s="25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26">
        <v>291</v>
      </c>
    </row>
    <row r="1789" spans="1:6" x14ac:dyDescent="0.2">
      <c r="A1789" s="25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26">
        <v>6</v>
      </c>
    </row>
    <row r="1790" spans="1:6" x14ac:dyDescent="0.2">
      <c r="A1790" s="25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26">
        <v>6</v>
      </c>
    </row>
    <row r="1791" spans="1:6" x14ac:dyDescent="0.2">
      <c r="A1791" s="25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26">
        <v>10</v>
      </c>
    </row>
    <row r="1792" spans="1:6" x14ac:dyDescent="0.2">
      <c r="A1792" s="25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26">
        <v>42</v>
      </c>
    </row>
    <row r="1793" spans="1:6" x14ac:dyDescent="0.2">
      <c r="A1793" s="25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26">
        <v>5</v>
      </c>
    </row>
    <row r="1794" spans="1:6" x14ac:dyDescent="0.2">
      <c r="A1794" s="25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26">
        <v>11</v>
      </c>
    </row>
    <row r="1795" spans="1:6" x14ac:dyDescent="0.2">
      <c r="A1795" s="25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26">
        <v>6</v>
      </c>
    </row>
    <row r="1796" spans="1:6" x14ac:dyDescent="0.2">
      <c r="A1796" s="25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26">
        <v>28</v>
      </c>
    </row>
    <row r="1797" spans="1:6" x14ac:dyDescent="0.2">
      <c r="A1797" s="25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26">
        <v>11</v>
      </c>
    </row>
    <row r="1798" spans="1:6" x14ac:dyDescent="0.2">
      <c r="A1798" s="25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26">
        <v>5</v>
      </c>
    </row>
    <row r="1799" spans="1:6" x14ac:dyDescent="0.2">
      <c r="A1799" s="25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26">
        <v>6</v>
      </c>
    </row>
    <row r="1800" spans="1:6" x14ac:dyDescent="0.2">
      <c r="A1800" s="25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26">
        <v>11</v>
      </c>
    </row>
    <row r="1801" spans="1:6" x14ac:dyDescent="0.2">
      <c r="A1801" s="25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26">
        <v>6</v>
      </c>
    </row>
    <row r="1802" spans="1:6" x14ac:dyDescent="0.2">
      <c r="A1802" s="25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26">
        <v>6</v>
      </c>
    </row>
    <row r="1803" spans="1:6" x14ac:dyDescent="0.2">
      <c r="A1803" s="25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26">
        <v>6</v>
      </c>
    </row>
    <row r="1804" spans="1:6" x14ac:dyDescent="0.2">
      <c r="A1804" s="25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26">
        <v>6</v>
      </c>
    </row>
    <row r="1805" spans="1:6" x14ac:dyDescent="0.2">
      <c r="A1805" s="25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26">
        <v>6</v>
      </c>
    </row>
    <row r="1806" spans="1:6" x14ac:dyDescent="0.2">
      <c r="A1806" s="25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26">
        <v>14</v>
      </c>
    </row>
    <row r="1807" spans="1:6" x14ac:dyDescent="0.2">
      <c r="A1807" s="25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26">
        <v>136</v>
      </c>
    </row>
    <row r="1808" spans="1:6" x14ac:dyDescent="0.2">
      <c r="A1808" s="25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26">
        <v>1054</v>
      </c>
    </row>
    <row r="1809" spans="1:6" x14ac:dyDescent="0.2">
      <c r="A1809" s="25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26">
        <v>6</v>
      </c>
    </row>
    <row r="1810" spans="1:6" x14ac:dyDescent="0.2">
      <c r="A1810" s="25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26">
        <v>35</v>
      </c>
    </row>
    <row r="1811" spans="1:6" x14ac:dyDescent="0.2">
      <c r="A1811" s="25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26">
        <v>10</v>
      </c>
    </row>
    <row r="1812" spans="1:6" x14ac:dyDescent="0.2">
      <c r="A1812" s="25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26">
        <v>6</v>
      </c>
    </row>
    <row r="1813" spans="1:6" x14ac:dyDescent="0.2">
      <c r="A1813" s="25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26">
        <v>145</v>
      </c>
    </row>
    <row r="1814" spans="1:6" x14ac:dyDescent="0.2">
      <c r="A1814" s="25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26">
        <v>18</v>
      </c>
    </row>
    <row r="1815" spans="1:6" x14ac:dyDescent="0.2">
      <c r="A1815" s="25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26">
        <v>40</v>
      </c>
    </row>
    <row r="1816" spans="1:6" x14ac:dyDescent="0.2">
      <c r="A1816" s="25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26">
        <v>16</v>
      </c>
    </row>
    <row r="1817" spans="1:6" x14ac:dyDescent="0.2">
      <c r="A1817" s="25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26">
        <v>6</v>
      </c>
    </row>
    <row r="1818" spans="1:6" x14ac:dyDescent="0.2">
      <c r="A1818" s="25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26">
        <v>117</v>
      </c>
    </row>
    <row r="1819" spans="1:6" x14ac:dyDescent="0.2">
      <c r="A1819" s="25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26">
        <v>10</v>
      </c>
    </row>
    <row r="1820" spans="1:6" x14ac:dyDescent="0.2">
      <c r="A1820" s="25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26">
        <v>80</v>
      </c>
    </row>
    <row r="1821" spans="1:6" x14ac:dyDescent="0.2">
      <c r="A1821" s="25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26">
        <v>15</v>
      </c>
    </row>
    <row r="1822" spans="1:6" x14ac:dyDescent="0.2">
      <c r="A1822" s="25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26">
        <v>6</v>
      </c>
    </row>
    <row r="1823" spans="1:6" x14ac:dyDescent="0.2">
      <c r="A1823" s="25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26">
        <v>5</v>
      </c>
    </row>
    <row r="1824" spans="1:6" x14ac:dyDescent="0.2">
      <c r="A1824" s="25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26">
        <v>6</v>
      </c>
    </row>
    <row r="1825" spans="1:6" x14ac:dyDescent="0.2">
      <c r="A1825" s="25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26">
        <v>7</v>
      </c>
    </row>
    <row r="1826" spans="1:6" x14ac:dyDescent="0.2">
      <c r="A1826" s="25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26">
        <v>5</v>
      </c>
    </row>
    <row r="1827" spans="1:6" x14ac:dyDescent="0.2">
      <c r="A1827" s="25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26">
        <v>6</v>
      </c>
    </row>
    <row r="1828" spans="1:6" x14ac:dyDescent="0.2">
      <c r="A1828" s="25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26">
        <v>10</v>
      </c>
    </row>
    <row r="1829" spans="1:6" x14ac:dyDescent="0.2">
      <c r="A1829" s="25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26">
        <v>6</v>
      </c>
    </row>
    <row r="1830" spans="1:6" x14ac:dyDescent="0.2">
      <c r="A1830" s="25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26">
        <v>5</v>
      </c>
    </row>
    <row r="1831" spans="1:6" x14ac:dyDescent="0.2">
      <c r="A1831" s="25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26">
        <v>9</v>
      </c>
    </row>
    <row r="1832" spans="1:6" x14ac:dyDescent="0.2">
      <c r="A1832" s="25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26">
        <v>6</v>
      </c>
    </row>
    <row r="1833" spans="1:6" x14ac:dyDescent="0.2">
      <c r="A1833" s="25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26">
        <v>44</v>
      </c>
    </row>
    <row r="1834" spans="1:6" x14ac:dyDescent="0.2">
      <c r="A1834" s="25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26">
        <v>7</v>
      </c>
    </row>
    <row r="1835" spans="1:6" x14ac:dyDescent="0.2">
      <c r="A1835" s="25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26">
        <v>516</v>
      </c>
    </row>
    <row r="1836" spans="1:6" x14ac:dyDescent="0.2">
      <c r="A1836" s="25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26">
        <v>498</v>
      </c>
    </row>
    <row r="1837" spans="1:6" x14ac:dyDescent="0.2">
      <c r="A1837" s="25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26">
        <v>1354</v>
      </c>
    </row>
    <row r="1838" spans="1:6" x14ac:dyDescent="0.2">
      <c r="A1838" s="25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26">
        <v>579</v>
      </c>
    </row>
    <row r="1839" spans="1:6" x14ac:dyDescent="0.2">
      <c r="A1839" s="25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26">
        <v>6</v>
      </c>
    </row>
    <row r="1840" spans="1:6" x14ac:dyDescent="0.2">
      <c r="A1840" s="25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26">
        <v>6</v>
      </c>
    </row>
    <row r="1841" spans="1:6" x14ac:dyDescent="0.2">
      <c r="A1841" s="30" t="s">
        <v>15</v>
      </c>
      <c r="B1841" s="31" t="s">
        <v>115</v>
      </c>
      <c r="C1841" s="31">
        <v>2018</v>
      </c>
      <c r="D1841" s="31" t="s">
        <v>1</v>
      </c>
      <c r="E1841" s="31" t="s">
        <v>4</v>
      </c>
      <c r="F1841" s="32">
        <v>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06E3-E918-4286-B2EA-A9031FF9D678}">
  <dimension ref="A2:AI77"/>
  <sheetViews>
    <sheetView topLeftCell="O13" workbookViewId="0">
      <selection activeCell="AC36" sqref="AC36"/>
    </sheetView>
  </sheetViews>
  <sheetFormatPr defaultRowHeight="15" x14ac:dyDescent="0.25"/>
  <cols>
    <col min="1" max="1" width="28.5703125" bestFit="1" customWidth="1"/>
    <col min="2" max="2" width="16.42578125" bestFit="1" customWidth="1"/>
    <col min="3" max="3" width="10.7109375" bestFit="1" customWidth="1"/>
    <col min="4" max="4" width="11.7109375" bestFit="1" customWidth="1"/>
    <col min="5" max="5" width="10.5703125" bestFit="1" customWidth="1"/>
    <col min="6" max="6" width="9" customWidth="1"/>
    <col min="7" max="11" width="10.5703125" bestFit="1" customWidth="1"/>
    <col min="12" max="12" width="11.5703125" bestFit="1" customWidth="1"/>
    <col min="13" max="13" width="20.140625" bestFit="1" customWidth="1"/>
    <col min="14" max="14" width="38.85546875" bestFit="1" customWidth="1"/>
    <col min="15" max="15" width="27.85546875" bestFit="1" customWidth="1"/>
    <col min="16" max="16" width="9.7109375" bestFit="1" customWidth="1"/>
  </cols>
  <sheetData>
    <row r="2" spans="1:4" ht="15.75" x14ac:dyDescent="0.25">
      <c r="A2" s="33" t="s">
        <v>129</v>
      </c>
      <c r="B2" s="33" t="s">
        <v>130</v>
      </c>
      <c r="C2" s="33" t="s">
        <v>4</v>
      </c>
      <c r="D2" s="33" t="s">
        <v>5</v>
      </c>
    </row>
    <row r="3" spans="1:4" x14ac:dyDescent="0.25">
      <c r="A3" t="s">
        <v>6</v>
      </c>
      <c r="B3" s="35">
        <f>SUMIFS('PT &amp; FT Data PivotTable Analysi'!F2:F1841,'PT &amp; FT Data PivotTable Analysi'!A2:A1841,A3,'PT &amp; FT Data PivotTable Analysi'!D2:D1841,"Part-Time")</f>
        <v>221433</v>
      </c>
      <c r="C3" s="35">
        <f>SUMIFS('PT &amp; FT Data PivotTable Analysi'!F2:F1841,'PT &amp; FT Data PivotTable Analysi'!E2:E1841,"Male",'PT &amp; FT Data PivotTable Analysi'!A2:A1841,A3,'PT &amp; FT Data PivotTable Analysi'!D2:D1841,"Part-Time")</f>
        <v>31848</v>
      </c>
      <c r="D3" s="35">
        <f>SUMIFS('PT &amp; FT Data PivotTable Analysi'!F2:F1841,'PT &amp; FT Data PivotTable Analysi'!E2:E1841,"Female",'PT &amp; FT Data PivotTable Analysi'!A2:A1841,A3,'PT &amp; FT Data PivotTable Analysi'!D2:D1841,"Part-Time")</f>
        <v>189585</v>
      </c>
    </row>
    <row r="4" spans="1:4" x14ac:dyDescent="0.25">
      <c r="A4" t="s">
        <v>7</v>
      </c>
      <c r="B4" s="35">
        <f>SUMIFS('PT &amp; FT Data PivotTable Analysi'!F3:F1842,'PT &amp; FT Data PivotTable Analysi'!A3:A1842,A4,'PT &amp; FT Data PivotTable Analysi'!D3:D1842,"Part-Time")</f>
        <v>22284</v>
      </c>
      <c r="C4" s="35">
        <f>SUMIFS('PT &amp; FT Data PivotTable Analysi'!F3:F1842,'PT &amp; FT Data PivotTable Analysi'!E3:E1842,"Male",'PT &amp; FT Data PivotTable Analysi'!A3:A1842,A4,'PT &amp; FT Data PivotTable Analysi'!D3:D1842,"Part-Time")</f>
        <v>3646</v>
      </c>
      <c r="D4" s="35">
        <f>SUMIFS('PT &amp; FT Data PivotTable Analysi'!F3:F1842,'PT &amp; FT Data PivotTable Analysi'!E3:E1842,"Female",'PT &amp; FT Data PivotTable Analysi'!A3:A1842,A4,'PT &amp; FT Data PivotTable Analysi'!D3:D1842,"Part-Time")</f>
        <v>18638</v>
      </c>
    </row>
    <row r="5" spans="1:4" x14ac:dyDescent="0.25">
      <c r="A5" t="s">
        <v>8</v>
      </c>
      <c r="B5" s="35">
        <f>SUMIFS('PT &amp; FT Data PivotTable Analysi'!F4:F1843,'PT &amp; FT Data PivotTable Analysi'!A4:A1843,A5,'PT &amp; FT Data PivotTable Analysi'!D4:D1843,"Part-Time")</f>
        <v>6972</v>
      </c>
      <c r="C5" s="35">
        <f>SUMIFS('PT &amp; FT Data PivotTable Analysi'!F4:F1843,'PT &amp; FT Data PivotTable Analysi'!E4:E1843,"Male",'PT &amp; FT Data PivotTable Analysi'!A4:A1843,A5,'PT &amp; FT Data PivotTable Analysi'!D4:D1843,"Part-Time")</f>
        <v>1611</v>
      </c>
      <c r="D5" s="35">
        <f>SUMIFS('PT &amp; FT Data PivotTable Analysi'!F4:F1843,'PT &amp; FT Data PivotTable Analysi'!E4:E1843,"Female",'PT &amp; FT Data PivotTable Analysi'!A4:A1843,A5,'PT &amp; FT Data PivotTable Analysi'!D4:D1843,"Part-Time")</f>
        <v>5361</v>
      </c>
    </row>
    <row r="6" spans="1:4" x14ac:dyDescent="0.25">
      <c r="A6" t="s">
        <v>9</v>
      </c>
      <c r="B6" s="35">
        <f>SUMIFS('PT &amp; FT Data PivotTable Analysi'!F5:F1844,'PT &amp; FT Data PivotTable Analysi'!A5:A1844,A6,'PT &amp; FT Data PivotTable Analysi'!D5:D1844,"Part-Time")</f>
        <v>223653</v>
      </c>
      <c r="C6" s="35">
        <f>SUMIFS('PT &amp; FT Data PivotTable Analysi'!F5:F1844,'PT &amp; FT Data PivotTable Analysi'!E5:E1844,"Male",'PT &amp; FT Data PivotTable Analysi'!A5:A1844,A6,'PT &amp; FT Data PivotTable Analysi'!D5:D1844,"Part-Time")</f>
        <v>30786</v>
      </c>
      <c r="D6" s="35">
        <f>SUMIFS('PT &amp; FT Data PivotTable Analysi'!F5:F1844,'PT &amp; FT Data PivotTable Analysi'!E5:E1844,"Female",'PT &amp; FT Data PivotTable Analysi'!A5:A1844,A6,'PT &amp; FT Data PivotTable Analysi'!D5:D1844,"Part-Time")</f>
        <v>192867</v>
      </c>
    </row>
    <row r="7" spans="1:4" x14ac:dyDescent="0.25">
      <c r="A7" t="s">
        <v>10</v>
      </c>
      <c r="B7" s="35">
        <f>SUMIFS('PT &amp; FT Data PivotTable Analysi'!F6:F1845,'PT &amp; FT Data PivotTable Analysi'!A6:A1845,A7,'PT &amp; FT Data PivotTable Analysi'!D6:D1845,"Part-Time")</f>
        <v>10084</v>
      </c>
      <c r="C7" s="35">
        <f>SUMIFS('PT &amp; FT Data PivotTable Analysi'!F6:F1845,'PT &amp; FT Data PivotTable Analysi'!E6:E1845,"Male",'PT &amp; FT Data PivotTable Analysi'!A6:A1845,A7,'PT &amp; FT Data PivotTable Analysi'!D6:D1845,"Part-Time")</f>
        <v>1812</v>
      </c>
      <c r="D7" s="35">
        <f>SUMIFS('PT &amp; FT Data PivotTable Analysi'!F6:F1845,'PT &amp; FT Data PivotTable Analysi'!E6:E1845,"Female",'PT &amp; FT Data PivotTable Analysi'!A6:A1845,A7,'PT &amp; FT Data PivotTable Analysi'!D6:D1845,"Part-Time")</f>
        <v>8272</v>
      </c>
    </row>
    <row r="8" spans="1:4" x14ac:dyDescent="0.25">
      <c r="A8" t="s">
        <v>11</v>
      </c>
      <c r="B8" s="35">
        <f>SUMIFS('PT &amp; FT Data PivotTable Analysi'!F7:F1846,'PT &amp; FT Data PivotTable Analysi'!A7:A1846,A8,'PT &amp; FT Data PivotTable Analysi'!D7:D1846,"Part-Time")</f>
        <v>20343</v>
      </c>
      <c r="C8" s="35">
        <f>SUMIFS('PT &amp; FT Data PivotTable Analysi'!F7:F1846,'PT &amp; FT Data PivotTable Analysi'!E7:E1846,"Male",'PT &amp; FT Data PivotTable Analysi'!A7:A1846,A8,'PT &amp; FT Data PivotTable Analysi'!D7:D1846,"Part-Time")</f>
        <v>3334</v>
      </c>
      <c r="D8" s="35">
        <f>SUMIFS('PT &amp; FT Data PivotTable Analysi'!F7:F1846,'PT &amp; FT Data PivotTable Analysi'!E7:E1846,"Female",'PT &amp; FT Data PivotTable Analysi'!A7:A1846,A8,'PT &amp; FT Data PivotTable Analysi'!D7:D1846,"Part-Time")</f>
        <v>17009</v>
      </c>
    </row>
    <row r="9" spans="1:4" x14ac:dyDescent="0.25">
      <c r="A9" t="s">
        <v>12</v>
      </c>
      <c r="B9" s="35">
        <f>SUMIFS('PT &amp; FT Data PivotTable Analysi'!F8:F1847,'PT &amp; FT Data PivotTable Analysi'!A8:A1847,A9,'PT &amp; FT Data PivotTable Analysi'!D8:D1847,"Part-Time")</f>
        <v>7174</v>
      </c>
      <c r="C9" s="35">
        <f>SUMIFS('PT &amp; FT Data PivotTable Analysi'!F8:F1847,'PT &amp; FT Data PivotTable Analysi'!E8:E1847,"Male",'PT &amp; FT Data PivotTable Analysi'!A8:A1847,A9,'PT &amp; FT Data PivotTable Analysi'!D8:D1847,"Part-Time")</f>
        <v>1479</v>
      </c>
      <c r="D9" s="35">
        <f>SUMIFS('PT &amp; FT Data PivotTable Analysi'!F8:F1847,'PT &amp; FT Data PivotTable Analysi'!E8:E1847,"Female",'PT &amp; FT Data PivotTable Analysi'!A8:A1847,A9,'PT &amp; FT Data PivotTable Analysi'!D8:D1847,"Part-Time")</f>
        <v>5695</v>
      </c>
    </row>
    <row r="10" spans="1:4" x14ac:dyDescent="0.25">
      <c r="A10" t="s">
        <v>13</v>
      </c>
      <c r="B10" s="35">
        <f>SUMIFS('PT &amp; FT Data PivotTable Analysi'!F9:F1848,'PT &amp; FT Data PivotTable Analysi'!A9:A1848,A10,'PT &amp; FT Data PivotTable Analysi'!D9:D1848,"Part-Time")</f>
        <v>1663</v>
      </c>
      <c r="C10" s="35">
        <f>SUMIFS('PT &amp; FT Data PivotTable Analysi'!F9:F1848,'PT &amp; FT Data PivotTable Analysi'!E9:E1848,"Male",'PT &amp; FT Data PivotTable Analysi'!A9:A1848,A10,'PT &amp; FT Data PivotTable Analysi'!D9:D1848,"Part-Time")</f>
        <v>354</v>
      </c>
      <c r="D10" s="35">
        <f>SUMIFS('PT &amp; FT Data PivotTable Analysi'!F9:F1848,'PT &amp; FT Data PivotTable Analysi'!E9:E1848,"Female",'PT &amp; FT Data PivotTable Analysi'!A9:A1848,A10,'PT &amp; FT Data PivotTable Analysi'!D9:D1848,"Part-Time")</f>
        <v>1309</v>
      </c>
    </row>
    <row r="11" spans="1:4" x14ac:dyDescent="0.25">
      <c r="A11" t="s">
        <v>14</v>
      </c>
      <c r="B11" s="35">
        <f>SUMIFS('PT &amp; FT Data PivotTable Analysi'!F10:F1849,'PT &amp; FT Data PivotTable Analysi'!A10:A1849,A11,'PT &amp; FT Data PivotTable Analysi'!D10:D1849,"Part-Time")</f>
        <v>16258</v>
      </c>
      <c r="C11" s="35">
        <f>SUMIFS('PT &amp; FT Data PivotTable Analysi'!F10:F1849,'PT &amp; FT Data PivotTable Analysi'!E10:E1849,"Male",'PT &amp; FT Data PivotTable Analysi'!A10:A1849,A11,'PT &amp; FT Data PivotTable Analysi'!D10:D1849,"Part-Time")</f>
        <v>8745</v>
      </c>
      <c r="D11" s="35">
        <f>SUMIFS('PT &amp; FT Data PivotTable Analysi'!F10:F1849,'PT &amp; FT Data PivotTable Analysi'!E10:E1849,"Female",'PT &amp; FT Data PivotTable Analysi'!A10:A1849,A11,'PT &amp; FT Data PivotTable Analysi'!D10:D1849,"Part-Time")</f>
        <v>7513</v>
      </c>
    </row>
    <row r="12" spans="1:4" x14ac:dyDescent="0.25">
      <c r="A12" t="s">
        <v>15</v>
      </c>
      <c r="B12" s="35">
        <f>SUMIFS('PT &amp; FT Data PivotTable Analysi'!F11:F1850,'PT &amp; FT Data PivotTable Analysi'!A11:A1850,A12,'PT &amp; FT Data PivotTable Analysi'!D11:D1850,"Part-Time")</f>
        <v>978</v>
      </c>
      <c r="C12" s="35">
        <f>SUMIFS('PT &amp; FT Data PivotTable Analysi'!F11:F1850,'PT &amp; FT Data PivotTable Analysi'!E11:E1850,"Male",'PT &amp; FT Data PivotTable Analysi'!A11:A1850,A12,'PT &amp; FT Data PivotTable Analysi'!D11:D1850,"Part-Time")</f>
        <v>100</v>
      </c>
      <c r="D12" s="35">
        <f>SUMIFS('PT &amp; FT Data PivotTable Analysi'!F11:F1850,'PT &amp; FT Data PivotTable Analysi'!E11:E1850,"Female",'PT &amp; FT Data PivotTable Analysi'!A11:A1850,A12,'PT &amp; FT Data PivotTable Analysi'!D11:D1850,"Part-Time")</f>
        <v>878</v>
      </c>
    </row>
    <row r="17" spans="1:35" ht="18.75" x14ac:dyDescent="0.3">
      <c r="A17" s="38"/>
      <c r="B17" s="90">
        <v>2014</v>
      </c>
      <c r="C17" s="90"/>
      <c r="D17" s="90">
        <v>2015</v>
      </c>
      <c r="E17" s="90"/>
      <c r="F17" s="90">
        <v>2016</v>
      </c>
      <c r="G17" s="90"/>
      <c r="H17" s="90">
        <v>2017</v>
      </c>
      <c r="I17" s="90"/>
      <c r="J17" s="90">
        <v>2018</v>
      </c>
      <c r="K17" s="90"/>
      <c r="L17" s="38" t="s">
        <v>116</v>
      </c>
      <c r="M17" s="38"/>
      <c r="N17" s="38" t="s">
        <v>138</v>
      </c>
      <c r="O17" s="38" t="s">
        <v>137</v>
      </c>
      <c r="P17" s="38"/>
      <c r="Q17" s="38">
        <v>2014</v>
      </c>
      <c r="R17" s="38"/>
      <c r="S17" s="38">
        <v>2015</v>
      </c>
      <c r="T17" s="38"/>
      <c r="U17" s="38">
        <v>2016</v>
      </c>
      <c r="V17" s="38"/>
      <c r="W17" s="38">
        <v>2017</v>
      </c>
      <c r="X17" s="38"/>
      <c r="Y17" s="38">
        <v>2018</v>
      </c>
      <c r="Z17" s="38"/>
      <c r="AB17" s="90">
        <v>2015</v>
      </c>
      <c r="AC17" s="90"/>
      <c r="AD17" s="90">
        <v>2016</v>
      </c>
      <c r="AE17" s="90"/>
      <c r="AF17" s="90">
        <v>2017</v>
      </c>
      <c r="AG17" s="90"/>
      <c r="AH17" s="90">
        <v>2018</v>
      </c>
      <c r="AI17" s="90"/>
    </row>
    <row r="18" spans="1:35" ht="18.75" x14ac:dyDescent="0.3">
      <c r="A18" s="38" t="s">
        <v>2</v>
      </c>
      <c r="B18" s="38" t="s">
        <v>5</v>
      </c>
      <c r="C18" s="38" t="s">
        <v>4</v>
      </c>
      <c r="D18" s="38" t="s">
        <v>5</v>
      </c>
      <c r="E18" s="38" t="s">
        <v>4</v>
      </c>
      <c r="F18" s="38" t="s">
        <v>5</v>
      </c>
      <c r="G18" s="38" t="s">
        <v>4</v>
      </c>
      <c r="H18" s="38" t="s">
        <v>5</v>
      </c>
      <c r="I18" s="38" t="s">
        <v>4</v>
      </c>
      <c r="J18" s="38" t="s">
        <v>5</v>
      </c>
      <c r="K18" s="38" t="s">
        <v>4</v>
      </c>
      <c r="L18" s="38"/>
      <c r="M18" s="38" t="s">
        <v>131</v>
      </c>
      <c r="N18" s="38" t="s">
        <v>133</v>
      </c>
      <c r="O18" s="38" t="s">
        <v>132</v>
      </c>
      <c r="P18" s="38" t="s">
        <v>134</v>
      </c>
      <c r="Q18" s="38" t="s">
        <v>135</v>
      </c>
      <c r="R18" s="38" t="s">
        <v>136</v>
      </c>
      <c r="S18" s="38" t="s">
        <v>135</v>
      </c>
      <c r="T18" s="38" t="s">
        <v>136</v>
      </c>
      <c r="U18" s="38" t="s">
        <v>135</v>
      </c>
      <c r="V18" s="38" t="s">
        <v>136</v>
      </c>
      <c r="W18" s="38" t="s">
        <v>135</v>
      </c>
      <c r="X18" s="38" t="s">
        <v>136</v>
      </c>
      <c r="Y18" s="38" t="s">
        <v>135</v>
      </c>
      <c r="Z18" s="38" t="s">
        <v>136</v>
      </c>
      <c r="AB18" s="38" t="s">
        <v>135</v>
      </c>
      <c r="AC18" s="38" t="s">
        <v>136</v>
      </c>
      <c r="AD18" s="38" t="s">
        <v>135</v>
      </c>
      <c r="AE18" s="38" t="s">
        <v>136</v>
      </c>
      <c r="AF18" s="38" t="s">
        <v>135</v>
      </c>
      <c r="AG18" s="38" t="s">
        <v>136</v>
      </c>
      <c r="AH18" s="38" t="s">
        <v>135</v>
      </c>
      <c r="AI18" s="38" t="s">
        <v>136</v>
      </c>
    </row>
    <row r="19" spans="1:35" x14ac:dyDescent="0.25">
      <c r="A19" s="39" t="s">
        <v>6</v>
      </c>
      <c r="B19" s="40">
        <v>35549</v>
      </c>
      <c r="C19" s="40">
        <v>4883</v>
      </c>
      <c r="D19" s="40">
        <v>36801</v>
      </c>
      <c r="E19" s="40">
        <v>5159</v>
      </c>
      <c r="F19" s="40">
        <v>38938</v>
      </c>
      <c r="G19" s="40">
        <v>5582</v>
      </c>
      <c r="H19" s="40">
        <v>39141</v>
      </c>
      <c r="I19" s="40">
        <v>7441</v>
      </c>
      <c r="J19" s="40">
        <v>39156</v>
      </c>
      <c r="K19" s="40">
        <v>8783</v>
      </c>
      <c r="L19" s="40">
        <v>221433</v>
      </c>
      <c r="M19" s="35">
        <v>523781</v>
      </c>
      <c r="N19" s="36">
        <f>(L19/M19)*100</f>
        <v>42.275874840820876</v>
      </c>
      <c r="O19" s="36">
        <f>(SUM(C19,E19,G19,I19,K19)/L35)*100</f>
        <v>26.341560246145701</v>
      </c>
      <c r="P19" s="36">
        <f>(SUM(B19,D19,F19,H19,J19)/L51)*100</f>
        <v>47.05778686795226</v>
      </c>
      <c r="Q19" s="36">
        <f>((C19)/SUM(B35,C35))*100</f>
        <v>20.131101583113455</v>
      </c>
      <c r="R19" s="36">
        <f>((B19)/SUM(B51,C51)*100)</f>
        <v>45.884478864149727</v>
      </c>
      <c r="S19" s="36">
        <f>((E19)/SUM(D35,E35)*100)</f>
        <v>22.024419398907106</v>
      </c>
      <c r="T19" s="36">
        <f>((D19)/SUM(D51,E51)*100)</f>
        <v>47.17714021998308</v>
      </c>
      <c r="U19" s="36">
        <f>((G19)/SUM(F35,G35)*100)</f>
        <v>23.422289358845248</v>
      </c>
      <c r="V19" s="36">
        <f>((H19)/SUM(F51,G51)*100)</f>
        <v>48.081222514310987</v>
      </c>
      <c r="W19" s="36">
        <f>((I19)/SUM(H35,I35)*100)</f>
        <v>30.320687828531845</v>
      </c>
      <c r="X19" s="36">
        <f>((H19)/SUM(H51,I51)*100)</f>
        <v>47.508708898248507</v>
      </c>
      <c r="Y19" s="36">
        <f>((K19)/SUM(J35,K35)*100)</f>
        <v>35.342642147197296</v>
      </c>
      <c r="Z19" s="36">
        <f>((J19)/SUM(J51,K51)*100)</f>
        <v>46.835639869382675</v>
      </c>
      <c r="AB19">
        <f t="shared" ref="AB19:AI19" si="0">(S19-Q19)/S19</f>
        <v>8.596448249108446E-2</v>
      </c>
      <c r="AC19" s="36">
        <f t="shared" si="0"/>
        <v>2.7400163507278748E-2</v>
      </c>
      <c r="AD19">
        <f t="shared" si="0"/>
        <v>5.968118395780328E-2</v>
      </c>
      <c r="AE19">
        <f t="shared" si="0"/>
        <v>1.8803230181154689E-2</v>
      </c>
      <c r="AF19">
        <f t="shared" si="0"/>
        <v>0.22751457713288373</v>
      </c>
      <c r="AG19">
        <f t="shared" si="0"/>
        <v>-1.2050708792963782E-2</v>
      </c>
      <c r="AH19">
        <f t="shared" si="0"/>
        <v>0.14209334711733476</v>
      </c>
      <c r="AI19">
        <f t="shared" si="0"/>
        <v>-1.4370872923758857E-2</v>
      </c>
    </row>
    <row r="20" spans="1:35" x14ac:dyDescent="0.25">
      <c r="A20" s="39" t="s">
        <v>7</v>
      </c>
      <c r="B20" s="40">
        <v>5819</v>
      </c>
      <c r="C20" s="40">
        <v>1045</v>
      </c>
      <c r="D20" s="40">
        <v>5800</v>
      </c>
      <c r="E20" s="40">
        <v>1028</v>
      </c>
      <c r="F20" s="40">
        <v>2866</v>
      </c>
      <c r="G20" s="40">
        <v>728</v>
      </c>
      <c r="H20" s="40">
        <v>2754</v>
      </c>
      <c r="I20" s="40">
        <v>732</v>
      </c>
      <c r="J20" s="40">
        <v>1399</v>
      </c>
      <c r="K20" s="40">
        <v>113</v>
      </c>
      <c r="L20" s="40">
        <v>22284</v>
      </c>
      <c r="M20" s="35">
        <v>83082</v>
      </c>
      <c r="N20" s="36">
        <f t="shared" ref="N20:N29" si="1">(L20/M20)*100</f>
        <v>26.821694229797068</v>
      </c>
      <c r="O20" s="36">
        <f t="shared" ref="O20:O29" si="2">(SUM(C20,E20,G20,I20,K20)/L36)*100</f>
        <v>18.11496994087544</v>
      </c>
      <c r="P20" s="36">
        <f t="shared" ref="P20:P29" si="3">(SUM(B20,D20,F20,H20,J20)/L52)*100</f>
        <v>29.605273608132794</v>
      </c>
      <c r="Q20" s="36">
        <f>((C20)/SUM(B36,C36))*100</f>
        <v>21.35267674703719</v>
      </c>
      <c r="R20" s="36">
        <f t="shared" ref="R20:R29" si="4">((B20)/SUM(B52,C52)*100)</f>
        <v>36.917903819312272</v>
      </c>
      <c r="S20" s="36">
        <f>((E20)/SUM(D36,E36)*100)</f>
        <v>21.587568248635026</v>
      </c>
      <c r="T20" s="36">
        <f t="shared" ref="T20:T29" si="5">((D20)/SUM(D52,E52)*100)</f>
        <v>37.20572198344987</v>
      </c>
      <c r="U20" s="36">
        <f t="shared" ref="U20:U29" si="6">((G20)/SUM(F36,G36)*100)</f>
        <v>17.878192534381139</v>
      </c>
      <c r="V20" s="36">
        <f t="shared" ref="V20:V29" si="7">((H20)/SUM(F52,G52)*100)</f>
        <v>23.31329890798273</v>
      </c>
      <c r="W20" s="36">
        <f t="shared" ref="W20:W29" si="8">((I20)/SUM(H36,I36)*100)</f>
        <v>18.345864661654137</v>
      </c>
      <c r="X20" s="36">
        <f t="shared" ref="X20:X29" si="9">((H20)/SUM(H52,I52)*100)</f>
        <v>23.897952099965288</v>
      </c>
      <c r="Y20" s="36">
        <f t="shared" ref="Y20:Y29" si="10">((K20)/SUM(J36,K36)*100)</f>
        <v>4.6907430469074303</v>
      </c>
      <c r="Z20" s="36">
        <f t="shared" ref="Z20:Z29" si="11">((J20)/SUM(J52,K52)*100)</f>
        <v>16.922704729647997</v>
      </c>
      <c r="AB20">
        <f>(S20-Q20)/S20</f>
        <v>1.0880868974794716E-2</v>
      </c>
      <c r="AC20" s="36">
        <f t="shared" ref="AC20:AC29" si="12">(T20-R20)/T20</f>
        <v>7.7358575185189756E-3</v>
      </c>
      <c r="AD20">
        <f t="shared" ref="AD20:AD29" si="13">(U20-S20)/U20</f>
        <v>-0.20748046577529988</v>
      </c>
      <c r="AE20">
        <f t="shared" ref="AE20:AE29" si="14">(V20-T20)/V20</f>
        <v>-0.59590121202067292</v>
      </c>
      <c r="AF20">
        <f t="shared" ref="AF20:AF29" si="15">(W20-U20)/W20</f>
        <v>2.5491964314470778E-2</v>
      </c>
      <c r="AG20">
        <f t="shared" ref="AG20:AG29" si="16">(X20-V20)/X20</f>
        <v>2.4464572928129959E-2</v>
      </c>
      <c r="AH20">
        <f t="shared" ref="AH20:AH29" si="17">(Y20-W20)/Y20</f>
        <v>-2.9110785814092757</v>
      </c>
      <c r="AI20">
        <f t="shared" ref="AI20:AI29" si="18">(Z20-X20)/Z20</f>
        <v>-0.41218277348401039</v>
      </c>
    </row>
    <row r="21" spans="1:35" x14ac:dyDescent="0.25">
      <c r="A21" s="39" t="s">
        <v>8</v>
      </c>
      <c r="B21" s="40">
        <v>639</v>
      </c>
      <c r="C21" s="40">
        <v>101</v>
      </c>
      <c r="D21" s="40">
        <v>872</v>
      </c>
      <c r="E21" s="40">
        <v>172</v>
      </c>
      <c r="F21" s="40">
        <v>1078</v>
      </c>
      <c r="G21" s="40">
        <v>206</v>
      </c>
      <c r="H21" s="40">
        <v>1404</v>
      </c>
      <c r="I21" s="40">
        <v>442</v>
      </c>
      <c r="J21" s="40">
        <v>1368</v>
      </c>
      <c r="K21" s="40">
        <v>690</v>
      </c>
      <c r="L21" s="40">
        <v>6972</v>
      </c>
      <c r="M21" s="35">
        <v>41493</v>
      </c>
      <c r="N21" s="36">
        <f t="shared" si="1"/>
        <v>16.802834212999784</v>
      </c>
      <c r="O21" s="36">
        <f t="shared" si="2"/>
        <v>9.2004568817818395</v>
      </c>
      <c r="P21" s="36">
        <f t="shared" si="3"/>
        <v>22.35333361130801</v>
      </c>
      <c r="Q21" s="36">
        <f t="shared" ref="Q21:Q28" si="19">((C21)/SUM(B37,C37))*100</f>
        <v>2.8973034997131384</v>
      </c>
      <c r="R21" s="36">
        <f t="shared" si="4"/>
        <v>15.390173410404625</v>
      </c>
      <c r="S21" s="36">
        <f t="shared" ref="S21:S27" si="20">((E21)/SUM(D37,E37)*100)</f>
        <v>4.6273876782351353</v>
      </c>
      <c r="T21" s="36">
        <f t="shared" si="5"/>
        <v>18.478491205763934</v>
      </c>
      <c r="U21" s="36">
        <f t="shared" si="6"/>
        <v>5.8756417569880206</v>
      </c>
      <c r="V21" s="36">
        <f t="shared" si="7"/>
        <v>28.78818946073406</v>
      </c>
      <c r="W21" s="36">
        <f t="shared" si="8"/>
        <v>13.213751868460388</v>
      </c>
      <c r="X21" s="36">
        <f t="shared" si="9"/>
        <v>27.14092402861009</v>
      </c>
      <c r="Y21" s="36">
        <f t="shared" si="10"/>
        <v>19.965277777777779</v>
      </c>
      <c r="Z21" s="36">
        <f t="shared" si="11"/>
        <v>27.024891347293561</v>
      </c>
      <c r="AB21">
        <f t="shared" ref="AB21:AB28" si="21">(S21-Q21)/S21</f>
        <v>0.37387923788175947</v>
      </c>
      <c r="AC21" s="36">
        <f t="shared" si="12"/>
        <v>0.16713040913188737</v>
      </c>
      <c r="AD21">
        <f t="shared" si="13"/>
        <v>0.21244557282075804</v>
      </c>
      <c r="AE21">
        <f t="shared" si="14"/>
        <v>0.35812249565163318</v>
      </c>
      <c r="AF21">
        <f t="shared" si="15"/>
        <v>0.55533887608314636</v>
      </c>
      <c r="AG21">
        <f t="shared" si="16"/>
        <v>-6.0693049005536286E-2</v>
      </c>
      <c r="AH21">
        <f t="shared" si="17"/>
        <v>0.33816338467537538</v>
      </c>
      <c r="AI21">
        <f t="shared" si="18"/>
        <v>-4.2935484855575311E-3</v>
      </c>
    </row>
    <row r="22" spans="1:35" x14ac:dyDescent="0.25">
      <c r="A22" s="39" t="s">
        <v>9</v>
      </c>
      <c r="B22" s="40">
        <v>36559</v>
      </c>
      <c r="C22" s="40">
        <v>5318</v>
      </c>
      <c r="D22" s="40">
        <v>38055</v>
      </c>
      <c r="E22" s="40">
        <v>5632</v>
      </c>
      <c r="F22" s="40">
        <v>37992</v>
      </c>
      <c r="G22" s="40">
        <v>5854</v>
      </c>
      <c r="H22" s="40">
        <v>39259</v>
      </c>
      <c r="I22" s="40">
        <v>6484</v>
      </c>
      <c r="J22" s="40">
        <v>41002</v>
      </c>
      <c r="K22" s="40">
        <v>7498</v>
      </c>
      <c r="L22" s="40">
        <v>223653</v>
      </c>
      <c r="M22" s="35">
        <v>702262</v>
      </c>
      <c r="N22" s="36">
        <f t="shared" si="1"/>
        <v>31.847515599591038</v>
      </c>
      <c r="O22" s="36">
        <f t="shared" si="2"/>
        <v>17.123786745279084</v>
      </c>
      <c r="P22" s="36">
        <f t="shared" si="3"/>
        <v>36.913969418749531</v>
      </c>
      <c r="Q22" s="36">
        <f>((C22)/SUM(B38,C38))*100</f>
        <v>15.195588193273709</v>
      </c>
      <c r="R22" s="36">
        <f t="shared" si="4"/>
        <v>36.206708724114364</v>
      </c>
      <c r="S22" s="36">
        <f t="shared" si="20"/>
        <v>16.098788017379373</v>
      </c>
      <c r="T22" s="36">
        <f t="shared" si="5"/>
        <v>36.909692249498079</v>
      </c>
      <c r="U22" s="36">
        <f t="shared" si="6"/>
        <v>16.298688643260849</v>
      </c>
      <c r="V22" s="36">
        <f t="shared" si="7"/>
        <v>37.725460049007829</v>
      </c>
      <c r="W22" s="36">
        <f t="shared" si="8"/>
        <v>17.893313464138863</v>
      </c>
      <c r="X22" s="36">
        <f t="shared" si="9"/>
        <v>37.151049453981109</v>
      </c>
      <c r="Y22" s="36">
        <f t="shared" si="10"/>
        <v>19.915006640106242</v>
      </c>
      <c r="Z22" s="36">
        <f t="shared" si="11"/>
        <v>37.733522298503615</v>
      </c>
      <c r="AB22">
        <f>(S22-Q22)/S22</f>
        <v>5.6103591346790778E-2</v>
      </c>
      <c r="AC22" s="36">
        <f t="shared" si="12"/>
        <v>1.90460413658224E-2</v>
      </c>
      <c r="AD22">
        <f t="shared" si="13"/>
        <v>1.2264828800452635E-2</v>
      </c>
      <c r="AE22">
        <f t="shared" si="14"/>
        <v>2.162379990727786E-2</v>
      </c>
      <c r="AF22">
        <f t="shared" si="15"/>
        <v>8.9118475685004001E-2</v>
      </c>
      <c r="AG22">
        <f t="shared" si="16"/>
        <v>-1.546149041464469E-2</v>
      </c>
      <c r="AH22">
        <f t="shared" si="17"/>
        <v>0.10151606838513176</v>
      </c>
      <c r="AI22">
        <f t="shared" si="18"/>
        <v>1.5436482179285053E-2</v>
      </c>
    </row>
    <row r="23" spans="1:35" x14ac:dyDescent="0.25">
      <c r="A23" s="39" t="s">
        <v>10</v>
      </c>
      <c r="B23" s="40">
        <v>2788</v>
      </c>
      <c r="C23" s="40">
        <v>654</v>
      </c>
      <c r="D23" s="40">
        <v>1697</v>
      </c>
      <c r="E23" s="40">
        <v>376</v>
      </c>
      <c r="F23" s="40">
        <v>1521</v>
      </c>
      <c r="G23" s="40">
        <v>331</v>
      </c>
      <c r="H23" s="40">
        <v>1567</v>
      </c>
      <c r="I23" s="40">
        <v>337</v>
      </c>
      <c r="J23" s="40">
        <v>699</v>
      </c>
      <c r="K23" s="40">
        <v>114</v>
      </c>
      <c r="L23" s="40">
        <v>10084</v>
      </c>
      <c r="M23" s="35">
        <v>90334</v>
      </c>
      <c r="N23" s="36">
        <f t="shared" si="1"/>
        <v>11.163017247105188</v>
      </c>
      <c r="O23" s="36">
        <f t="shared" si="2"/>
        <v>4.3367957493657556</v>
      </c>
      <c r="P23" s="36">
        <f t="shared" si="3"/>
        <v>17.037403196572747</v>
      </c>
      <c r="Q23" s="36">
        <f t="shared" si="19"/>
        <v>5.1342439943476208</v>
      </c>
      <c r="R23" s="36">
        <f t="shared" si="4"/>
        <v>17.985936391200568</v>
      </c>
      <c r="S23" s="36">
        <f t="shared" si="20"/>
        <v>4.6448424953675103</v>
      </c>
      <c r="T23" s="36">
        <f t="shared" si="5"/>
        <v>18.774200685916583</v>
      </c>
      <c r="U23" s="36">
        <f t="shared" si="6"/>
        <v>4.2577823514278368</v>
      </c>
      <c r="V23" s="36">
        <f t="shared" si="7"/>
        <v>17.825048344898192</v>
      </c>
      <c r="W23" s="36">
        <f t="shared" si="8"/>
        <v>4.5472945621373633</v>
      </c>
      <c r="X23" s="36">
        <f t="shared" si="9"/>
        <v>17.84128429921439</v>
      </c>
      <c r="Y23" s="36">
        <f t="shared" si="10"/>
        <v>1.9777931991672451</v>
      </c>
      <c r="Z23" s="36">
        <f t="shared" si="11"/>
        <v>10.857409133271203</v>
      </c>
      <c r="AB23">
        <f t="shared" si="21"/>
        <v>-0.10536449825117009</v>
      </c>
      <c r="AC23" s="36">
        <f t="shared" si="12"/>
        <v>4.1986570182310314E-2</v>
      </c>
      <c r="AD23">
        <f t="shared" si="13"/>
        <v>-9.0906512356103364E-2</v>
      </c>
      <c r="AE23">
        <f t="shared" si="14"/>
        <v>-5.3248233758089777E-2</v>
      </c>
      <c r="AF23">
        <f t="shared" si="15"/>
        <v>6.3666913755735924E-2</v>
      </c>
      <c r="AG23">
        <f t="shared" si="16"/>
        <v>9.1002161301316986E-4</v>
      </c>
      <c r="AH23">
        <f t="shared" si="17"/>
        <v>-1.2991759522947159</v>
      </c>
      <c r="AI23">
        <f t="shared" si="18"/>
        <v>-0.6432358843825785</v>
      </c>
    </row>
    <row r="24" spans="1:35" x14ac:dyDescent="0.25">
      <c r="A24" s="39" t="s">
        <v>11</v>
      </c>
      <c r="B24" s="40">
        <v>3529</v>
      </c>
      <c r="C24" s="40">
        <v>418</v>
      </c>
      <c r="D24" s="40">
        <v>3590</v>
      </c>
      <c r="E24" s="40">
        <v>418</v>
      </c>
      <c r="F24" s="40">
        <v>2811</v>
      </c>
      <c r="G24" s="40">
        <v>316</v>
      </c>
      <c r="H24" s="40">
        <v>3505</v>
      </c>
      <c r="I24" s="40">
        <v>735</v>
      </c>
      <c r="J24" s="40">
        <v>3574</v>
      </c>
      <c r="K24" s="40">
        <v>1447</v>
      </c>
      <c r="L24" s="40">
        <v>20343</v>
      </c>
      <c r="M24" s="35">
        <v>229205</v>
      </c>
      <c r="N24" s="36">
        <f t="shared" si="1"/>
        <v>8.8754608320062829</v>
      </c>
      <c r="O24" s="36">
        <f t="shared" si="2"/>
        <v>2.4078113038579865</v>
      </c>
      <c r="P24" s="36">
        <f t="shared" si="3"/>
        <v>18.744971842316975</v>
      </c>
      <c r="Q24" s="36">
        <f t="shared" si="19"/>
        <v>1.5407866121124996</v>
      </c>
      <c r="R24" s="36">
        <f t="shared" si="4"/>
        <v>20.196875178847364</v>
      </c>
      <c r="S24" s="36">
        <f t="shared" si="20"/>
        <v>1.5157009210240047</v>
      </c>
      <c r="T24" s="36">
        <f t="shared" si="5"/>
        <v>20.061469684269348</v>
      </c>
      <c r="U24" s="36">
        <f t="shared" si="6"/>
        <v>1.1474219317356573</v>
      </c>
      <c r="V24" s="36">
        <f t="shared" si="7"/>
        <v>19.374274501133158</v>
      </c>
      <c r="W24" s="36">
        <f t="shared" si="8"/>
        <v>2.6538128249566726</v>
      </c>
      <c r="X24" s="36">
        <f t="shared" si="9"/>
        <v>19.147773832286262</v>
      </c>
      <c r="Y24" s="36">
        <f t="shared" si="10"/>
        <v>5.0730989026399751</v>
      </c>
      <c r="Z24" s="36">
        <f t="shared" si="11"/>
        <v>18.835309617918313</v>
      </c>
      <c r="AB24">
        <f t="shared" si="21"/>
        <v>-1.655055475690221E-2</v>
      </c>
      <c r="AC24" s="36">
        <f t="shared" si="12"/>
        <v>-6.7495301545225685E-3</v>
      </c>
      <c r="AD24">
        <f t="shared" si="13"/>
        <v>-0.32096213180383182</v>
      </c>
      <c r="AE24">
        <f t="shared" si="14"/>
        <v>-3.5469466642273351E-2</v>
      </c>
      <c r="AF24">
        <f t="shared" si="15"/>
        <v>0.56763268270271072</v>
      </c>
      <c r="AG24">
        <f t="shared" si="16"/>
        <v>-1.1829086285998366E-2</v>
      </c>
      <c r="AH24">
        <f t="shared" si="17"/>
        <v>0.47688525773158835</v>
      </c>
      <c r="AI24">
        <f t="shared" si="18"/>
        <v>-1.6589279428180864E-2</v>
      </c>
    </row>
    <row r="25" spans="1:35" x14ac:dyDescent="0.25">
      <c r="A25" s="39" t="s">
        <v>12</v>
      </c>
      <c r="B25" s="40">
        <v>1032</v>
      </c>
      <c r="C25" s="40">
        <v>294</v>
      </c>
      <c r="D25" s="40">
        <v>1075</v>
      </c>
      <c r="E25" s="40">
        <v>279</v>
      </c>
      <c r="F25" s="40">
        <v>1081</v>
      </c>
      <c r="G25" s="40">
        <v>284</v>
      </c>
      <c r="H25" s="40">
        <v>1256</v>
      </c>
      <c r="I25" s="40">
        <v>320</v>
      </c>
      <c r="J25" s="40">
        <v>1251</v>
      </c>
      <c r="K25" s="40">
        <v>302</v>
      </c>
      <c r="L25" s="40">
        <v>7174</v>
      </c>
      <c r="M25" s="35">
        <v>50858</v>
      </c>
      <c r="N25" s="36">
        <f t="shared" si="1"/>
        <v>14.10594203468481</v>
      </c>
      <c r="O25" s="36">
        <f t="shared" si="2"/>
        <v>5.1684372379088623</v>
      </c>
      <c r="P25" s="36">
        <f t="shared" si="3"/>
        <v>25.604711806492219</v>
      </c>
      <c r="Q25" s="36">
        <f t="shared" si="19"/>
        <v>5.1569900017540782</v>
      </c>
      <c r="R25" s="36">
        <f t="shared" si="4"/>
        <v>25.350036845983787</v>
      </c>
      <c r="S25" s="36">
        <f t="shared" si="20"/>
        <v>4.9573560767590621</v>
      </c>
      <c r="T25" s="36">
        <f t="shared" si="5"/>
        <v>26.648487853247399</v>
      </c>
      <c r="U25" s="36">
        <f t="shared" si="6"/>
        <v>5.0914306202940125</v>
      </c>
      <c r="V25" s="36">
        <f t="shared" si="7"/>
        <v>29.462819610602864</v>
      </c>
      <c r="W25" s="36">
        <f t="shared" si="8"/>
        <v>5.4916766775356098</v>
      </c>
      <c r="X25" s="36">
        <f t="shared" si="9"/>
        <v>26.117695986691619</v>
      </c>
      <c r="Y25" s="36">
        <f t="shared" si="10"/>
        <v>5.1343080584835086</v>
      </c>
      <c r="Z25" s="36">
        <f t="shared" si="11"/>
        <v>24.698914116485689</v>
      </c>
      <c r="AB25">
        <f t="shared" si="21"/>
        <v>-4.0270241214048402E-2</v>
      </c>
      <c r="AC25" s="36">
        <f t="shared" si="12"/>
        <v>4.8725128960943352E-2</v>
      </c>
      <c r="AD25">
        <f t="shared" si="13"/>
        <v>2.6333373374575822E-2</v>
      </c>
      <c r="AE25">
        <f t="shared" si="14"/>
        <v>9.5521467210241601E-2</v>
      </c>
      <c r="AF25">
        <f t="shared" si="15"/>
        <v>7.2882305485837115E-2</v>
      </c>
      <c r="AG25">
        <f t="shared" si="16"/>
        <v>-0.1280788177339903</v>
      </c>
      <c r="AH25">
        <f t="shared" si="17"/>
        <v>-6.9604046929286748E-2</v>
      </c>
      <c r="AI25">
        <f t="shared" si="18"/>
        <v>-5.7443086911215288E-2</v>
      </c>
    </row>
    <row r="26" spans="1:35" x14ac:dyDescent="0.25">
      <c r="A26" s="39" t="s">
        <v>13</v>
      </c>
      <c r="B26" s="40">
        <v>219</v>
      </c>
      <c r="C26" s="40">
        <v>67</v>
      </c>
      <c r="D26" s="40">
        <v>230</v>
      </c>
      <c r="E26" s="40">
        <v>67</v>
      </c>
      <c r="F26" s="40">
        <v>280</v>
      </c>
      <c r="G26" s="40">
        <v>80</v>
      </c>
      <c r="H26" s="40">
        <v>288</v>
      </c>
      <c r="I26" s="40">
        <v>69</v>
      </c>
      <c r="J26" s="40">
        <v>292</v>
      </c>
      <c r="K26" s="40">
        <v>71</v>
      </c>
      <c r="L26" s="40">
        <v>1663</v>
      </c>
      <c r="M26" s="35">
        <v>11955</v>
      </c>
      <c r="N26" s="36">
        <f t="shared" si="1"/>
        <v>13.910497699707236</v>
      </c>
      <c r="O26" s="36">
        <f t="shared" si="2"/>
        <v>7.1805273833671395</v>
      </c>
      <c r="P26" s="36">
        <f t="shared" si="3"/>
        <v>18.633451957295375</v>
      </c>
      <c r="Q26" s="36">
        <f t="shared" si="19"/>
        <v>7.7188940092165899</v>
      </c>
      <c r="R26" s="36">
        <f t="shared" si="4"/>
        <v>18.326359832635983</v>
      </c>
      <c r="S26" s="36">
        <f t="shared" si="20"/>
        <v>7.6309794988610475</v>
      </c>
      <c r="T26" s="36">
        <f t="shared" si="5"/>
        <v>19.071310116086234</v>
      </c>
      <c r="U26" s="36">
        <f t="shared" si="6"/>
        <v>8.2219938335046248</v>
      </c>
      <c r="V26" s="36">
        <f t="shared" si="7"/>
        <v>20.041753653444676</v>
      </c>
      <c r="W26" s="36">
        <f t="shared" si="8"/>
        <v>6.3948100092678404</v>
      </c>
      <c r="X26" s="36">
        <f t="shared" si="9"/>
        <v>19.08548707753479</v>
      </c>
      <c r="Y26" s="36">
        <f t="shared" si="10"/>
        <v>6.2720848056537104</v>
      </c>
      <c r="Z26" s="36">
        <f t="shared" si="11"/>
        <v>17.401668653158524</v>
      </c>
      <c r="AB26">
        <f t="shared" si="21"/>
        <v>-1.1520737327188979E-2</v>
      </c>
      <c r="AC26" s="36">
        <f t="shared" si="12"/>
        <v>3.9061306167000119E-2</v>
      </c>
      <c r="AD26">
        <f t="shared" si="13"/>
        <v>7.1882118451025087E-2</v>
      </c>
      <c r="AE26">
        <f t="shared" si="14"/>
        <v>4.8421088999447248E-2</v>
      </c>
      <c r="AF26">
        <f t="shared" si="15"/>
        <v>-0.28572918063065078</v>
      </c>
      <c r="AG26">
        <f t="shared" si="16"/>
        <v>-5.0104384133611755E-2</v>
      </c>
      <c r="AH26">
        <f t="shared" si="17"/>
        <v>-1.9566891618478188E-2</v>
      </c>
      <c r="AI26">
        <f t="shared" si="18"/>
        <v>-9.6761894387101866E-2</v>
      </c>
    </row>
    <row r="27" spans="1:35" x14ac:dyDescent="0.25">
      <c r="A27" s="39" t="s">
        <v>14</v>
      </c>
      <c r="B27" s="40">
        <v>1754</v>
      </c>
      <c r="C27" s="40">
        <v>1198</v>
      </c>
      <c r="D27" s="40">
        <v>1548</v>
      </c>
      <c r="E27" s="40">
        <v>1145</v>
      </c>
      <c r="F27" s="40">
        <v>1436</v>
      </c>
      <c r="G27" s="40">
        <v>1275</v>
      </c>
      <c r="H27" s="40">
        <v>1430</v>
      </c>
      <c r="I27" s="40">
        <v>2129</v>
      </c>
      <c r="J27" s="40">
        <v>1345</v>
      </c>
      <c r="K27" s="40">
        <v>2998</v>
      </c>
      <c r="L27" s="40">
        <v>16258</v>
      </c>
      <c r="M27" s="35">
        <v>150071</v>
      </c>
      <c r="N27" s="36">
        <f t="shared" si="1"/>
        <v>10.833538791638626</v>
      </c>
      <c r="O27" s="36">
        <f t="shared" si="2"/>
        <v>7.624503034107553</v>
      </c>
      <c r="P27" s="36">
        <f t="shared" si="3"/>
        <v>21.238162544169612</v>
      </c>
      <c r="Q27" s="36">
        <f t="shared" si="19"/>
        <v>5.2481710255399303</v>
      </c>
      <c r="R27" s="36">
        <f t="shared" si="4"/>
        <v>25.30294287362954</v>
      </c>
      <c r="S27" s="36">
        <f t="shared" si="20"/>
        <v>4.9806429161773025</v>
      </c>
      <c r="T27" s="36">
        <f t="shared" si="5"/>
        <v>21.756851721714689</v>
      </c>
      <c r="U27" s="36">
        <f t="shared" si="6"/>
        <v>5.6053811659192831</v>
      </c>
      <c r="V27" s="36">
        <f t="shared" si="7"/>
        <v>21.001615508885298</v>
      </c>
      <c r="W27" s="36">
        <f t="shared" si="8"/>
        <v>9.2597425191370917</v>
      </c>
      <c r="X27" s="36">
        <f t="shared" si="9"/>
        <v>20.036429872495447</v>
      </c>
      <c r="Y27" s="36">
        <f t="shared" si="10"/>
        <v>12.954800795091176</v>
      </c>
      <c r="Z27" s="36">
        <f t="shared" si="11"/>
        <v>18.219994581414252</v>
      </c>
      <c r="AB27">
        <f t="shared" si="21"/>
        <v>-5.3713569485916601E-2</v>
      </c>
      <c r="AC27" s="36">
        <f t="shared" si="12"/>
        <v>-0.16298732910771424</v>
      </c>
      <c r="AD27">
        <f t="shared" si="13"/>
        <v>0.11145330375396933</v>
      </c>
      <c r="AE27">
        <f t="shared" si="14"/>
        <v>-3.5960862749337949E-2</v>
      </c>
      <c r="AF27">
        <f t="shared" si="15"/>
        <v>0.39465042852599269</v>
      </c>
      <c r="AG27">
        <f t="shared" si="16"/>
        <v>-4.8171537670729833E-2</v>
      </c>
      <c r="AH27">
        <f t="shared" si="17"/>
        <v>0.28522694670490134</v>
      </c>
      <c r="AI27">
        <f t="shared" si="18"/>
        <v>-9.9694612035400601E-2</v>
      </c>
    </row>
    <row r="28" spans="1:35" x14ac:dyDescent="0.25">
      <c r="A28" s="39" t="s">
        <v>15</v>
      </c>
      <c r="B28" s="40">
        <v>95</v>
      </c>
      <c r="C28" s="40">
        <v>17</v>
      </c>
      <c r="D28" s="40">
        <v>275</v>
      </c>
      <c r="E28" s="40">
        <v>26</v>
      </c>
      <c r="F28" s="40">
        <v>261</v>
      </c>
      <c r="G28" s="40">
        <v>22</v>
      </c>
      <c r="H28" s="40">
        <v>117</v>
      </c>
      <c r="I28" s="40">
        <v>17</v>
      </c>
      <c r="J28" s="40">
        <v>130</v>
      </c>
      <c r="K28" s="40">
        <v>18</v>
      </c>
      <c r="L28" s="40">
        <v>978</v>
      </c>
      <c r="M28" s="35">
        <v>8795</v>
      </c>
      <c r="N28" s="36">
        <f t="shared" si="1"/>
        <v>11.119954519613415</v>
      </c>
      <c r="O28" s="36">
        <f t="shared" si="2"/>
        <v>3.0012004801920766</v>
      </c>
      <c r="P28" s="36">
        <f t="shared" si="3"/>
        <v>16.071755445725792</v>
      </c>
      <c r="Q28" s="36">
        <f t="shared" si="19"/>
        <v>2.3842917251051894</v>
      </c>
      <c r="R28" s="36">
        <f t="shared" si="4"/>
        <v>7.6489533011272144</v>
      </c>
      <c r="S28" s="36">
        <f>((E28)/SUM(D44,E44)*100)</f>
        <v>3.4620505992010648</v>
      </c>
      <c r="T28" s="36">
        <f t="shared" si="5"/>
        <v>21.568627450980394</v>
      </c>
      <c r="U28" s="36">
        <f t="shared" si="6"/>
        <v>3.0726256983240221</v>
      </c>
      <c r="V28" s="36">
        <f t="shared" si="7"/>
        <v>9.7418817651956697</v>
      </c>
      <c r="W28" s="36">
        <f t="shared" si="8"/>
        <v>3.0909090909090908</v>
      </c>
      <c r="X28" s="36">
        <f t="shared" si="9"/>
        <v>14.130434782608695</v>
      </c>
      <c r="Y28" s="36">
        <f t="shared" si="10"/>
        <v>2.9900332225913622</v>
      </c>
      <c r="Z28" s="36">
        <f t="shared" si="11"/>
        <v>14.176663031624864</v>
      </c>
      <c r="AB28">
        <f t="shared" si="21"/>
        <v>0.31130650555615486</v>
      </c>
      <c r="AC28" s="36">
        <f t="shared" si="12"/>
        <v>0.64536671058410189</v>
      </c>
      <c r="AD28">
        <f t="shared" si="13"/>
        <v>-0.12674010410361938</v>
      </c>
      <c r="AE28">
        <f t="shared" si="14"/>
        <v>-1.2140103904809789</v>
      </c>
      <c r="AF28">
        <f t="shared" si="15"/>
        <v>5.9152152481104702E-3</v>
      </c>
      <c r="AG28">
        <f t="shared" si="16"/>
        <v>0.31057452123230644</v>
      </c>
      <c r="AH28">
        <f t="shared" si="17"/>
        <v>-3.3737373737373698E-2</v>
      </c>
      <c r="AI28">
        <f t="shared" si="18"/>
        <v>3.2608695652174406E-3</v>
      </c>
    </row>
    <row r="29" spans="1:35" x14ac:dyDescent="0.25">
      <c r="A29" s="39" t="s">
        <v>116</v>
      </c>
      <c r="B29" s="40">
        <v>87983</v>
      </c>
      <c r="C29" s="40">
        <v>13995</v>
      </c>
      <c r="D29" s="40">
        <v>89943</v>
      </c>
      <c r="E29" s="40">
        <v>14302</v>
      </c>
      <c r="F29" s="40">
        <v>88264</v>
      </c>
      <c r="G29" s="40">
        <v>14678</v>
      </c>
      <c r="H29" s="40">
        <v>90721</v>
      </c>
      <c r="I29" s="40">
        <v>18706</v>
      </c>
      <c r="J29" s="40">
        <v>90216</v>
      </c>
      <c r="K29" s="40">
        <v>22034</v>
      </c>
      <c r="L29" s="40">
        <v>530842</v>
      </c>
      <c r="M29" s="35">
        <v>1891836</v>
      </c>
      <c r="N29" s="36">
        <f t="shared" si="1"/>
        <v>28.059620389928092</v>
      </c>
      <c r="O29" s="36">
        <f t="shared" si="2"/>
        <v>12.492016688850821</v>
      </c>
      <c r="P29" s="36">
        <f t="shared" si="3"/>
        <v>36.599115322406377</v>
      </c>
      <c r="Q29" s="36">
        <f>((C29)/SUM(B45,C45))*100</f>
        <v>10.170119686939081</v>
      </c>
      <c r="R29" s="36">
        <f t="shared" si="4"/>
        <v>35.94429192404484</v>
      </c>
      <c r="S29" s="36">
        <f>((E29)/SUM(D45,E45)*100)</f>
        <v>10.769091757902505</v>
      </c>
      <c r="T29" s="36">
        <f t="shared" si="5"/>
        <v>37.169447188002366</v>
      </c>
      <c r="U29" s="36">
        <f t="shared" si="6"/>
        <v>11.064875540880788</v>
      </c>
      <c r="V29" s="36">
        <f t="shared" si="7"/>
        <v>37.371731760266606</v>
      </c>
      <c r="W29" s="36">
        <f t="shared" si="8"/>
        <v>13.994374120956399</v>
      </c>
      <c r="X29" s="36">
        <f t="shared" si="9"/>
        <v>36.859126718103106</v>
      </c>
      <c r="Y29" s="36">
        <f t="shared" si="10"/>
        <v>16.51587950019114</v>
      </c>
      <c r="Z29" s="36">
        <f t="shared" si="11"/>
        <v>36.665867367882008</v>
      </c>
      <c r="AB29">
        <f>(S29-Q29)/S29</f>
        <v>5.5619553108913727E-2</v>
      </c>
      <c r="AC29" s="36">
        <f t="shared" si="12"/>
        <v>3.2961352848771545E-2</v>
      </c>
      <c r="AD29">
        <f t="shared" si="13"/>
        <v>2.6731776772858144E-2</v>
      </c>
      <c r="AE29">
        <f t="shared" si="14"/>
        <v>5.4127695650247557E-3</v>
      </c>
      <c r="AF29">
        <f t="shared" si="15"/>
        <v>0.20933401913907132</v>
      </c>
      <c r="AG29">
        <f t="shared" si="16"/>
        <v>-1.3907140179524047E-2</v>
      </c>
      <c r="AH29">
        <f t="shared" si="17"/>
        <v>0.1526715776296115</v>
      </c>
      <c r="AI29">
        <f t="shared" si="18"/>
        <v>-5.2708244504911413E-3</v>
      </c>
    </row>
    <row r="32" spans="1:35" x14ac:dyDescent="0.25">
      <c r="B32">
        <v>2014</v>
      </c>
      <c r="D32">
        <v>2015</v>
      </c>
      <c r="F32">
        <v>2016</v>
      </c>
      <c r="H32">
        <v>2017</v>
      </c>
      <c r="J32">
        <v>2018</v>
      </c>
      <c r="L32" t="s">
        <v>116</v>
      </c>
      <c r="R32" s="89" t="s">
        <v>139</v>
      </c>
      <c r="S32" s="89"/>
      <c r="T32" s="89"/>
      <c r="U32" s="89"/>
    </row>
    <row r="33" spans="1:21" x14ac:dyDescent="0.25">
      <c r="B33" t="s">
        <v>0</v>
      </c>
      <c r="C33" t="s">
        <v>1</v>
      </c>
      <c r="D33" t="s">
        <v>0</v>
      </c>
      <c r="E33" t="s">
        <v>1</v>
      </c>
      <c r="F33" t="s">
        <v>0</v>
      </c>
      <c r="G33" t="s">
        <v>1</v>
      </c>
      <c r="H33" t="s">
        <v>0</v>
      </c>
      <c r="I33" t="s">
        <v>1</v>
      </c>
      <c r="J33" t="s">
        <v>0</v>
      </c>
      <c r="K33" t="s">
        <v>1</v>
      </c>
      <c r="M33">
        <v>2014</v>
      </c>
      <c r="N33">
        <v>2015</v>
      </c>
      <c r="O33">
        <v>2016</v>
      </c>
      <c r="P33">
        <v>2017</v>
      </c>
      <c r="Q33">
        <v>2018</v>
      </c>
      <c r="R33">
        <v>2015</v>
      </c>
      <c r="S33">
        <v>2016</v>
      </c>
      <c r="T33">
        <v>2017</v>
      </c>
      <c r="U33">
        <v>2018</v>
      </c>
    </row>
    <row r="34" spans="1:21" x14ac:dyDescent="0.25">
      <c r="A34" t="s">
        <v>2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</row>
    <row r="35" spans="1:21" x14ac:dyDescent="0.25">
      <c r="A35" t="s">
        <v>6</v>
      </c>
      <c r="B35">
        <v>19373</v>
      </c>
      <c r="C35">
        <v>4883</v>
      </c>
      <c r="D35">
        <v>18265</v>
      </c>
      <c r="E35">
        <v>5159</v>
      </c>
      <c r="F35">
        <v>18250</v>
      </c>
      <c r="G35">
        <v>5582</v>
      </c>
      <c r="H35">
        <v>17100</v>
      </c>
      <c r="I35">
        <v>7441</v>
      </c>
      <c r="J35">
        <v>16068</v>
      </c>
      <c r="K35">
        <v>8783</v>
      </c>
      <c r="L35">
        <v>120904</v>
      </c>
      <c r="M35" s="36">
        <f>(SUM(B19,C19)/SUM(B67,C67,D67,E67)*100)</f>
        <v>39.744030826395097</v>
      </c>
      <c r="N35" s="36">
        <f>(SUM(D19,E19)/SUM(F67,G67,H67,I67)*100)</f>
        <v>41.368431430543232</v>
      </c>
      <c r="O35" s="36">
        <f>(SUM(F19,G19)/SUM(J67,K67,L67,M67)*100)</f>
        <v>42.304110682453107</v>
      </c>
      <c r="P35" s="36">
        <f>(SUM(H19,I19)/SUM(N67,O67,P67,Q67)*100)</f>
        <v>43.563893461020498</v>
      </c>
      <c r="Q35" s="36">
        <f>(SUM(J19,K19)/SUM(R67,S67,T67,U67)*100)</f>
        <v>44.20215022036993</v>
      </c>
      <c r="R35">
        <f>(N35-M35)/N35</f>
        <v>3.926667142010138E-2</v>
      </c>
      <c r="S35">
        <f>(O35-N35)/O35</f>
        <v>2.2117927473605432E-2</v>
      </c>
      <c r="T35">
        <f t="shared" ref="T35:U45" si="22">(P35-O35)/P35</f>
        <v>2.891804837633722E-2</v>
      </c>
      <c r="U35">
        <f t="shared" si="22"/>
        <v>1.4439495729673802E-2</v>
      </c>
    </row>
    <row r="36" spans="1:21" x14ac:dyDescent="0.25">
      <c r="A36" t="s">
        <v>7</v>
      </c>
      <c r="B36">
        <v>3849</v>
      </c>
      <c r="C36">
        <v>1045</v>
      </c>
      <c r="D36">
        <v>3734</v>
      </c>
      <c r="E36">
        <v>1028</v>
      </c>
      <c r="F36">
        <v>3344</v>
      </c>
      <c r="G36">
        <v>728</v>
      </c>
      <c r="H36">
        <v>3258</v>
      </c>
      <c r="I36">
        <v>732</v>
      </c>
      <c r="J36">
        <v>2296</v>
      </c>
      <c r="K36">
        <v>113</v>
      </c>
      <c r="L36">
        <v>20127</v>
      </c>
      <c r="M36" s="36">
        <f t="shared" ref="M36:M45" si="23">(SUM(B20,C20)/SUM(B68,C68,D68,E68)*100)</f>
        <v>33.230054221533692</v>
      </c>
      <c r="N36" s="36">
        <f t="shared" ref="N36:N45" si="24">(SUM(D20,E20)/SUM(F68,G68,H68,I68)*100)</f>
        <v>33.551176846346614</v>
      </c>
      <c r="O36" s="36">
        <f t="shared" ref="O36:O45" si="25">(SUM(F20,G20)/SUM(J68,K68,L68,M68)*100)</f>
        <v>22.625118035882906</v>
      </c>
      <c r="P36" s="36">
        <f t="shared" ref="P36:P45" si="26">(SUM(H20,I20)/SUM(N68,O68,P68,Q68)*100)</f>
        <v>22.470027072321773</v>
      </c>
      <c r="Q36" s="36">
        <f t="shared" ref="Q36:Q45" si="27">(SUM(J20,K20)/SUM(R68,S68,T68,U68)*100)</f>
        <v>14.162607718246534</v>
      </c>
      <c r="R36">
        <f>(N36-M36)/N36</f>
        <v>9.5711284967307849E-3</v>
      </c>
      <c r="S36">
        <f t="shared" ref="S36:S45" si="28">(O36-N36)/O36</f>
        <v>-0.48291720702341684</v>
      </c>
      <c r="T36">
        <f t="shared" si="22"/>
        <v>-6.9021262440832221E-3</v>
      </c>
      <c r="U36">
        <f t="shared" si="22"/>
        <v>-0.58657413375732315</v>
      </c>
    </row>
    <row r="37" spans="1:21" x14ac:dyDescent="0.25">
      <c r="A37" t="s">
        <v>8</v>
      </c>
      <c r="B37">
        <v>3385</v>
      </c>
      <c r="C37">
        <v>101</v>
      </c>
      <c r="D37">
        <v>3545</v>
      </c>
      <c r="E37">
        <v>172</v>
      </c>
      <c r="F37">
        <v>3300</v>
      </c>
      <c r="G37">
        <v>206</v>
      </c>
      <c r="H37">
        <v>2903</v>
      </c>
      <c r="I37">
        <v>442</v>
      </c>
      <c r="J37">
        <v>2766</v>
      </c>
      <c r="K37">
        <v>690</v>
      </c>
      <c r="L37">
        <v>17510</v>
      </c>
      <c r="M37" s="36">
        <f t="shared" si="23"/>
        <v>9.6884001047394595</v>
      </c>
      <c r="N37" s="36">
        <f t="shared" si="24"/>
        <v>12.375533428165006</v>
      </c>
      <c r="O37" s="36">
        <f t="shared" si="25"/>
        <v>15.316712394130979</v>
      </c>
      <c r="P37" s="36">
        <f t="shared" si="26"/>
        <v>21.671753932848087</v>
      </c>
      <c r="Q37" s="36">
        <f t="shared" si="27"/>
        <v>24.160601080065742</v>
      </c>
      <c r="R37">
        <f t="shared" ref="R37:R45" si="29">(N37-M37)/N37</f>
        <v>0.21713272716875398</v>
      </c>
      <c r="S37">
        <f t="shared" si="28"/>
        <v>0.19202416878265383</v>
      </c>
      <c r="T37">
        <f t="shared" si="22"/>
        <v>0.29324075745824663</v>
      </c>
      <c r="U37">
        <f t="shared" si="22"/>
        <v>0.10301263362487845</v>
      </c>
    </row>
    <row r="38" spans="1:21" x14ac:dyDescent="0.25">
      <c r="A38" t="s">
        <v>9</v>
      </c>
      <c r="B38">
        <v>29679</v>
      </c>
      <c r="C38">
        <v>5318</v>
      </c>
      <c r="D38">
        <v>29352</v>
      </c>
      <c r="E38">
        <v>5632</v>
      </c>
      <c r="F38">
        <v>30063</v>
      </c>
      <c r="G38">
        <v>5854</v>
      </c>
      <c r="H38">
        <v>29753</v>
      </c>
      <c r="I38">
        <v>6484</v>
      </c>
      <c r="J38">
        <v>30152</v>
      </c>
      <c r="K38">
        <v>7498</v>
      </c>
      <c r="L38">
        <v>179785</v>
      </c>
      <c r="M38" s="36">
        <f t="shared" si="23"/>
        <v>30.798705596822828</v>
      </c>
      <c r="N38" s="36">
        <f t="shared" si="24"/>
        <v>31.637301121756572</v>
      </c>
      <c r="O38" s="36">
        <f t="shared" si="25"/>
        <v>31.32259861982255</v>
      </c>
      <c r="P38" s="36">
        <f t="shared" si="26"/>
        <v>32.233583020343737</v>
      </c>
      <c r="Q38" s="36">
        <f t="shared" si="27"/>
        <v>33.148340532560553</v>
      </c>
      <c r="R38">
        <f t="shared" si="29"/>
        <v>2.6506544338481916E-2</v>
      </c>
      <c r="S38">
        <f t="shared" si="28"/>
        <v>-1.0047138992320452E-2</v>
      </c>
      <c r="T38">
        <f t="shared" si="22"/>
        <v>2.8261965166771343E-2</v>
      </c>
      <c r="U38">
        <f t="shared" si="22"/>
        <v>2.7595876521127185E-2</v>
      </c>
    </row>
    <row r="39" spans="1:21" x14ac:dyDescent="0.25">
      <c r="A39" t="s">
        <v>10</v>
      </c>
      <c r="B39">
        <v>12084</v>
      </c>
      <c r="C39">
        <v>654</v>
      </c>
      <c r="D39">
        <v>7719</v>
      </c>
      <c r="E39">
        <v>376</v>
      </c>
      <c r="F39">
        <v>7443</v>
      </c>
      <c r="G39">
        <v>331</v>
      </c>
      <c r="H39">
        <v>7074</v>
      </c>
      <c r="I39">
        <v>337</v>
      </c>
      <c r="J39">
        <v>5650</v>
      </c>
      <c r="K39">
        <v>114</v>
      </c>
      <c r="L39">
        <v>41782</v>
      </c>
      <c r="M39" s="36">
        <f t="shared" si="23"/>
        <v>12.188816884450583</v>
      </c>
      <c r="N39" s="36">
        <f t="shared" si="24"/>
        <v>12.098751021361037</v>
      </c>
      <c r="O39" s="36">
        <f t="shared" si="25"/>
        <v>11.180199215212799</v>
      </c>
      <c r="P39" s="36">
        <f t="shared" si="26"/>
        <v>11.757441027541065</v>
      </c>
      <c r="Q39" s="36">
        <f t="shared" si="27"/>
        <v>6.6628421570234391</v>
      </c>
      <c r="R39">
        <f t="shared" si="29"/>
        <v>-7.4442281629342761E-3</v>
      </c>
      <c r="S39">
        <f t="shared" si="28"/>
        <v>-8.2158804907373512E-2</v>
      </c>
      <c r="T39">
        <f t="shared" si="22"/>
        <v>4.9095871369978665E-2</v>
      </c>
      <c r="U39">
        <f t="shared" si="22"/>
        <v>-0.76462847992688887</v>
      </c>
    </row>
    <row r="40" spans="1:21" x14ac:dyDescent="0.25">
      <c r="A40" t="s">
        <v>11</v>
      </c>
      <c r="B40">
        <v>26711</v>
      </c>
      <c r="C40">
        <v>418</v>
      </c>
      <c r="D40">
        <v>27160</v>
      </c>
      <c r="E40">
        <v>418</v>
      </c>
      <c r="F40">
        <v>27224</v>
      </c>
      <c r="G40">
        <v>316</v>
      </c>
      <c r="H40">
        <v>26961</v>
      </c>
      <c r="I40">
        <v>735</v>
      </c>
      <c r="J40">
        <v>27076</v>
      </c>
      <c r="K40">
        <v>1447</v>
      </c>
      <c r="L40">
        <v>138466</v>
      </c>
      <c r="M40" s="36">
        <f t="shared" si="23"/>
        <v>8.8493789516165204</v>
      </c>
      <c r="N40" s="36">
        <f t="shared" si="24"/>
        <v>8.8140215072680501</v>
      </c>
      <c r="O40" s="36">
        <f t="shared" si="25"/>
        <v>6.8527974403366141</v>
      </c>
      <c r="P40" s="36">
        <f t="shared" si="26"/>
        <v>9.2171909306319417</v>
      </c>
      <c r="Q40" s="36">
        <f t="shared" si="27"/>
        <v>10.570971409322498</v>
      </c>
      <c r="R40">
        <f t="shared" si="29"/>
        <v>-4.0114996678093581E-3</v>
      </c>
      <c r="S40">
        <f t="shared" si="28"/>
        <v>-0.2861932056224763</v>
      </c>
      <c r="T40">
        <f t="shared" si="22"/>
        <v>0.25651996449781928</v>
      </c>
      <c r="U40">
        <f t="shared" si="22"/>
        <v>0.12806585376786303</v>
      </c>
    </row>
    <row r="41" spans="1:21" x14ac:dyDescent="0.25">
      <c r="A41" t="s">
        <v>12</v>
      </c>
      <c r="B41">
        <v>5407</v>
      </c>
      <c r="C41">
        <v>294</v>
      </c>
      <c r="D41">
        <v>5349</v>
      </c>
      <c r="E41">
        <v>279</v>
      </c>
      <c r="F41">
        <v>5294</v>
      </c>
      <c r="G41">
        <v>284</v>
      </c>
      <c r="H41">
        <v>5507</v>
      </c>
      <c r="I41">
        <v>320</v>
      </c>
      <c r="J41">
        <v>5580</v>
      </c>
      <c r="K41">
        <v>302</v>
      </c>
      <c r="L41">
        <v>28616</v>
      </c>
      <c r="M41" s="36">
        <f t="shared" si="23"/>
        <v>13.56938190749079</v>
      </c>
      <c r="N41" s="36">
        <f t="shared" si="24"/>
        <v>14.01366176774995</v>
      </c>
      <c r="O41" s="36">
        <f t="shared" si="25"/>
        <v>13.870541611624834</v>
      </c>
      <c r="P41" s="36">
        <f t="shared" si="26"/>
        <v>14.817600601729975</v>
      </c>
      <c r="Q41" s="36">
        <f t="shared" si="27"/>
        <v>14.186535123778205</v>
      </c>
      <c r="R41">
        <f t="shared" si="29"/>
        <v>3.1703338329571652E-2</v>
      </c>
      <c r="S41">
        <f t="shared" si="28"/>
        <v>-1.0318281732067894E-2</v>
      </c>
      <c r="T41">
        <f t="shared" si="22"/>
        <v>6.3914463316994172E-2</v>
      </c>
      <c r="U41">
        <f t="shared" si="22"/>
        <v>-4.448341137886689E-2</v>
      </c>
    </row>
    <row r="42" spans="1:21" x14ac:dyDescent="0.25">
      <c r="A42" t="s">
        <v>13</v>
      </c>
      <c r="B42">
        <v>801</v>
      </c>
      <c r="C42">
        <v>67</v>
      </c>
      <c r="D42">
        <v>811</v>
      </c>
      <c r="E42">
        <v>67</v>
      </c>
      <c r="F42">
        <v>893</v>
      </c>
      <c r="G42">
        <v>80</v>
      </c>
      <c r="H42">
        <v>1010</v>
      </c>
      <c r="I42">
        <v>69</v>
      </c>
      <c r="J42">
        <v>1061</v>
      </c>
      <c r="K42">
        <v>71</v>
      </c>
      <c r="L42">
        <v>4930</v>
      </c>
      <c r="M42" s="36">
        <f t="shared" si="23"/>
        <v>13.86330586524479</v>
      </c>
      <c r="N42" s="36">
        <f t="shared" si="24"/>
        <v>14.251439539347407</v>
      </c>
      <c r="O42" s="36">
        <f t="shared" si="25"/>
        <v>14.937759336099585</v>
      </c>
      <c r="P42" s="36">
        <f t="shared" si="26"/>
        <v>13.794435857805254</v>
      </c>
      <c r="Q42" s="36">
        <f t="shared" si="27"/>
        <v>12.918149466192173</v>
      </c>
      <c r="R42">
        <f t="shared" si="29"/>
        <v>2.7234699556560747E-2</v>
      </c>
      <c r="S42">
        <f t="shared" si="28"/>
        <v>4.5945297504798588E-2</v>
      </c>
      <c r="T42">
        <f t="shared" si="22"/>
        <v>-8.288294570940416E-2</v>
      </c>
      <c r="U42">
        <f t="shared" si="22"/>
        <v>-6.7833739956825331E-2</v>
      </c>
    </row>
    <row r="43" spans="1:21" x14ac:dyDescent="0.25">
      <c r="A43" t="s">
        <v>14</v>
      </c>
      <c r="B43">
        <v>21629</v>
      </c>
      <c r="C43">
        <v>1198</v>
      </c>
      <c r="D43">
        <v>21844</v>
      </c>
      <c r="E43">
        <v>1145</v>
      </c>
      <c r="F43">
        <v>21471</v>
      </c>
      <c r="G43">
        <v>1275</v>
      </c>
      <c r="H43">
        <v>20863</v>
      </c>
      <c r="I43">
        <v>2129</v>
      </c>
      <c r="J43">
        <v>20144</v>
      </c>
      <c r="K43">
        <v>2998</v>
      </c>
      <c r="L43">
        <v>114696</v>
      </c>
      <c r="M43" s="36">
        <f t="shared" si="23"/>
        <v>9.9196881615645687</v>
      </c>
      <c r="N43" s="36">
        <f t="shared" si="24"/>
        <v>8.9456550624501716</v>
      </c>
      <c r="O43" s="36">
        <f t="shared" si="25"/>
        <v>9.1727288106919289</v>
      </c>
      <c r="P43" s="36">
        <f t="shared" si="26"/>
        <v>11.812539413853763</v>
      </c>
      <c r="Q43" s="36">
        <f t="shared" si="27"/>
        <v>14.228148342288035</v>
      </c>
      <c r="R43">
        <f t="shared" si="29"/>
        <v>-0.10888337324819834</v>
      </c>
      <c r="S43">
        <f t="shared" si="28"/>
        <v>2.4755310325655248E-2</v>
      </c>
      <c r="T43">
        <f t="shared" si="22"/>
        <v>0.2234752842446274</v>
      </c>
      <c r="U43">
        <f t="shared" si="22"/>
        <v>0.16977676014627616</v>
      </c>
    </row>
    <row r="44" spans="1:21" x14ac:dyDescent="0.25">
      <c r="A44" t="s">
        <v>15</v>
      </c>
      <c r="B44">
        <v>696</v>
      </c>
      <c r="C44">
        <v>17</v>
      </c>
      <c r="D44">
        <v>725</v>
      </c>
      <c r="E44">
        <v>26</v>
      </c>
      <c r="F44">
        <v>694</v>
      </c>
      <c r="G44">
        <v>22</v>
      </c>
      <c r="H44">
        <v>533</v>
      </c>
      <c r="I44">
        <v>17</v>
      </c>
      <c r="J44">
        <v>584</v>
      </c>
      <c r="K44">
        <v>18</v>
      </c>
      <c r="L44">
        <v>3332</v>
      </c>
      <c r="M44" s="36">
        <f t="shared" si="23"/>
        <v>5.7289002557544757</v>
      </c>
      <c r="N44" s="36">
        <f t="shared" si="24"/>
        <v>14.856860809476801</v>
      </c>
      <c r="O44" s="36">
        <f t="shared" si="25"/>
        <v>14.762649973917579</v>
      </c>
      <c r="P44" s="36">
        <f t="shared" si="26"/>
        <v>9.7242380261248176</v>
      </c>
      <c r="Q44" s="36">
        <f t="shared" si="27"/>
        <v>9.7432521395655023</v>
      </c>
      <c r="R44">
        <f t="shared" si="29"/>
        <v>0.61439362398144282</v>
      </c>
      <c r="S44">
        <f t="shared" si="28"/>
        <v>-6.3817021825805257E-3</v>
      </c>
      <c r="T44">
        <f t="shared" si="22"/>
        <v>-0.51812922866107658</v>
      </c>
      <c r="U44">
        <f t="shared" si="22"/>
        <v>1.9515161024594647E-3</v>
      </c>
    </row>
    <row r="45" spans="1:21" x14ac:dyDescent="0.25">
      <c r="A45" t="s">
        <v>116</v>
      </c>
      <c r="B45">
        <v>123614</v>
      </c>
      <c r="C45">
        <v>13995</v>
      </c>
      <c r="D45">
        <v>118504</v>
      </c>
      <c r="E45">
        <v>14302</v>
      </c>
      <c r="F45">
        <v>117976</v>
      </c>
      <c r="G45">
        <v>14678</v>
      </c>
      <c r="H45">
        <v>114962</v>
      </c>
      <c r="I45">
        <v>18706</v>
      </c>
      <c r="J45">
        <v>111377</v>
      </c>
      <c r="K45">
        <v>22034</v>
      </c>
      <c r="L45">
        <v>670148</v>
      </c>
      <c r="M45" s="36">
        <f t="shared" si="23"/>
        <v>26.668933143297984</v>
      </c>
      <c r="N45" s="36">
        <f t="shared" si="24"/>
        <v>27.814465282947381</v>
      </c>
      <c r="O45" s="36">
        <f t="shared" si="25"/>
        <v>27.42143859864094</v>
      </c>
      <c r="P45" s="36">
        <f t="shared" si="26"/>
        <v>28.8119706053497</v>
      </c>
      <c r="Q45" s="36">
        <f t="shared" si="27"/>
        <v>29.581510567648767</v>
      </c>
      <c r="R45">
        <f t="shared" si="29"/>
        <v>4.1184762244978523E-2</v>
      </c>
      <c r="S45">
        <f t="shared" si="28"/>
        <v>-1.4332825132154838E-2</v>
      </c>
      <c r="T45">
        <f t="shared" si="22"/>
        <v>4.8262301310642436E-2</v>
      </c>
      <c r="U45">
        <f t="shared" si="22"/>
        <v>2.6014221300133984E-2</v>
      </c>
    </row>
    <row r="46" spans="1:21" x14ac:dyDescent="0.25">
      <c r="B46" s="89">
        <f>SUM(B45,C45)</f>
        <v>137609</v>
      </c>
      <c r="C46" s="89"/>
      <c r="D46" s="89">
        <f>SUM(D45,E45)</f>
        <v>132806</v>
      </c>
      <c r="E46" s="89"/>
      <c r="F46" s="89">
        <f>SUM(F45,G45)</f>
        <v>132654</v>
      </c>
      <c r="G46" s="89"/>
      <c r="H46" s="89">
        <f>SUM(H45,I45)</f>
        <v>133668</v>
      </c>
      <c r="I46" s="89"/>
      <c r="J46" s="89">
        <f>SUM(J45,K45)</f>
        <v>133411</v>
      </c>
      <c r="K46" s="89"/>
    </row>
    <row r="48" spans="1:21" x14ac:dyDescent="0.25">
      <c r="B48">
        <v>2014</v>
      </c>
      <c r="D48">
        <v>2015</v>
      </c>
      <c r="F48">
        <v>2016</v>
      </c>
      <c r="H48">
        <v>2017</v>
      </c>
      <c r="J48">
        <v>2018</v>
      </c>
      <c r="L48" t="s">
        <v>116</v>
      </c>
    </row>
    <row r="49" spans="1:22" x14ac:dyDescent="0.25">
      <c r="B49" t="s">
        <v>0</v>
      </c>
      <c r="C49" t="s">
        <v>1</v>
      </c>
      <c r="D49" t="s">
        <v>0</v>
      </c>
      <c r="E49" t="s">
        <v>1</v>
      </c>
      <c r="F49" t="s">
        <v>0</v>
      </c>
      <c r="G49" t="s">
        <v>1</v>
      </c>
      <c r="H49" t="s">
        <v>0</v>
      </c>
      <c r="I49" t="s">
        <v>1</v>
      </c>
      <c r="J49" t="s">
        <v>0</v>
      </c>
      <c r="K49" t="s">
        <v>1</v>
      </c>
    </row>
    <row r="50" spans="1:22" x14ac:dyDescent="0.25">
      <c r="A50" t="s">
        <v>2</v>
      </c>
      <c r="B50" t="s">
        <v>5</v>
      </c>
      <c r="C50" t="s">
        <v>5</v>
      </c>
      <c r="D50" t="s">
        <v>5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</row>
    <row r="51" spans="1:22" x14ac:dyDescent="0.25">
      <c r="A51" t="s">
        <v>6</v>
      </c>
      <c r="B51">
        <v>41926</v>
      </c>
      <c r="C51">
        <v>35549</v>
      </c>
      <c r="D51">
        <v>41205</v>
      </c>
      <c r="E51">
        <v>36801</v>
      </c>
      <c r="F51">
        <v>42468</v>
      </c>
      <c r="G51">
        <v>38938</v>
      </c>
      <c r="H51">
        <v>43246</v>
      </c>
      <c r="I51">
        <v>39141</v>
      </c>
      <c r="J51">
        <v>44447</v>
      </c>
      <c r="K51">
        <v>39156</v>
      </c>
      <c r="L51">
        <v>402877</v>
      </c>
    </row>
    <row r="52" spans="1:22" x14ac:dyDescent="0.25">
      <c r="A52" t="s">
        <v>7</v>
      </c>
      <c r="B52">
        <v>9943</v>
      </c>
      <c r="C52">
        <v>5819</v>
      </c>
      <c r="D52">
        <v>9789</v>
      </c>
      <c r="E52">
        <v>5800</v>
      </c>
      <c r="F52">
        <v>8947</v>
      </c>
      <c r="G52">
        <v>2866</v>
      </c>
      <c r="H52">
        <v>8770</v>
      </c>
      <c r="I52">
        <v>2754</v>
      </c>
      <c r="J52">
        <v>6868</v>
      </c>
      <c r="K52">
        <v>1399</v>
      </c>
      <c r="L52">
        <v>62955</v>
      </c>
    </row>
    <row r="53" spans="1:22" x14ac:dyDescent="0.25">
      <c r="A53" t="s">
        <v>8</v>
      </c>
      <c r="B53">
        <v>3513</v>
      </c>
      <c r="C53">
        <v>639</v>
      </c>
      <c r="D53">
        <v>3847</v>
      </c>
      <c r="E53">
        <v>872</v>
      </c>
      <c r="F53">
        <v>3799</v>
      </c>
      <c r="G53">
        <v>1078</v>
      </c>
      <c r="H53">
        <v>3769</v>
      </c>
      <c r="I53">
        <v>1404</v>
      </c>
      <c r="J53">
        <v>3694</v>
      </c>
      <c r="K53">
        <v>1368</v>
      </c>
      <c r="L53">
        <v>23983</v>
      </c>
    </row>
    <row r="54" spans="1:22" x14ac:dyDescent="0.25">
      <c r="A54" t="s">
        <v>9</v>
      </c>
      <c r="B54">
        <v>64414</v>
      </c>
      <c r="C54">
        <v>36559</v>
      </c>
      <c r="D54">
        <v>65048</v>
      </c>
      <c r="E54">
        <v>38055</v>
      </c>
      <c r="F54">
        <v>66073</v>
      </c>
      <c r="G54">
        <v>37992</v>
      </c>
      <c r="H54">
        <v>66415</v>
      </c>
      <c r="I54">
        <v>39259</v>
      </c>
      <c r="J54">
        <v>67660</v>
      </c>
      <c r="K54">
        <v>41002</v>
      </c>
      <c r="L54">
        <v>522477</v>
      </c>
    </row>
    <row r="55" spans="1:22" x14ac:dyDescent="0.25">
      <c r="A55" t="s">
        <v>10</v>
      </c>
      <c r="B55">
        <v>12713</v>
      </c>
      <c r="C55">
        <v>2788</v>
      </c>
      <c r="D55">
        <v>7342</v>
      </c>
      <c r="E55">
        <v>1697</v>
      </c>
      <c r="F55">
        <v>7270</v>
      </c>
      <c r="G55">
        <v>1521</v>
      </c>
      <c r="H55">
        <v>7216</v>
      </c>
      <c r="I55">
        <v>1567</v>
      </c>
      <c r="J55">
        <v>5739</v>
      </c>
      <c r="K55">
        <v>699</v>
      </c>
      <c r="L55">
        <v>48552</v>
      </c>
    </row>
    <row r="56" spans="1:22" x14ac:dyDescent="0.25">
      <c r="A56" t="s">
        <v>11</v>
      </c>
      <c r="B56">
        <v>13944</v>
      </c>
      <c r="C56">
        <v>3529</v>
      </c>
      <c r="D56">
        <v>14305</v>
      </c>
      <c r="E56">
        <v>3590</v>
      </c>
      <c r="F56">
        <v>15280</v>
      </c>
      <c r="G56">
        <v>2811</v>
      </c>
      <c r="H56">
        <v>14800</v>
      </c>
      <c r="I56">
        <v>3505</v>
      </c>
      <c r="J56">
        <v>15401</v>
      </c>
      <c r="K56">
        <v>3574</v>
      </c>
      <c r="L56">
        <v>90739</v>
      </c>
    </row>
    <row r="57" spans="1:22" x14ac:dyDescent="0.25">
      <c r="A57" t="s">
        <v>12</v>
      </c>
      <c r="B57">
        <v>3039</v>
      </c>
      <c r="C57">
        <v>1032</v>
      </c>
      <c r="D57">
        <v>2959</v>
      </c>
      <c r="E57">
        <v>1075</v>
      </c>
      <c r="F57">
        <v>3182</v>
      </c>
      <c r="G57">
        <v>1081</v>
      </c>
      <c r="H57">
        <v>3553</v>
      </c>
      <c r="I57">
        <v>1256</v>
      </c>
      <c r="J57">
        <v>3814</v>
      </c>
      <c r="K57">
        <v>1251</v>
      </c>
      <c r="L57">
        <v>22242</v>
      </c>
    </row>
    <row r="58" spans="1:22" x14ac:dyDescent="0.25">
      <c r="A58" t="s">
        <v>13</v>
      </c>
      <c r="B58">
        <v>976</v>
      </c>
      <c r="C58">
        <v>219</v>
      </c>
      <c r="D58">
        <v>976</v>
      </c>
      <c r="E58">
        <v>230</v>
      </c>
      <c r="F58">
        <v>1157</v>
      </c>
      <c r="G58">
        <v>280</v>
      </c>
      <c r="H58">
        <v>1221</v>
      </c>
      <c r="I58">
        <v>288</v>
      </c>
      <c r="J58">
        <v>1386</v>
      </c>
      <c r="K58">
        <v>292</v>
      </c>
      <c r="L58">
        <v>7025</v>
      </c>
    </row>
    <row r="59" spans="1:22" x14ac:dyDescent="0.25">
      <c r="A59" t="s">
        <v>14</v>
      </c>
      <c r="B59">
        <v>5178</v>
      </c>
      <c r="C59">
        <v>1754</v>
      </c>
      <c r="D59">
        <v>5567</v>
      </c>
      <c r="E59">
        <v>1548</v>
      </c>
      <c r="F59">
        <v>5373</v>
      </c>
      <c r="G59">
        <v>1436</v>
      </c>
      <c r="H59">
        <v>5707</v>
      </c>
      <c r="I59">
        <v>1430</v>
      </c>
      <c r="J59">
        <v>6037</v>
      </c>
      <c r="K59">
        <v>1345</v>
      </c>
      <c r="L59">
        <v>35375</v>
      </c>
    </row>
    <row r="60" spans="1:22" x14ac:dyDescent="0.25">
      <c r="A60" t="s">
        <v>15</v>
      </c>
      <c r="B60">
        <v>1147</v>
      </c>
      <c r="C60">
        <v>95</v>
      </c>
      <c r="D60">
        <v>1000</v>
      </c>
      <c r="E60">
        <v>275</v>
      </c>
      <c r="F60">
        <v>940</v>
      </c>
      <c r="G60">
        <v>261</v>
      </c>
      <c r="H60">
        <v>711</v>
      </c>
      <c r="I60">
        <v>117</v>
      </c>
      <c r="J60">
        <v>787</v>
      </c>
      <c r="K60">
        <v>130</v>
      </c>
      <c r="L60">
        <v>5463</v>
      </c>
    </row>
    <row r="61" spans="1:22" x14ac:dyDescent="0.25">
      <c r="A61" t="s">
        <v>116</v>
      </c>
      <c r="B61">
        <v>156793</v>
      </c>
      <c r="C61">
        <v>87983</v>
      </c>
      <c r="D61">
        <v>152038</v>
      </c>
      <c r="E61">
        <v>89943</v>
      </c>
      <c r="F61">
        <v>154489</v>
      </c>
      <c r="G61">
        <v>88264</v>
      </c>
      <c r="H61">
        <v>155408</v>
      </c>
      <c r="I61">
        <v>90721</v>
      </c>
      <c r="J61">
        <v>155833</v>
      </c>
      <c r="K61">
        <v>90216</v>
      </c>
      <c r="L61">
        <v>1221688</v>
      </c>
    </row>
    <row r="62" spans="1:22" x14ac:dyDescent="0.25">
      <c r="B62" s="89">
        <f>SUM(B61,C61)</f>
        <v>244776</v>
      </c>
      <c r="C62" s="89"/>
      <c r="D62" s="89">
        <f>SUM(D61,E61)</f>
        <v>241981</v>
      </c>
      <c r="E62" s="89"/>
      <c r="F62" s="89">
        <f>SUM(F61,G61)</f>
        <v>242753</v>
      </c>
      <c r="G62" s="89"/>
      <c r="H62" s="89">
        <f>SUM(H61,I61)</f>
        <v>246129</v>
      </c>
      <c r="I62" s="89"/>
      <c r="J62" s="89">
        <f>SUM(J61,K61)</f>
        <v>246049</v>
      </c>
      <c r="K62" s="89"/>
    </row>
    <row r="64" spans="1:22" x14ac:dyDescent="0.25">
      <c r="B64">
        <v>2014</v>
      </c>
      <c r="F64">
        <v>2015</v>
      </c>
      <c r="J64">
        <v>2016</v>
      </c>
      <c r="N64">
        <v>2017</v>
      </c>
      <c r="R64">
        <v>2018</v>
      </c>
      <c r="V64" t="s">
        <v>116</v>
      </c>
    </row>
    <row r="65" spans="1:22" x14ac:dyDescent="0.25">
      <c r="B65" t="s">
        <v>0</v>
      </c>
      <c r="D65" t="s">
        <v>1</v>
      </c>
      <c r="F65" t="s">
        <v>0</v>
      </c>
      <c r="H65" t="s">
        <v>1</v>
      </c>
      <c r="J65" t="s">
        <v>0</v>
      </c>
      <c r="L65" t="s">
        <v>1</v>
      </c>
      <c r="N65" t="s">
        <v>0</v>
      </c>
      <c r="P65" t="s">
        <v>1</v>
      </c>
      <c r="R65" t="s">
        <v>0</v>
      </c>
      <c r="T65" t="s">
        <v>1</v>
      </c>
    </row>
    <row r="66" spans="1:22" x14ac:dyDescent="0.25">
      <c r="A66" t="s">
        <v>2</v>
      </c>
      <c r="B66" t="s">
        <v>5</v>
      </c>
      <c r="C66" t="s">
        <v>4</v>
      </c>
      <c r="D66" t="s">
        <v>5</v>
      </c>
      <c r="E66" t="s">
        <v>4</v>
      </c>
      <c r="F66" t="s">
        <v>5</v>
      </c>
      <c r="G66" t="s">
        <v>4</v>
      </c>
      <c r="H66" t="s">
        <v>5</v>
      </c>
      <c r="I66" t="s">
        <v>4</v>
      </c>
      <c r="J66" t="s">
        <v>5</v>
      </c>
      <c r="K66" t="s">
        <v>4</v>
      </c>
      <c r="L66" t="s">
        <v>5</v>
      </c>
      <c r="M66" t="s">
        <v>4</v>
      </c>
      <c r="N66" t="s">
        <v>5</v>
      </c>
      <c r="O66" t="s">
        <v>4</v>
      </c>
      <c r="P66" t="s">
        <v>5</v>
      </c>
      <c r="Q66" t="s">
        <v>4</v>
      </c>
      <c r="R66" t="s">
        <v>5</v>
      </c>
      <c r="S66" t="s">
        <v>4</v>
      </c>
      <c r="T66" t="s">
        <v>5</v>
      </c>
      <c r="U66" t="s">
        <v>4</v>
      </c>
    </row>
    <row r="67" spans="1:22" x14ac:dyDescent="0.25">
      <c r="A67" t="s">
        <v>6</v>
      </c>
      <c r="B67">
        <v>41926</v>
      </c>
      <c r="C67">
        <v>19373</v>
      </c>
      <c r="D67">
        <v>35549</v>
      </c>
      <c r="E67">
        <v>4883</v>
      </c>
      <c r="F67">
        <v>41205</v>
      </c>
      <c r="G67">
        <v>18265</v>
      </c>
      <c r="H67">
        <v>36801</v>
      </c>
      <c r="I67">
        <v>5159</v>
      </c>
      <c r="J67">
        <v>42468</v>
      </c>
      <c r="K67">
        <v>18250</v>
      </c>
      <c r="L67">
        <v>38938</v>
      </c>
      <c r="M67">
        <v>5582</v>
      </c>
      <c r="N67">
        <v>43246</v>
      </c>
      <c r="O67">
        <v>17100</v>
      </c>
      <c r="P67">
        <v>39141</v>
      </c>
      <c r="Q67">
        <v>7441</v>
      </c>
      <c r="R67">
        <v>44447</v>
      </c>
      <c r="S67">
        <v>16068</v>
      </c>
      <c r="T67">
        <v>39156</v>
      </c>
      <c r="U67">
        <v>8783</v>
      </c>
      <c r="V67">
        <v>523781</v>
      </c>
    </row>
    <row r="68" spans="1:22" x14ac:dyDescent="0.25">
      <c r="A68" t="s">
        <v>7</v>
      </c>
      <c r="B68">
        <v>9943</v>
      </c>
      <c r="C68">
        <v>3849</v>
      </c>
      <c r="D68">
        <v>5819</v>
      </c>
      <c r="E68">
        <v>1045</v>
      </c>
      <c r="F68">
        <v>9789</v>
      </c>
      <c r="G68">
        <v>3734</v>
      </c>
      <c r="H68">
        <v>5800</v>
      </c>
      <c r="I68">
        <v>1028</v>
      </c>
      <c r="J68">
        <v>8947</v>
      </c>
      <c r="K68">
        <v>3344</v>
      </c>
      <c r="L68">
        <v>2866</v>
      </c>
      <c r="M68">
        <v>728</v>
      </c>
      <c r="N68">
        <v>8770</v>
      </c>
      <c r="O68">
        <v>3258</v>
      </c>
      <c r="P68">
        <v>2754</v>
      </c>
      <c r="Q68">
        <v>732</v>
      </c>
      <c r="R68">
        <v>6868</v>
      </c>
      <c r="S68">
        <v>2296</v>
      </c>
      <c r="T68">
        <v>1399</v>
      </c>
      <c r="U68">
        <v>113</v>
      </c>
      <c r="V68">
        <v>83082</v>
      </c>
    </row>
    <row r="69" spans="1:22" x14ac:dyDescent="0.25">
      <c r="A69" t="s">
        <v>8</v>
      </c>
      <c r="B69">
        <v>3513</v>
      </c>
      <c r="C69">
        <v>3385</v>
      </c>
      <c r="D69">
        <v>639</v>
      </c>
      <c r="E69">
        <v>101</v>
      </c>
      <c r="F69">
        <v>3847</v>
      </c>
      <c r="G69">
        <v>3545</v>
      </c>
      <c r="H69">
        <v>872</v>
      </c>
      <c r="I69">
        <v>172</v>
      </c>
      <c r="J69">
        <v>3799</v>
      </c>
      <c r="K69">
        <v>3300</v>
      </c>
      <c r="L69">
        <v>1078</v>
      </c>
      <c r="M69">
        <v>206</v>
      </c>
      <c r="N69">
        <v>3769</v>
      </c>
      <c r="O69">
        <v>2903</v>
      </c>
      <c r="P69">
        <v>1404</v>
      </c>
      <c r="Q69">
        <v>442</v>
      </c>
      <c r="R69">
        <v>3694</v>
      </c>
      <c r="S69">
        <v>2766</v>
      </c>
      <c r="T69">
        <v>1368</v>
      </c>
      <c r="U69">
        <v>690</v>
      </c>
      <c r="V69">
        <v>41493</v>
      </c>
    </row>
    <row r="70" spans="1:22" x14ac:dyDescent="0.25">
      <c r="A70" t="s">
        <v>9</v>
      </c>
      <c r="B70">
        <v>64414</v>
      </c>
      <c r="C70">
        <v>29679</v>
      </c>
      <c r="D70">
        <v>36559</v>
      </c>
      <c r="E70">
        <v>5318</v>
      </c>
      <c r="F70">
        <v>65048</v>
      </c>
      <c r="G70">
        <v>29352</v>
      </c>
      <c r="H70">
        <v>38055</v>
      </c>
      <c r="I70">
        <v>5632</v>
      </c>
      <c r="J70">
        <v>66073</v>
      </c>
      <c r="K70">
        <v>30063</v>
      </c>
      <c r="L70">
        <v>37992</v>
      </c>
      <c r="M70">
        <v>5854</v>
      </c>
      <c r="N70">
        <v>66415</v>
      </c>
      <c r="O70">
        <v>29753</v>
      </c>
      <c r="P70">
        <v>39259</v>
      </c>
      <c r="Q70">
        <v>6484</v>
      </c>
      <c r="R70">
        <v>67660</v>
      </c>
      <c r="S70">
        <v>30152</v>
      </c>
      <c r="T70">
        <v>41002</v>
      </c>
      <c r="U70">
        <v>7498</v>
      </c>
      <c r="V70">
        <v>702262</v>
      </c>
    </row>
    <row r="71" spans="1:22" x14ac:dyDescent="0.25">
      <c r="A71" t="s">
        <v>10</v>
      </c>
      <c r="B71">
        <v>12713</v>
      </c>
      <c r="C71">
        <v>12084</v>
      </c>
      <c r="D71">
        <v>2788</v>
      </c>
      <c r="E71">
        <v>654</v>
      </c>
      <c r="F71">
        <v>7342</v>
      </c>
      <c r="G71">
        <v>7719</v>
      </c>
      <c r="H71">
        <v>1697</v>
      </c>
      <c r="I71">
        <v>376</v>
      </c>
      <c r="J71">
        <v>7270</v>
      </c>
      <c r="K71">
        <v>7443</v>
      </c>
      <c r="L71">
        <v>1521</v>
      </c>
      <c r="M71">
        <v>331</v>
      </c>
      <c r="N71">
        <v>7216</v>
      </c>
      <c r="O71">
        <v>7074</v>
      </c>
      <c r="P71">
        <v>1567</v>
      </c>
      <c r="Q71">
        <v>337</v>
      </c>
      <c r="R71">
        <v>5739</v>
      </c>
      <c r="S71">
        <v>5650</v>
      </c>
      <c r="T71">
        <v>699</v>
      </c>
      <c r="U71">
        <v>114</v>
      </c>
      <c r="V71">
        <v>90334</v>
      </c>
    </row>
    <row r="72" spans="1:22" x14ac:dyDescent="0.25">
      <c r="A72" t="s">
        <v>11</v>
      </c>
      <c r="B72">
        <v>13944</v>
      </c>
      <c r="C72">
        <v>26711</v>
      </c>
      <c r="D72">
        <v>3529</v>
      </c>
      <c r="E72">
        <v>418</v>
      </c>
      <c r="F72">
        <v>14305</v>
      </c>
      <c r="G72">
        <v>27160</v>
      </c>
      <c r="H72">
        <v>3590</v>
      </c>
      <c r="I72">
        <v>418</v>
      </c>
      <c r="J72">
        <v>15280</v>
      </c>
      <c r="K72">
        <v>27224</v>
      </c>
      <c r="L72">
        <v>2811</v>
      </c>
      <c r="M72">
        <v>316</v>
      </c>
      <c r="N72">
        <v>14800</v>
      </c>
      <c r="O72">
        <v>26961</v>
      </c>
      <c r="P72">
        <v>3505</v>
      </c>
      <c r="Q72">
        <v>735</v>
      </c>
      <c r="R72">
        <v>15401</v>
      </c>
      <c r="S72">
        <v>27076</v>
      </c>
      <c r="T72">
        <v>3574</v>
      </c>
      <c r="U72">
        <v>1447</v>
      </c>
      <c r="V72">
        <v>229205</v>
      </c>
    </row>
    <row r="73" spans="1:22" x14ac:dyDescent="0.25">
      <c r="A73" t="s">
        <v>12</v>
      </c>
      <c r="B73">
        <v>3039</v>
      </c>
      <c r="C73">
        <v>5407</v>
      </c>
      <c r="D73">
        <v>1032</v>
      </c>
      <c r="E73">
        <v>294</v>
      </c>
      <c r="F73">
        <v>2959</v>
      </c>
      <c r="G73">
        <v>5349</v>
      </c>
      <c r="H73">
        <v>1075</v>
      </c>
      <c r="I73">
        <v>279</v>
      </c>
      <c r="J73">
        <v>3182</v>
      </c>
      <c r="K73">
        <v>5294</v>
      </c>
      <c r="L73">
        <v>1081</v>
      </c>
      <c r="M73">
        <v>284</v>
      </c>
      <c r="N73">
        <v>3553</v>
      </c>
      <c r="O73">
        <v>5507</v>
      </c>
      <c r="P73">
        <v>1256</v>
      </c>
      <c r="Q73">
        <v>320</v>
      </c>
      <c r="R73">
        <v>3814</v>
      </c>
      <c r="S73">
        <v>5580</v>
      </c>
      <c r="T73">
        <v>1251</v>
      </c>
      <c r="U73">
        <v>302</v>
      </c>
      <c r="V73">
        <v>50858</v>
      </c>
    </row>
    <row r="74" spans="1:22" x14ac:dyDescent="0.25">
      <c r="A74" t="s">
        <v>13</v>
      </c>
      <c r="B74">
        <v>976</v>
      </c>
      <c r="C74">
        <v>801</v>
      </c>
      <c r="D74">
        <v>219</v>
      </c>
      <c r="E74">
        <v>67</v>
      </c>
      <c r="F74">
        <v>976</v>
      </c>
      <c r="G74">
        <v>811</v>
      </c>
      <c r="H74">
        <v>230</v>
      </c>
      <c r="I74">
        <v>67</v>
      </c>
      <c r="J74">
        <v>1157</v>
      </c>
      <c r="K74">
        <v>893</v>
      </c>
      <c r="L74">
        <v>280</v>
      </c>
      <c r="M74">
        <v>80</v>
      </c>
      <c r="N74">
        <v>1221</v>
      </c>
      <c r="O74">
        <v>1010</v>
      </c>
      <c r="P74">
        <v>288</v>
      </c>
      <c r="Q74">
        <v>69</v>
      </c>
      <c r="R74">
        <v>1386</v>
      </c>
      <c r="S74">
        <v>1061</v>
      </c>
      <c r="T74">
        <v>292</v>
      </c>
      <c r="U74">
        <v>71</v>
      </c>
      <c r="V74">
        <v>11955</v>
      </c>
    </row>
    <row r="75" spans="1:22" x14ac:dyDescent="0.25">
      <c r="A75" t="s">
        <v>14</v>
      </c>
      <c r="B75">
        <v>5178</v>
      </c>
      <c r="C75">
        <v>21629</v>
      </c>
      <c r="D75">
        <v>1754</v>
      </c>
      <c r="E75">
        <v>1198</v>
      </c>
      <c r="F75">
        <v>5567</v>
      </c>
      <c r="G75">
        <v>21844</v>
      </c>
      <c r="H75">
        <v>1548</v>
      </c>
      <c r="I75">
        <v>1145</v>
      </c>
      <c r="J75">
        <v>5373</v>
      </c>
      <c r="K75">
        <v>21471</v>
      </c>
      <c r="L75">
        <v>1436</v>
      </c>
      <c r="M75">
        <v>1275</v>
      </c>
      <c r="N75">
        <v>5707</v>
      </c>
      <c r="O75">
        <v>20863</v>
      </c>
      <c r="P75">
        <v>1430</v>
      </c>
      <c r="Q75">
        <v>2129</v>
      </c>
      <c r="R75">
        <v>6037</v>
      </c>
      <c r="S75">
        <v>20144</v>
      </c>
      <c r="T75">
        <v>1345</v>
      </c>
      <c r="U75">
        <v>2998</v>
      </c>
      <c r="V75">
        <v>150071</v>
      </c>
    </row>
    <row r="76" spans="1:22" x14ac:dyDescent="0.25">
      <c r="A76" t="s">
        <v>15</v>
      </c>
      <c r="B76">
        <v>1147</v>
      </c>
      <c r="C76">
        <v>696</v>
      </c>
      <c r="D76">
        <v>95</v>
      </c>
      <c r="E76">
        <v>17</v>
      </c>
      <c r="F76">
        <v>1000</v>
      </c>
      <c r="G76">
        <v>725</v>
      </c>
      <c r="H76">
        <v>275</v>
      </c>
      <c r="I76">
        <v>26</v>
      </c>
      <c r="J76">
        <v>940</v>
      </c>
      <c r="K76">
        <v>694</v>
      </c>
      <c r="L76">
        <v>261</v>
      </c>
      <c r="M76">
        <v>22</v>
      </c>
      <c r="N76">
        <v>711</v>
      </c>
      <c r="O76">
        <v>533</v>
      </c>
      <c r="P76">
        <v>117</v>
      </c>
      <c r="Q76">
        <v>17</v>
      </c>
      <c r="R76">
        <v>787</v>
      </c>
      <c r="S76">
        <v>584</v>
      </c>
      <c r="T76">
        <v>130</v>
      </c>
      <c r="U76">
        <v>18</v>
      </c>
      <c r="V76">
        <v>8795</v>
      </c>
    </row>
    <row r="77" spans="1:22" x14ac:dyDescent="0.25">
      <c r="A77" t="s">
        <v>116</v>
      </c>
      <c r="B77">
        <v>156793</v>
      </c>
      <c r="C77">
        <v>123614</v>
      </c>
      <c r="D77">
        <v>87983</v>
      </c>
      <c r="E77">
        <v>13995</v>
      </c>
      <c r="F77">
        <v>152038</v>
      </c>
      <c r="G77">
        <v>118504</v>
      </c>
      <c r="H77">
        <v>89943</v>
      </c>
      <c r="I77">
        <v>14302</v>
      </c>
      <c r="J77">
        <v>154489</v>
      </c>
      <c r="K77">
        <v>117976</v>
      </c>
      <c r="L77">
        <v>88264</v>
      </c>
      <c r="M77">
        <v>14678</v>
      </c>
      <c r="N77">
        <v>155408</v>
      </c>
      <c r="O77">
        <v>114962</v>
      </c>
      <c r="P77">
        <v>90721</v>
      </c>
      <c r="Q77">
        <v>18706</v>
      </c>
      <c r="R77">
        <v>155833</v>
      </c>
      <c r="S77">
        <v>111377</v>
      </c>
      <c r="T77">
        <v>90216</v>
      </c>
      <c r="U77">
        <v>22034</v>
      </c>
      <c r="V77">
        <v>1891836</v>
      </c>
    </row>
  </sheetData>
  <mergeCells count="20">
    <mergeCell ref="B17:C17"/>
    <mergeCell ref="D17:E17"/>
    <mergeCell ref="F17:G17"/>
    <mergeCell ref="H17:I17"/>
    <mergeCell ref="J17:K17"/>
    <mergeCell ref="B62:C62"/>
    <mergeCell ref="D62:E62"/>
    <mergeCell ref="F62:G62"/>
    <mergeCell ref="H62:I62"/>
    <mergeCell ref="J62:K62"/>
    <mergeCell ref="B46:C46"/>
    <mergeCell ref="D46:E46"/>
    <mergeCell ref="F46:G46"/>
    <mergeCell ref="H46:I46"/>
    <mergeCell ref="J46:K46"/>
    <mergeCell ref="R32:U32"/>
    <mergeCell ref="AB17:AC17"/>
    <mergeCell ref="AD17:AE17"/>
    <mergeCell ref="AF17:AG17"/>
    <mergeCell ref="AH17:AI17"/>
  </mergeCells>
  <pageMargins left="0.7" right="0.7" top="0.75" bottom="0.75" header="0.3" footer="0.3"/>
  <ignoredErrors>
    <ignoredError sqref="B4:B12 C4:C12 D4:D12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Normal="100"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27" style="14" bestFit="1" customWidth="1"/>
    <col min="2" max="2" width="44.42578125" style="14" bestFit="1" customWidth="1"/>
    <col min="3" max="6" width="44.42578125" style="14" customWidth="1"/>
    <col min="7" max="8" width="10.28515625" style="14" bestFit="1" customWidth="1"/>
    <col min="9" max="9" width="9.28515625" style="14" bestFit="1" customWidth="1"/>
    <col min="10" max="10" width="10.28515625" style="14" bestFit="1" customWidth="1"/>
    <col min="11" max="16384" width="9.140625" style="14"/>
  </cols>
  <sheetData>
    <row r="1" spans="1:6" x14ac:dyDescent="0.2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x14ac:dyDescent="0.2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2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2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2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2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2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2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2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2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2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2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2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2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2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2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2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2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2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2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2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2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2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2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2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2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2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2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2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2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2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2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2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2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2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2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2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2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2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2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2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2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2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2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2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2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2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2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2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2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2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2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2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2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2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2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2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2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2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2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2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2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2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2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2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2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2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2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2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2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2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2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2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2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2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2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2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2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2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2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2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2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2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2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2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2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2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2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2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2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2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2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2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2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2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2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2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2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2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2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2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2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2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2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2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2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2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2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2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2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2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2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2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2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2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2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2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2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2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2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2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2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2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2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2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2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2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2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2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2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2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2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2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2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2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2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2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2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2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2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2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2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2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2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2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2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2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2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2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2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2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2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2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2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2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2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2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2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2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2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2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2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2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2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2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2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2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2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2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2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2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2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2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2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2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2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2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2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2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2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2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2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2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2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2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2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2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2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2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2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2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2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2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2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2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2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2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2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2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2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2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2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2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2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2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2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2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2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2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2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2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2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2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2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2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2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2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2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2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2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2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2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2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2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2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2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2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2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2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2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2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2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2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2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2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2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2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2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2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2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2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2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2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2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2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2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2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2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2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2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2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2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2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2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2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2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2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2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2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2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2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2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2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2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2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2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2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2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2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2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2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2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2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2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2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2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2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2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2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2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2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2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2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2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2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2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2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2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2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2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2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2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2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2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2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2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2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2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2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2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2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2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2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2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2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2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2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2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2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2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2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2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2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2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2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2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2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2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2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2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2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2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2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2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2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2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2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2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2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2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2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2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2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2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2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2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2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2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2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2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2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2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2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2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2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2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2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2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2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2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2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2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2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2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2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2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2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2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2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2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2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2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2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2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2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2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2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2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2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2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2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2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2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2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2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2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2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2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2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2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2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2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2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2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2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2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2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2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2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2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2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2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2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2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2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2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2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2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2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2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2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2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2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2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2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2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2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2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2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2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2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2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2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2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2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2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2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2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2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2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2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2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2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2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2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2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2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2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2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2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2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2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2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2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2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2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2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2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2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2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2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2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2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2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2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2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2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2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2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2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2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2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2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2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2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2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2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2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2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2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2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2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2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2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2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2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2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2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2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2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2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2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2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2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2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2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2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2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2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2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2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2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2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2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2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2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2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2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2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2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2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2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2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2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2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2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2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2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2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2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2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2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2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2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2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2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2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2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2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2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2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2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2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2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2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2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2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2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2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2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2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2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2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2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2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2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2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2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2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2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2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2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2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2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2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2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2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2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2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2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2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2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2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2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2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2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2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2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2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2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2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2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2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2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2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2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2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2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2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2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2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2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2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2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2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2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2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2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2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2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2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2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2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2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2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2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2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2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2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2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2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2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2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2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2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2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2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2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2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2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2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2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2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2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2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2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2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2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2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2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2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2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2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2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2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2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2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2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2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2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2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2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2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2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2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2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2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2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2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2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2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2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2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2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2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2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2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2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2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2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2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2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2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2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2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2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2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2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2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2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2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2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2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2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2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2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2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2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2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2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2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2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2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2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2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2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2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2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2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2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2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2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2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2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2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2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2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2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2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2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2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2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2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2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2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2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2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2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2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2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2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2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2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2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2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2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2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2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2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2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2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2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2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2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2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2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2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2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2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2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2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2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2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2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2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2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2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2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2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2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2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2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2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2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2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2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2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2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2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2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2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2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2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2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2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2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2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2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2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2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2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2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2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2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2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2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2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2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2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2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2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2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2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2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2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2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2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2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2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2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2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2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2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2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2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2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2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2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2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2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2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2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2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2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2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2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2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2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2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2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2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2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2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2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2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2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2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2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2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2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2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2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2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2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2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2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2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2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2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2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2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2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2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2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2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2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2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2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2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2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2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2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2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2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2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2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2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2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2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2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2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2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2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2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2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2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2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2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2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2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2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2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2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2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2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2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2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2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2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2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2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2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2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2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2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2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2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2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2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2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2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2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2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2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2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2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2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2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2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2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2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2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2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2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2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2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2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2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2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2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2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2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2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2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2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2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2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2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2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2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2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2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2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2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2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2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2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2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2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2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2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2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2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2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2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2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2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2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2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2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2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2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2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2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2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2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2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2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2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2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2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2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2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2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2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2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2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2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2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2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2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2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2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2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2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2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2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2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2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2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2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workbookViewId="0">
      <pane ySplit="3" topLeftCell="A4" activePane="bottomLeft" state="frozen"/>
      <selection pane="bottomLeft" activeCell="F103" sqref="F103"/>
    </sheetView>
  </sheetViews>
  <sheetFormatPr defaultColWidth="8.85546875" defaultRowHeight="15" x14ac:dyDescent="0.25"/>
  <cols>
    <col min="1" max="1" width="27" bestFit="1" customWidth="1"/>
    <col min="2" max="2" width="44.42578125" bestFit="1" customWidth="1"/>
    <col min="3" max="4" width="10.28515625" bestFit="1" customWidth="1"/>
    <col min="5" max="5" width="9.28515625" bestFit="1" customWidth="1"/>
    <col min="6" max="8" width="10.28515625" bestFit="1" customWidth="1"/>
    <col min="9" max="9" width="9.28515625" bestFit="1" customWidth="1"/>
    <col min="10" max="12" width="10.28515625" bestFit="1" customWidth="1"/>
    <col min="13" max="13" width="9.28515625" bestFit="1" customWidth="1"/>
    <col min="14" max="16" width="10.28515625" bestFit="1" customWidth="1"/>
    <col min="17" max="17" width="9.28515625" bestFit="1" customWidth="1"/>
    <col min="18" max="20" width="10.28515625" bestFit="1" customWidth="1"/>
    <col min="21" max="21" width="9.28515625" bestFit="1" customWidth="1"/>
    <col min="22" max="22" width="10.28515625" bestFit="1" customWidth="1"/>
  </cols>
  <sheetData>
    <row r="1" spans="1:22" x14ac:dyDescent="0.25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5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5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5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5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5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5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5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5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5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5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5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5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5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5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5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5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5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5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5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5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5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5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5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5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5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5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5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5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5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5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5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5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5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5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5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5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5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5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5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5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5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5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5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5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5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5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5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5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5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5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5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5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5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5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5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5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5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5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5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5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5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5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5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5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5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5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5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5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5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5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5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5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5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5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5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5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5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5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5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5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5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5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5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5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5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5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5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5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5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5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5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5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5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5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5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5.75" thickBot="1" x14ac:dyDescent="0.3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5.75" thickTop="1" x14ac:dyDescent="0.25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8F1C-42AE-437E-BCF2-8C1304E46FD2}">
  <dimension ref="A3:L20"/>
  <sheetViews>
    <sheetView topLeftCell="A16" workbookViewId="0">
      <selection activeCell="I37" sqref="I3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7.85546875" bestFit="1" customWidth="1"/>
    <col min="4" max="4" width="28.7109375" bestFit="1" customWidth="1"/>
    <col min="5" max="5" width="7" bestFit="1" customWidth="1"/>
    <col min="6" max="6" width="8.28515625" bestFit="1" customWidth="1"/>
    <col min="7" max="7" width="7" bestFit="1" customWidth="1"/>
    <col min="8" max="8" width="23" bestFit="1" customWidth="1"/>
    <col min="9" max="9" width="17.7109375" bestFit="1" customWidth="1"/>
    <col min="10" max="10" width="9.42578125" bestFit="1" customWidth="1"/>
    <col min="11" max="11" width="8.5703125" bestFit="1" customWidth="1"/>
    <col min="12" max="12" width="11.28515625" bestFit="1" customWidth="1"/>
    <col min="13" max="13" width="7" bestFit="1" customWidth="1"/>
    <col min="14" max="14" width="24.85546875" bestFit="1" customWidth="1"/>
    <col min="15" max="15" width="6" bestFit="1" customWidth="1"/>
    <col min="16" max="16" width="19.5703125" bestFit="1" customWidth="1"/>
    <col min="17" max="17" width="5.5703125" bestFit="1" customWidth="1"/>
    <col min="18" max="18" width="11.28515625" bestFit="1" customWidth="1"/>
    <col min="19" max="19" width="7" bestFit="1" customWidth="1"/>
    <col min="20" max="20" width="10.42578125" bestFit="1" customWidth="1"/>
    <col min="21" max="21" width="5.5703125" bestFit="1" customWidth="1"/>
    <col min="22" max="22" width="11.28515625" bestFit="1" customWidth="1"/>
    <col min="23" max="23" width="20.85546875" bestFit="1" customWidth="1"/>
    <col min="24" max="24" width="28.7109375" bestFit="1" customWidth="1"/>
    <col min="25" max="25" width="7" bestFit="1" customWidth="1"/>
    <col min="26" max="26" width="8.28515625" bestFit="1" customWidth="1"/>
    <col min="27" max="27" width="7" bestFit="1" customWidth="1"/>
    <col min="28" max="28" width="23" bestFit="1" customWidth="1"/>
    <col min="29" max="29" width="17.7109375" bestFit="1" customWidth="1"/>
    <col min="30" max="30" width="9.42578125" bestFit="1" customWidth="1"/>
    <col min="31" max="31" width="8.5703125" bestFit="1" customWidth="1"/>
    <col min="32" max="32" width="9.7109375" bestFit="1" customWidth="1"/>
    <col min="33" max="33" width="27.85546875" bestFit="1" customWidth="1"/>
    <col min="34" max="34" width="28.7109375" bestFit="1" customWidth="1"/>
    <col min="35" max="35" width="6.85546875" bestFit="1" customWidth="1"/>
    <col min="36" max="36" width="8.28515625" bestFit="1" customWidth="1"/>
    <col min="37" max="37" width="7" bestFit="1" customWidth="1"/>
    <col min="38" max="38" width="23" bestFit="1" customWidth="1"/>
    <col min="39" max="39" width="17.7109375" bestFit="1" customWidth="1"/>
    <col min="40" max="40" width="9.42578125" bestFit="1" customWidth="1"/>
    <col min="41" max="41" width="8.5703125" bestFit="1" customWidth="1"/>
    <col min="42" max="42" width="9.7109375" bestFit="1" customWidth="1"/>
    <col min="43" max="43" width="27.85546875" bestFit="1" customWidth="1"/>
    <col min="44" max="44" width="28.7109375" bestFit="1" customWidth="1"/>
    <col min="45" max="45" width="7" bestFit="1" customWidth="1"/>
    <col min="46" max="46" width="8.28515625" bestFit="1" customWidth="1"/>
    <col min="47" max="47" width="7" bestFit="1" customWidth="1"/>
    <col min="48" max="48" width="23" bestFit="1" customWidth="1"/>
    <col min="49" max="49" width="17.7109375" bestFit="1" customWidth="1"/>
    <col min="50" max="50" width="9.42578125" bestFit="1" customWidth="1"/>
    <col min="51" max="51" width="8.5703125" bestFit="1" customWidth="1"/>
    <col min="52" max="52" width="9.7109375" bestFit="1" customWidth="1"/>
    <col min="53" max="53" width="27.85546875" bestFit="1" customWidth="1"/>
    <col min="54" max="54" width="28.7109375" bestFit="1" customWidth="1"/>
    <col min="55" max="55" width="6.85546875" bestFit="1" customWidth="1"/>
    <col min="56" max="56" width="8.28515625" bestFit="1" customWidth="1"/>
    <col min="57" max="57" width="7" bestFit="1" customWidth="1"/>
    <col min="58" max="58" width="23" bestFit="1" customWidth="1"/>
    <col min="59" max="59" width="17.7109375" bestFit="1" customWidth="1"/>
    <col min="60" max="60" width="9.42578125" bestFit="1" customWidth="1"/>
    <col min="61" max="61" width="8.5703125" bestFit="1" customWidth="1"/>
    <col min="62" max="62" width="9.7109375" bestFit="1" customWidth="1"/>
    <col min="63" max="63" width="27.85546875" bestFit="1" customWidth="1"/>
    <col min="64" max="64" width="28.7109375" bestFit="1" customWidth="1"/>
    <col min="65" max="65" width="7" bestFit="1" customWidth="1"/>
    <col min="66" max="66" width="8.28515625" bestFit="1" customWidth="1"/>
    <col min="67" max="67" width="7" bestFit="1" customWidth="1"/>
    <col min="68" max="68" width="23" bestFit="1" customWidth="1"/>
    <col min="69" max="69" width="17.7109375" bestFit="1" customWidth="1"/>
    <col min="70" max="70" width="9.42578125" bestFit="1" customWidth="1"/>
    <col min="71" max="71" width="8.5703125" bestFit="1" customWidth="1"/>
    <col min="72" max="72" width="9.7109375" bestFit="1" customWidth="1"/>
    <col min="73" max="73" width="27.85546875" bestFit="1" customWidth="1"/>
    <col min="74" max="74" width="28.7109375" bestFit="1" customWidth="1"/>
    <col min="75" max="75" width="6.85546875" bestFit="1" customWidth="1"/>
    <col min="76" max="76" width="8.28515625" bestFit="1" customWidth="1"/>
    <col min="77" max="77" width="7" bestFit="1" customWidth="1"/>
    <col min="78" max="78" width="23" bestFit="1" customWidth="1"/>
    <col min="79" max="79" width="17.7109375" bestFit="1" customWidth="1"/>
    <col min="80" max="80" width="9.42578125" bestFit="1" customWidth="1"/>
    <col min="81" max="81" width="8.5703125" bestFit="1" customWidth="1"/>
    <col min="82" max="82" width="9.7109375" bestFit="1" customWidth="1"/>
    <col min="83" max="83" width="27.85546875" bestFit="1" customWidth="1"/>
    <col min="84" max="84" width="28.7109375" bestFit="1" customWidth="1"/>
    <col min="85" max="85" width="7" bestFit="1" customWidth="1"/>
    <col min="86" max="86" width="8.28515625" bestFit="1" customWidth="1"/>
    <col min="87" max="87" width="7" bestFit="1" customWidth="1"/>
    <col min="88" max="88" width="23" bestFit="1" customWidth="1"/>
    <col min="89" max="89" width="17.7109375" bestFit="1" customWidth="1"/>
    <col min="90" max="90" width="9.42578125" bestFit="1" customWidth="1"/>
    <col min="91" max="91" width="8.5703125" bestFit="1" customWidth="1"/>
    <col min="92" max="92" width="9.7109375" bestFit="1" customWidth="1"/>
    <col min="93" max="93" width="27.85546875" bestFit="1" customWidth="1"/>
    <col min="94" max="94" width="28.7109375" bestFit="1" customWidth="1"/>
    <col min="95" max="95" width="6.85546875" bestFit="1" customWidth="1"/>
    <col min="96" max="96" width="8.28515625" bestFit="1" customWidth="1"/>
    <col min="97" max="97" width="7" bestFit="1" customWidth="1"/>
    <col min="98" max="98" width="23" bestFit="1" customWidth="1"/>
    <col min="99" max="99" width="17.7109375" bestFit="1" customWidth="1"/>
    <col min="100" max="100" width="9.42578125" bestFit="1" customWidth="1"/>
    <col min="101" max="101" width="8.5703125" bestFit="1" customWidth="1"/>
    <col min="102" max="102" width="11.28515625" bestFit="1" customWidth="1"/>
  </cols>
  <sheetData>
    <row r="3" spans="1:12" x14ac:dyDescent="0.25">
      <c r="A3" s="22" t="s">
        <v>128</v>
      </c>
      <c r="B3" s="22" t="s">
        <v>127</v>
      </c>
    </row>
    <row r="4" spans="1:12" x14ac:dyDescent="0.25">
      <c r="A4" s="22" t="s">
        <v>125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126</v>
      </c>
    </row>
    <row r="5" spans="1:12" x14ac:dyDescent="0.25">
      <c r="A5" s="23">
        <v>2014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x14ac:dyDescent="0.25">
      <c r="A6" s="24" t="s">
        <v>5</v>
      </c>
      <c r="B6" s="91">
        <v>77475</v>
      </c>
      <c r="C6" s="91">
        <v>15762</v>
      </c>
      <c r="D6" s="91">
        <v>4152</v>
      </c>
      <c r="E6" s="91">
        <v>100973</v>
      </c>
      <c r="F6" s="91">
        <v>15501</v>
      </c>
      <c r="G6" s="91">
        <v>17473</v>
      </c>
      <c r="H6" s="91">
        <v>4071</v>
      </c>
      <c r="I6" s="91">
        <v>1195</v>
      </c>
      <c r="J6" s="91">
        <v>6932</v>
      </c>
      <c r="K6" s="91">
        <v>1242</v>
      </c>
      <c r="L6" s="91">
        <v>244776</v>
      </c>
    </row>
    <row r="7" spans="1:12" x14ac:dyDescent="0.25">
      <c r="A7" s="24" t="s">
        <v>4</v>
      </c>
      <c r="B7" s="91">
        <v>24256</v>
      </c>
      <c r="C7" s="91">
        <v>4894</v>
      </c>
      <c r="D7" s="91">
        <v>3486</v>
      </c>
      <c r="E7" s="91">
        <v>34997</v>
      </c>
      <c r="F7" s="91">
        <v>12738</v>
      </c>
      <c r="G7" s="91">
        <v>27129</v>
      </c>
      <c r="H7" s="91">
        <v>5701</v>
      </c>
      <c r="I7" s="91">
        <v>868</v>
      </c>
      <c r="J7" s="91">
        <v>22827</v>
      </c>
      <c r="K7" s="91">
        <v>713</v>
      </c>
      <c r="L7" s="91">
        <v>137609</v>
      </c>
    </row>
    <row r="8" spans="1:12" x14ac:dyDescent="0.25">
      <c r="A8" s="23">
        <v>2015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</row>
    <row r="9" spans="1:12" x14ac:dyDescent="0.25">
      <c r="A9" s="24" t="s">
        <v>5</v>
      </c>
      <c r="B9" s="91">
        <v>78006</v>
      </c>
      <c r="C9" s="91">
        <v>15589</v>
      </c>
      <c r="D9" s="91">
        <v>4719</v>
      </c>
      <c r="E9" s="91">
        <v>103103</v>
      </c>
      <c r="F9" s="91">
        <v>9039</v>
      </c>
      <c r="G9" s="91">
        <v>17895</v>
      </c>
      <c r="H9" s="91">
        <v>4034</v>
      </c>
      <c r="I9" s="91">
        <v>1206</v>
      </c>
      <c r="J9" s="91">
        <v>7115</v>
      </c>
      <c r="K9" s="91">
        <v>1275</v>
      </c>
      <c r="L9" s="91">
        <v>241981</v>
      </c>
    </row>
    <row r="10" spans="1:12" x14ac:dyDescent="0.25">
      <c r="A10" s="24" t="s">
        <v>4</v>
      </c>
      <c r="B10" s="91">
        <v>23424</v>
      </c>
      <c r="C10" s="91">
        <v>4762</v>
      </c>
      <c r="D10" s="91">
        <v>3717</v>
      </c>
      <c r="E10" s="91">
        <v>34984</v>
      </c>
      <c r="F10" s="91">
        <v>8095</v>
      </c>
      <c r="G10" s="91">
        <v>27578</v>
      </c>
      <c r="H10" s="91">
        <v>5628</v>
      </c>
      <c r="I10" s="91">
        <v>878</v>
      </c>
      <c r="J10" s="91">
        <v>22989</v>
      </c>
      <c r="K10" s="91">
        <v>751</v>
      </c>
      <c r="L10" s="91">
        <v>132806</v>
      </c>
    </row>
    <row r="11" spans="1:12" x14ac:dyDescent="0.25">
      <c r="A11" s="23">
        <v>2016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</row>
    <row r="12" spans="1:12" x14ac:dyDescent="0.25">
      <c r="A12" s="24" t="s">
        <v>5</v>
      </c>
      <c r="B12" s="91">
        <v>81406</v>
      </c>
      <c r="C12" s="91">
        <v>11813</v>
      </c>
      <c r="D12" s="91">
        <v>4877</v>
      </c>
      <c r="E12" s="91">
        <v>104065</v>
      </c>
      <c r="F12" s="91">
        <v>8791</v>
      </c>
      <c r="G12" s="91">
        <v>18091</v>
      </c>
      <c r="H12" s="91">
        <v>4263</v>
      </c>
      <c r="I12" s="91">
        <v>1437</v>
      </c>
      <c r="J12" s="91">
        <v>6809</v>
      </c>
      <c r="K12" s="91">
        <v>1201</v>
      </c>
      <c r="L12" s="91">
        <v>242753</v>
      </c>
    </row>
    <row r="13" spans="1:12" x14ac:dyDescent="0.25">
      <c r="A13" s="24" t="s">
        <v>4</v>
      </c>
      <c r="B13" s="91">
        <v>23832</v>
      </c>
      <c r="C13" s="91">
        <v>4072</v>
      </c>
      <c r="D13" s="91">
        <v>3506</v>
      </c>
      <c r="E13" s="91">
        <v>35917</v>
      </c>
      <c r="F13" s="91">
        <v>7774</v>
      </c>
      <c r="G13" s="91">
        <v>27540</v>
      </c>
      <c r="H13" s="91">
        <v>5578</v>
      </c>
      <c r="I13" s="91">
        <v>973</v>
      </c>
      <c r="J13" s="91">
        <v>22746</v>
      </c>
      <c r="K13" s="91">
        <v>716</v>
      </c>
      <c r="L13" s="91">
        <v>132654</v>
      </c>
    </row>
    <row r="14" spans="1:12" x14ac:dyDescent="0.25">
      <c r="A14" s="23">
        <v>2017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</row>
    <row r="15" spans="1:12" x14ac:dyDescent="0.25">
      <c r="A15" s="24" t="s">
        <v>5</v>
      </c>
      <c r="B15" s="91">
        <v>82387</v>
      </c>
      <c r="C15" s="91">
        <v>11524</v>
      </c>
      <c r="D15" s="91">
        <v>5173</v>
      </c>
      <c r="E15" s="91">
        <v>105674</v>
      </c>
      <c r="F15" s="91">
        <v>8783</v>
      </c>
      <c r="G15" s="91">
        <v>18305</v>
      </c>
      <c r="H15" s="91">
        <v>4809</v>
      </c>
      <c r="I15" s="91">
        <v>1509</v>
      </c>
      <c r="J15" s="91">
        <v>7137</v>
      </c>
      <c r="K15" s="91">
        <v>828</v>
      </c>
      <c r="L15" s="91">
        <v>246129</v>
      </c>
    </row>
    <row r="16" spans="1:12" x14ac:dyDescent="0.25">
      <c r="A16" s="24" t="s">
        <v>4</v>
      </c>
      <c r="B16" s="91">
        <v>24541</v>
      </c>
      <c r="C16" s="91">
        <v>3990</v>
      </c>
      <c r="D16" s="91">
        <v>3345</v>
      </c>
      <c r="E16" s="91">
        <v>36237</v>
      </c>
      <c r="F16" s="91">
        <v>7411</v>
      </c>
      <c r="G16" s="91">
        <v>27696</v>
      </c>
      <c r="H16" s="91">
        <v>5827</v>
      </c>
      <c r="I16" s="91">
        <v>1079</v>
      </c>
      <c r="J16" s="91">
        <v>22992</v>
      </c>
      <c r="K16" s="91">
        <v>550</v>
      </c>
      <c r="L16" s="91">
        <v>133668</v>
      </c>
    </row>
    <row r="17" spans="1:12" x14ac:dyDescent="0.25">
      <c r="A17" s="23">
        <v>2018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</row>
    <row r="18" spans="1:12" x14ac:dyDescent="0.25">
      <c r="A18" s="24" t="s">
        <v>5</v>
      </c>
      <c r="B18" s="91">
        <v>83603</v>
      </c>
      <c r="C18" s="91">
        <v>8267</v>
      </c>
      <c r="D18" s="91">
        <v>5062</v>
      </c>
      <c r="E18" s="91">
        <v>108662</v>
      </c>
      <c r="F18" s="91">
        <v>6438</v>
      </c>
      <c r="G18" s="91">
        <v>18975</v>
      </c>
      <c r="H18" s="91">
        <v>5065</v>
      </c>
      <c r="I18" s="91">
        <v>1678</v>
      </c>
      <c r="J18" s="91">
        <v>7382</v>
      </c>
      <c r="K18" s="91">
        <v>917</v>
      </c>
      <c r="L18" s="91">
        <v>246049</v>
      </c>
    </row>
    <row r="19" spans="1:12" x14ac:dyDescent="0.25">
      <c r="A19" s="24" t="s">
        <v>4</v>
      </c>
      <c r="B19" s="91">
        <v>24851</v>
      </c>
      <c r="C19" s="91">
        <v>2409</v>
      </c>
      <c r="D19" s="91">
        <v>3456</v>
      </c>
      <c r="E19" s="91">
        <v>37650</v>
      </c>
      <c r="F19" s="91">
        <v>5764</v>
      </c>
      <c r="G19" s="91">
        <v>28523</v>
      </c>
      <c r="H19" s="91">
        <v>5882</v>
      </c>
      <c r="I19" s="91">
        <v>1132</v>
      </c>
      <c r="J19" s="91">
        <v>23142</v>
      </c>
      <c r="K19" s="91">
        <v>602</v>
      </c>
      <c r="L19" s="91">
        <v>133411</v>
      </c>
    </row>
    <row r="20" spans="1:12" x14ac:dyDescent="0.25">
      <c r="A20" s="23" t="s">
        <v>126</v>
      </c>
      <c r="B20" s="91">
        <v>523781</v>
      </c>
      <c r="C20" s="91">
        <v>83082</v>
      </c>
      <c r="D20" s="91">
        <v>41493</v>
      </c>
      <c r="E20" s="91">
        <v>702262</v>
      </c>
      <c r="F20" s="91">
        <v>90334</v>
      </c>
      <c r="G20" s="91">
        <v>229205</v>
      </c>
      <c r="H20" s="91">
        <v>50858</v>
      </c>
      <c r="I20" s="91">
        <v>11955</v>
      </c>
      <c r="J20" s="91">
        <v>150071</v>
      </c>
      <c r="K20" s="91">
        <v>8795</v>
      </c>
      <c r="L20" s="91">
        <v>1891836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07A7-DA46-49BD-B008-52B3EDFCAEDD}">
  <dimension ref="A2:I88"/>
  <sheetViews>
    <sheetView topLeftCell="A64" workbookViewId="0"/>
  </sheetViews>
  <sheetFormatPr defaultRowHeight="15" x14ac:dyDescent="0.25"/>
  <cols>
    <col min="1" max="1" width="80.42578125" bestFit="1" customWidth="1"/>
    <col min="2" max="2" width="29.28515625" customWidth="1"/>
    <col min="3" max="3" width="11.5703125" bestFit="1" customWidth="1"/>
    <col min="4" max="4" width="24.140625" customWidth="1"/>
    <col min="5" max="5" width="26.140625" customWidth="1"/>
  </cols>
  <sheetData>
    <row r="2" spans="1:1" x14ac:dyDescent="0.25">
      <c r="A2" t="s">
        <v>140</v>
      </c>
    </row>
    <row r="31" spans="1:1" x14ac:dyDescent="0.25">
      <c r="A31" t="s">
        <v>141</v>
      </c>
    </row>
    <row r="33" spans="1:5" ht="15.75" x14ac:dyDescent="0.25">
      <c r="A33" s="33" t="s">
        <v>129</v>
      </c>
      <c r="B33" s="33" t="s">
        <v>142</v>
      </c>
    </row>
    <row r="34" spans="1:5" x14ac:dyDescent="0.25">
      <c r="A34" t="s">
        <v>6</v>
      </c>
      <c r="B34" s="35">
        <v>221433</v>
      </c>
    </row>
    <row r="35" spans="1:5" x14ac:dyDescent="0.25">
      <c r="A35" t="s">
        <v>7</v>
      </c>
      <c r="B35" s="35">
        <v>22284</v>
      </c>
    </row>
    <row r="36" spans="1:5" x14ac:dyDescent="0.25">
      <c r="A36" t="s">
        <v>8</v>
      </c>
      <c r="B36" s="35">
        <v>6972</v>
      </c>
    </row>
    <row r="37" spans="1:5" x14ac:dyDescent="0.25">
      <c r="A37" t="s">
        <v>9</v>
      </c>
      <c r="B37" s="35">
        <v>223653</v>
      </c>
    </row>
    <row r="38" spans="1:5" x14ac:dyDescent="0.25">
      <c r="A38" t="s">
        <v>10</v>
      </c>
      <c r="B38" s="35">
        <v>10084</v>
      </c>
    </row>
    <row r="39" spans="1:5" x14ac:dyDescent="0.25">
      <c r="A39" t="s">
        <v>11</v>
      </c>
      <c r="B39" s="35">
        <v>20343</v>
      </c>
    </row>
    <row r="40" spans="1:5" x14ac:dyDescent="0.25">
      <c r="A40" t="s">
        <v>12</v>
      </c>
      <c r="B40" s="35">
        <v>7174</v>
      </c>
    </row>
    <row r="41" spans="1:5" x14ac:dyDescent="0.25">
      <c r="A41" t="s">
        <v>13</v>
      </c>
      <c r="B41" s="35">
        <v>1663</v>
      </c>
    </row>
    <row r="42" spans="1:5" x14ac:dyDescent="0.25">
      <c r="A42" t="s">
        <v>14</v>
      </c>
      <c r="B42" s="35">
        <v>16258</v>
      </c>
    </row>
    <row r="43" spans="1:5" x14ac:dyDescent="0.25">
      <c r="A43" t="s">
        <v>15</v>
      </c>
      <c r="B43" s="35">
        <v>978</v>
      </c>
    </row>
    <row r="46" spans="1:5" x14ac:dyDescent="0.25">
      <c r="A46" t="s">
        <v>143</v>
      </c>
    </row>
    <row r="47" spans="1:5" ht="15.75" x14ac:dyDescent="0.25">
      <c r="A47" s="33" t="s">
        <v>129</v>
      </c>
      <c r="B47" s="33" t="s">
        <v>4</v>
      </c>
      <c r="C47" s="33" t="s">
        <v>5</v>
      </c>
      <c r="D47" s="33" t="s">
        <v>145</v>
      </c>
      <c r="E47" s="33" t="s">
        <v>146</v>
      </c>
    </row>
    <row r="48" spans="1:5" x14ac:dyDescent="0.25">
      <c r="A48" t="s">
        <v>6</v>
      </c>
      <c r="B48" s="35">
        <v>31848</v>
      </c>
      <c r="C48" s="35">
        <v>189585</v>
      </c>
      <c r="D48" s="34">
        <v>26.341560246145701</v>
      </c>
      <c r="E48" s="34">
        <v>47.05778686795226</v>
      </c>
    </row>
    <row r="49" spans="1:9" x14ac:dyDescent="0.25">
      <c r="A49" t="s">
        <v>7</v>
      </c>
      <c r="B49" s="35">
        <v>3646</v>
      </c>
      <c r="C49" s="35">
        <v>18638</v>
      </c>
      <c r="D49" s="34">
        <v>18.11496994087544</v>
      </c>
      <c r="E49" s="34">
        <v>29.605273608132794</v>
      </c>
    </row>
    <row r="50" spans="1:9" x14ac:dyDescent="0.25">
      <c r="A50" t="s">
        <v>8</v>
      </c>
      <c r="B50" s="35">
        <v>1611</v>
      </c>
      <c r="C50" s="35">
        <v>5361</v>
      </c>
      <c r="D50" s="34">
        <v>9.2004568817818395</v>
      </c>
      <c r="E50" s="34">
        <v>22.35333361130801</v>
      </c>
    </row>
    <row r="51" spans="1:9" x14ac:dyDescent="0.25">
      <c r="A51" t="s">
        <v>9</v>
      </c>
      <c r="B51" s="35">
        <v>30786</v>
      </c>
      <c r="C51" s="35">
        <v>192867</v>
      </c>
      <c r="D51" s="34">
        <v>17.123786745279084</v>
      </c>
      <c r="E51" s="34">
        <v>36.913969418749531</v>
      </c>
    </row>
    <row r="52" spans="1:9" x14ac:dyDescent="0.25">
      <c r="A52" t="s">
        <v>10</v>
      </c>
      <c r="B52" s="35">
        <v>1812</v>
      </c>
      <c r="C52" s="35">
        <v>8272</v>
      </c>
      <c r="D52" s="34">
        <v>4.3367957493657556</v>
      </c>
      <c r="E52" s="34">
        <v>17.037403196572747</v>
      </c>
    </row>
    <row r="53" spans="1:9" x14ac:dyDescent="0.25">
      <c r="A53" t="s">
        <v>11</v>
      </c>
      <c r="B53" s="35">
        <v>3334</v>
      </c>
      <c r="C53" s="35">
        <v>17009</v>
      </c>
      <c r="D53" s="34">
        <v>2.4078113038579865</v>
      </c>
      <c r="E53" s="34">
        <v>18.744971842316975</v>
      </c>
    </row>
    <row r="54" spans="1:9" x14ac:dyDescent="0.25">
      <c r="A54" t="s">
        <v>12</v>
      </c>
      <c r="B54" s="35">
        <v>1479</v>
      </c>
      <c r="C54" s="35">
        <v>5695</v>
      </c>
      <c r="D54" s="34">
        <v>5.1684372379088623</v>
      </c>
      <c r="E54" s="34">
        <v>25.604711806492219</v>
      </c>
    </row>
    <row r="55" spans="1:9" x14ac:dyDescent="0.25">
      <c r="A55" t="s">
        <v>13</v>
      </c>
      <c r="B55" s="35">
        <v>354</v>
      </c>
      <c r="C55" s="35">
        <v>1309</v>
      </c>
      <c r="D55" s="34">
        <v>7.1805273833671395</v>
      </c>
      <c r="E55" s="34">
        <v>18.633451957295375</v>
      </c>
    </row>
    <row r="56" spans="1:9" x14ac:dyDescent="0.25">
      <c r="A56" t="s">
        <v>14</v>
      </c>
      <c r="B56" s="35">
        <v>8745</v>
      </c>
      <c r="C56" s="35">
        <v>7513</v>
      </c>
      <c r="D56" s="34">
        <v>7.624503034107553</v>
      </c>
      <c r="E56" s="34">
        <v>21.238162544169612</v>
      </c>
    </row>
    <row r="57" spans="1:9" x14ac:dyDescent="0.25">
      <c r="A57" t="s">
        <v>15</v>
      </c>
      <c r="B57" s="35">
        <v>100</v>
      </c>
      <c r="C57" s="35">
        <v>878</v>
      </c>
      <c r="D57" s="34">
        <v>3.0012004801920766</v>
      </c>
      <c r="E57" s="34">
        <v>16.071755445725792</v>
      </c>
    </row>
    <row r="58" spans="1:9" x14ac:dyDescent="0.25">
      <c r="D58" s="34"/>
      <c r="E58" s="34"/>
    </row>
    <row r="59" spans="1:9" x14ac:dyDescent="0.25">
      <c r="D59" s="34"/>
      <c r="E59" s="34"/>
    </row>
    <row r="60" spans="1:9" x14ac:dyDescent="0.25">
      <c r="A60" t="s">
        <v>144</v>
      </c>
    </row>
    <row r="61" spans="1:9" ht="15.75" x14ac:dyDescent="0.25">
      <c r="A61" s="42" t="s">
        <v>129</v>
      </c>
      <c r="B61" s="71">
        <v>2015</v>
      </c>
      <c r="C61" s="71"/>
      <c r="D61" s="71">
        <v>2016</v>
      </c>
      <c r="E61" s="71"/>
      <c r="F61" s="71">
        <v>2017</v>
      </c>
      <c r="G61" s="71"/>
      <c r="H61" s="71">
        <v>2018</v>
      </c>
      <c r="I61" s="71"/>
    </row>
    <row r="62" spans="1:9" ht="15.75" x14ac:dyDescent="0.25">
      <c r="A62" s="43"/>
      <c r="B62" s="42" t="s">
        <v>4</v>
      </c>
      <c r="C62" s="42" t="s">
        <v>5</v>
      </c>
      <c r="D62" s="42" t="s">
        <v>4</v>
      </c>
      <c r="E62" s="42" t="s">
        <v>5</v>
      </c>
      <c r="F62" s="42" t="s">
        <v>4</v>
      </c>
      <c r="G62" s="42" t="s">
        <v>5</v>
      </c>
      <c r="H62" s="42" t="s">
        <v>4</v>
      </c>
      <c r="I62" s="42" t="s">
        <v>5</v>
      </c>
    </row>
    <row r="63" spans="1:9" x14ac:dyDescent="0.25">
      <c r="A63" s="44" t="s">
        <v>6</v>
      </c>
      <c r="B63" s="45">
        <v>8.596448249108446E-2</v>
      </c>
      <c r="C63" s="45">
        <v>2.7400163507278748E-2</v>
      </c>
      <c r="D63" s="45">
        <v>5.968118395780328E-2</v>
      </c>
      <c r="E63" s="45">
        <v>1.8803230181154689E-2</v>
      </c>
      <c r="F63" s="45">
        <v>0.22751457713288373</v>
      </c>
      <c r="G63" s="45">
        <v>-1.2050708792963782E-2</v>
      </c>
      <c r="H63" s="45">
        <v>0.14209334711733476</v>
      </c>
      <c r="I63" s="45">
        <v>-1.4370872923758857E-2</v>
      </c>
    </row>
    <row r="64" spans="1:9" x14ac:dyDescent="0.25">
      <c r="A64" s="44" t="s">
        <v>7</v>
      </c>
      <c r="B64" s="45">
        <v>1.0880868974794716E-2</v>
      </c>
      <c r="C64" s="45">
        <v>7.7358575185189756E-3</v>
      </c>
      <c r="D64" s="45">
        <v>-0.20748046577529988</v>
      </c>
      <c r="E64" s="45">
        <v>-0.59590121202067292</v>
      </c>
      <c r="F64" s="45">
        <v>2.5491964314470778E-2</v>
      </c>
      <c r="G64" s="45">
        <v>2.4464572928129959E-2</v>
      </c>
      <c r="H64" s="45">
        <v>-2.9110785814092757</v>
      </c>
      <c r="I64" s="45">
        <v>-0.41218277348401039</v>
      </c>
    </row>
    <row r="65" spans="1:9" x14ac:dyDescent="0.25">
      <c r="A65" s="44" t="s">
        <v>8</v>
      </c>
      <c r="B65" s="45">
        <v>0.37387923788175947</v>
      </c>
      <c r="C65" s="45">
        <v>0.16713040913188737</v>
      </c>
      <c r="D65" s="45">
        <v>0.21244557282075804</v>
      </c>
      <c r="E65" s="45">
        <v>0.35812249565163318</v>
      </c>
      <c r="F65" s="45">
        <v>0.55533887608314636</v>
      </c>
      <c r="G65" s="45">
        <v>-6.0693049005536286E-2</v>
      </c>
      <c r="H65" s="45">
        <v>0.33816338467537538</v>
      </c>
      <c r="I65" s="45">
        <v>-4.2935484855575311E-3</v>
      </c>
    </row>
    <row r="66" spans="1:9" x14ac:dyDescent="0.25">
      <c r="A66" s="44" t="s">
        <v>9</v>
      </c>
      <c r="B66" s="45">
        <v>5.6103591346790778E-2</v>
      </c>
      <c r="C66" s="45">
        <v>1.90460413658224E-2</v>
      </c>
      <c r="D66" s="45">
        <v>1.2264828800452635E-2</v>
      </c>
      <c r="E66" s="45">
        <v>2.162379990727786E-2</v>
      </c>
      <c r="F66" s="45">
        <v>8.9118475685004001E-2</v>
      </c>
      <c r="G66" s="45">
        <v>-1.546149041464469E-2</v>
      </c>
      <c r="H66" s="45">
        <v>0.10151606838513176</v>
      </c>
      <c r="I66" s="45">
        <v>1.5436482179285053E-2</v>
      </c>
    </row>
    <row r="67" spans="1:9" x14ac:dyDescent="0.25">
      <c r="A67" s="44" t="s">
        <v>10</v>
      </c>
      <c r="B67" s="45">
        <v>-0.10536449825117009</v>
      </c>
      <c r="C67" s="45">
        <v>4.1986570182310314E-2</v>
      </c>
      <c r="D67" s="45">
        <v>-9.0906512356103364E-2</v>
      </c>
      <c r="E67" s="45">
        <v>-5.3248233758089777E-2</v>
      </c>
      <c r="F67" s="45">
        <v>6.3666913755735924E-2</v>
      </c>
      <c r="G67" s="45">
        <v>9.1002161301316986E-4</v>
      </c>
      <c r="H67" s="45">
        <v>-1.2991759522947159</v>
      </c>
      <c r="I67" s="45">
        <v>-0.6432358843825785</v>
      </c>
    </row>
    <row r="68" spans="1:9" x14ac:dyDescent="0.25">
      <c r="A68" s="44" t="s">
        <v>11</v>
      </c>
      <c r="B68" s="45">
        <v>-1.655055475690221E-2</v>
      </c>
      <c r="C68" s="45">
        <v>-6.7495301545225685E-3</v>
      </c>
      <c r="D68" s="45">
        <v>-0.32096213180383182</v>
      </c>
      <c r="E68" s="45">
        <v>-3.5469466642273351E-2</v>
      </c>
      <c r="F68" s="45">
        <v>0.56763268270271072</v>
      </c>
      <c r="G68" s="45">
        <v>-1.1829086285998366E-2</v>
      </c>
      <c r="H68" s="45">
        <v>0.47688525773158835</v>
      </c>
      <c r="I68" s="45">
        <v>-1.6589279428180864E-2</v>
      </c>
    </row>
    <row r="69" spans="1:9" x14ac:dyDescent="0.25">
      <c r="A69" s="44" t="s">
        <v>12</v>
      </c>
      <c r="B69" s="45">
        <v>-4.0270241214048402E-2</v>
      </c>
      <c r="C69" s="45">
        <v>4.8725128960943352E-2</v>
      </c>
      <c r="D69" s="45">
        <v>2.6333373374575822E-2</v>
      </c>
      <c r="E69" s="45">
        <v>9.5521467210241601E-2</v>
      </c>
      <c r="F69" s="45">
        <v>7.2882305485837115E-2</v>
      </c>
      <c r="G69" s="45">
        <v>-0.1280788177339903</v>
      </c>
      <c r="H69" s="45">
        <v>-6.9604046929286748E-2</v>
      </c>
      <c r="I69" s="45">
        <v>-5.7443086911215288E-2</v>
      </c>
    </row>
    <row r="70" spans="1:9" x14ac:dyDescent="0.25">
      <c r="A70" s="44" t="s">
        <v>13</v>
      </c>
      <c r="B70" s="45">
        <v>-1.1520737327188979E-2</v>
      </c>
      <c r="C70" s="45">
        <v>3.9061306167000119E-2</v>
      </c>
      <c r="D70" s="45">
        <v>7.1882118451025087E-2</v>
      </c>
      <c r="E70" s="45">
        <v>4.8421088999447248E-2</v>
      </c>
      <c r="F70" s="45">
        <v>-0.28572918063065078</v>
      </c>
      <c r="G70" s="45">
        <v>-5.0104384133611755E-2</v>
      </c>
      <c r="H70" s="45">
        <v>-1.9566891618478188E-2</v>
      </c>
      <c r="I70" s="45">
        <v>-9.6761894387101866E-2</v>
      </c>
    </row>
    <row r="71" spans="1:9" x14ac:dyDescent="0.25">
      <c r="A71" s="44" t="s">
        <v>14</v>
      </c>
      <c r="B71" s="45">
        <v>-5.3713569485916601E-2</v>
      </c>
      <c r="C71" s="45">
        <v>-0.16298732910771424</v>
      </c>
      <c r="D71" s="45">
        <v>0.11145330375396933</v>
      </c>
      <c r="E71" s="45">
        <v>-3.5960862749337949E-2</v>
      </c>
      <c r="F71" s="45">
        <v>0.39465042852599269</v>
      </c>
      <c r="G71" s="45">
        <v>-4.8171537670729833E-2</v>
      </c>
      <c r="H71" s="45">
        <v>0.28522694670490134</v>
      </c>
      <c r="I71" s="45">
        <v>-9.9694612035400601E-2</v>
      </c>
    </row>
    <row r="72" spans="1:9" x14ac:dyDescent="0.25">
      <c r="A72" s="44" t="s">
        <v>15</v>
      </c>
      <c r="B72" s="45">
        <v>0.31130650555615486</v>
      </c>
      <c r="C72" s="45">
        <v>0.64536671058410189</v>
      </c>
      <c r="D72" s="45">
        <v>-0.12674010410361938</v>
      </c>
      <c r="E72" s="45">
        <v>-1.2140103904809789</v>
      </c>
      <c r="F72" s="45">
        <v>5.9152152481104702E-3</v>
      </c>
      <c r="G72" s="45">
        <v>0.31057452123230644</v>
      </c>
      <c r="H72" s="45">
        <v>-3.3737373737373698E-2</v>
      </c>
      <c r="I72" s="45">
        <v>3.2608695652174406E-3</v>
      </c>
    </row>
    <row r="73" spans="1:9" x14ac:dyDescent="0.25">
      <c r="A73" s="44"/>
      <c r="B73" s="45">
        <v>5.5619553108913727E-2</v>
      </c>
      <c r="C73" s="45">
        <v>3.2961352848771545E-2</v>
      </c>
      <c r="D73" s="45">
        <v>2.6731776772858144E-2</v>
      </c>
      <c r="E73" s="45">
        <v>5.4127695650247557E-3</v>
      </c>
      <c r="F73" s="45">
        <v>0.20933401913907132</v>
      </c>
      <c r="G73" s="45">
        <v>-1.3907140179524047E-2</v>
      </c>
      <c r="H73" s="45">
        <v>0.1526715776296115</v>
      </c>
      <c r="I73" s="45">
        <v>-5.2708244504911413E-3</v>
      </c>
    </row>
    <row r="74" spans="1:9" x14ac:dyDescent="0.25">
      <c r="B74" s="41"/>
      <c r="C74" s="41"/>
      <c r="D74" s="41"/>
      <c r="E74" s="41"/>
      <c r="F74" s="41"/>
      <c r="G74" s="41"/>
      <c r="H74" s="41"/>
      <c r="I74" s="41"/>
    </row>
    <row r="75" spans="1:9" x14ac:dyDescent="0.25">
      <c r="B75" s="41"/>
      <c r="C75" s="41"/>
      <c r="D75" s="41"/>
      <c r="E75" s="41"/>
      <c r="F75" s="41"/>
      <c r="G75" s="41"/>
      <c r="H75" s="41"/>
      <c r="I75" s="41"/>
    </row>
    <row r="77" spans="1:9" ht="15.75" x14ac:dyDescent="0.25">
      <c r="A77" s="33" t="s">
        <v>129</v>
      </c>
      <c r="B77" s="33" t="s">
        <v>147</v>
      </c>
      <c r="C77" s="33" t="s">
        <v>148</v>
      </c>
      <c r="D77" s="33" t="s">
        <v>149</v>
      </c>
      <c r="E77" s="33" t="s">
        <v>150</v>
      </c>
    </row>
    <row r="78" spans="1:9" x14ac:dyDescent="0.25">
      <c r="A78" t="s">
        <v>6</v>
      </c>
      <c r="B78" s="41">
        <v>3.926667142010138E-2</v>
      </c>
      <c r="C78" s="41">
        <v>2.2117927473605432E-2</v>
      </c>
      <c r="D78" s="41">
        <v>2.891804837633722E-2</v>
      </c>
      <c r="E78" s="41">
        <v>1.4439495729673802E-2</v>
      </c>
    </row>
    <row r="79" spans="1:9" x14ac:dyDescent="0.25">
      <c r="A79" t="s">
        <v>7</v>
      </c>
      <c r="B79" s="41">
        <v>9.5711284967307849E-3</v>
      </c>
      <c r="C79" s="41">
        <v>-0.48291720702341684</v>
      </c>
      <c r="D79" s="41">
        <v>-6.9021262440832221E-3</v>
      </c>
      <c r="E79" s="41">
        <v>-0.58657413375732315</v>
      </c>
    </row>
    <row r="80" spans="1:9" x14ac:dyDescent="0.25">
      <c r="A80" t="s">
        <v>8</v>
      </c>
      <c r="B80" s="41">
        <v>0.21713272716875398</v>
      </c>
      <c r="C80" s="41">
        <v>0.19202416878265383</v>
      </c>
      <c r="D80" s="41">
        <v>0.29324075745824663</v>
      </c>
      <c r="E80" s="41">
        <v>0.10301263362487845</v>
      </c>
    </row>
    <row r="81" spans="1:5" x14ac:dyDescent="0.25">
      <c r="A81" t="s">
        <v>9</v>
      </c>
      <c r="B81" s="41">
        <v>2.6506544338481916E-2</v>
      </c>
      <c r="C81" s="41">
        <v>-1.0047138992320452E-2</v>
      </c>
      <c r="D81" s="41">
        <v>2.8261965166771343E-2</v>
      </c>
      <c r="E81" s="41">
        <v>2.7595876521127185E-2</v>
      </c>
    </row>
    <row r="82" spans="1:5" x14ac:dyDescent="0.25">
      <c r="A82" t="s">
        <v>10</v>
      </c>
      <c r="B82" s="41">
        <v>-7.4442281629342761E-3</v>
      </c>
      <c r="C82" s="41">
        <v>-8.2158804907373512E-2</v>
      </c>
      <c r="D82" s="41">
        <v>4.9095871369978665E-2</v>
      </c>
      <c r="E82" s="41">
        <v>-0.76462847992688887</v>
      </c>
    </row>
    <row r="83" spans="1:5" x14ac:dyDescent="0.25">
      <c r="A83" t="s">
        <v>11</v>
      </c>
      <c r="B83" s="41">
        <v>-4.0114996678093581E-3</v>
      </c>
      <c r="C83" s="41">
        <v>-0.2861932056224763</v>
      </c>
      <c r="D83" s="41">
        <v>0.25651996449781928</v>
      </c>
      <c r="E83" s="41">
        <v>0.12806585376786303</v>
      </c>
    </row>
    <row r="84" spans="1:5" x14ac:dyDescent="0.25">
      <c r="A84" t="s">
        <v>12</v>
      </c>
      <c r="B84" s="41">
        <v>3.1703338329571652E-2</v>
      </c>
      <c r="C84" s="41">
        <v>-1.0318281732067894E-2</v>
      </c>
      <c r="D84" s="41">
        <v>6.3914463316994172E-2</v>
      </c>
      <c r="E84" s="41">
        <v>-4.448341137886689E-2</v>
      </c>
    </row>
    <row r="85" spans="1:5" x14ac:dyDescent="0.25">
      <c r="A85" t="s">
        <v>13</v>
      </c>
      <c r="B85" s="41">
        <v>2.7234699556560747E-2</v>
      </c>
      <c r="C85" s="41">
        <v>4.5945297504798588E-2</v>
      </c>
      <c r="D85" s="41">
        <v>-8.288294570940416E-2</v>
      </c>
      <c r="E85" s="41">
        <v>-6.7833739956825331E-2</v>
      </c>
    </row>
    <row r="86" spans="1:5" x14ac:dyDescent="0.25">
      <c r="A86" t="s">
        <v>14</v>
      </c>
      <c r="B86" s="41">
        <v>-0.10888337324819834</v>
      </c>
      <c r="C86" s="41">
        <v>2.4755310325655248E-2</v>
      </c>
      <c r="D86" s="41">
        <v>0.2234752842446274</v>
      </c>
      <c r="E86" s="41">
        <v>0.16977676014627616</v>
      </c>
    </row>
    <row r="87" spans="1:5" x14ac:dyDescent="0.25">
      <c r="A87" t="s">
        <v>15</v>
      </c>
      <c r="B87" s="41">
        <v>0.61439362398144282</v>
      </c>
      <c r="C87" s="41">
        <v>-6.3817021825805257E-3</v>
      </c>
      <c r="D87" s="41">
        <v>-0.51812922866107658</v>
      </c>
      <c r="E87" s="41">
        <v>1.9515161024594647E-3</v>
      </c>
    </row>
    <row r="88" spans="1:5" x14ac:dyDescent="0.25">
      <c r="B88" s="41">
        <v>4.1184762244978523E-2</v>
      </c>
      <c r="C88" s="41">
        <v>-1.4332825132154838E-2</v>
      </c>
      <c r="D88" s="41">
        <v>4.8262301310642436E-2</v>
      </c>
      <c r="E88" s="41">
        <v>2.6014221300133984E-2</v>
      </c>
    </row>
  </sheetData>
  <mergeCells count="4">
    <mergeCell ref="B61:C61"/>
    <mergeCell ref="D61:E61"/>
    <mergeCell ref="F61:G61"/>
    <mergeCell ref="H61:I6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B855-79C2-47FA-989A-219602544538}">
  <dimension ref="A3:V17"/>
  <sheetViews>
    <sheetView topLeftCell="A4" workbookViewId="0">
      <selection activeCell="B24" sqref="B24"/>
    </sheetView>
  </sheetViews>
  <sheetFormatPr defaultRowHeight="15" x14ac:dyDescent="0.25"/>
  <cols>
    <col min="1" max="1" width="28.5703125" bestFit="1" customWidth="1"/>
    <col min="2" max="2" width="16.28515625" bestFit="1" customWidth="1"/>
    <col min="3" max="3" width="9" bestFit="1" customWidth="1"/>
    <col min="4" max="4" width="11.5703125" bestFit="1" customWidth="1"/>
    <col min="5" max="5" width="8" bestFit="1" customWidth="1"/>
    <col min="6" max="6" width="11.28515625" bestFit="1" customWidth="1"/>
    <col min="7" max="7" width="9" bestFit="1" customWidth="1"/>
    <col min="8" max="8" width="11.5703125" bestFit="1" customWidth="1"/>
    <col min="9" max="9" width="8" bestFit="1" customWidth="1"/>
    <col min="10" max="10" width="11.28515625" bestFit="1" customWidth="1"/>
    <col min="11" max="11" width="9" bestFit="1" customWidth="1"/>
    <col min="12" max="12" width="11.5703125" bestFit="1" customWidth="1"/>
    <col min="13" max="13" width="8" bestFit="1" customWidth="1"/>
    <col min="14" max="14" width="11.28515625" bestFit="1" customWidth="1"/>
    <col min="15" max="15" width="9" bestFit="1" customWidth="1"/>
    <col min="16" max="16" width="11.5703125" bestFit="1" customWidth="1"/>
    <col min="17" max="17" width="8" bestFit="1" customWidth="1"/>
    <col min="18" max="18" width="11.28515625" bestFit="1" customWidth="1"/>
    <col min="19" max="19" width="9" bestFit="1" customWidth="1"/>
    <col min="20" max="20" width="11.5703125" bestFit="1" customWidth="1"/>
    <col min="21" max="21" width="8" bestFit="1" customWidth="1"/>
    <col min="22" max="22" width="10.5703125" bestFit="1" customWidth="1"/>
  </cols>
  <sheetData>
    <row r="3" spans="1:22" x14ac:dyDescent="0.25">
      <c r="A3" s="22" t="s">
        <v>128</v>
      </c>
      <c r="B3" s="22" t="s">
        <v>127</v>
      </c>
    </row>
    <row r="4" spans="1:22" x14ac:dyDescent="0.25">
      <c r="B4">
        <v>2014</v>
      </c>
      <c r="F4">
        <v>2015</v>
      </c>
      <c r="J4">
        <v>2016</v>
      </c>
      <c r="N4">
        <v>2017</v>
      </c>
      <c r="R4">
        <v>2018</v>
      </c>
      <c r="V4" t="s">
        <v>116</v>
      </c>
    </row>
    <row r="5" spans="1:22" x14ac:dyDescent="0.25">
      <c r="B5" t="s">
        <v>0</v>
      </c>
      <c r="D5" t="s">
        <v>1</v>
      </c>
      <c r="F5" t="s">
        <v>0</v>
      </c>
      <c r="H5" t="s">
        <v>1</v>
      </c>
      <c r="J5" t="s">
        <v>0</v>
      </c>
      <c r="L5" t="s">
        <v>1</v>
      </c>
      <c r="N5" t="s">
        <v>0</v>
      </c>
      <c r="P5" t="s">
        <v>1</v>
      </c>
      <c r="R5" t="s">
        <v>0</v>
      </c>
      <c r="T5" t="s">
        <v>1</v>
      </c>
    </row>
    <row r="6" spans="1:22" x14ac:dyDescent="0.25">
      <c r="A6" s="22" t="s">
        <v>2</v>
      </c>
      <c r="B6" t="s">
        <v>5</v>
      </c>
      <c r="C6" t="s">
        <v>4</v>
      </c>
      <c r="D6" t="s">
        <v>5</v>
      </c>
      <c r="E6" t="s">
        <v>4</v>
      </c>
      <c r="F6" t="s">
        <v>5</v>
      </c>
      <c r="G6" t="s">
        <v>4</v>
      </c>
      <c r="H6" t="s">
        <v>5</v>
      </c>
      <c r="I6" t="s">
        <v>4</v>
      </c>
      <c r="J6" t="s">
        <v>5</v>
      </c>
      <c r="K6" t="s">
        <v>4</v>
      </c>
      <c r="L6" t="s">
        <v>5</v>
      </c>
      <c r="M6" t="s">
        <v>4</v>
      </c>
      <c r="N6" t="s">
        <v>5</v>
      </c>
      <c r="O6" t="s">
        <v>4</v>
      </c>
      <c r="P6" t="s">
        <v>5</v>
      </c>
      <c r="Q6" t="s">
        <v>4</v>
      </c>
      <c r="R6" t="s">
        <v>5</v>
      </c>
      <c r="S6" t="s">
        <v>4</v>
      </c>
      <c r="T6" t="s">
        <v>5</v>
      </c>
      <c r="U6" t="s">
        <v>4</v>
      </c>
    </row>
    <row r="7" spans="1:22" x14ac:dyDescent="0.25">
      <c r="A7" s="23" t="s">
        <v>6</v>
      </c>
      <c r="B7" s="37">
        <v>41926</v>
      </c>
      <c r="C7" s="37">
        <v>19373</v>
      </c>
      <c r="D7" s="37">
        <v>35549</v>
      </c>
      <c r="E7" s="37">
        <v>4883</v>
      </c>
      <c r="F7" s="37">
        <v>41205</v>
      </c>
      <c r="G7" s="37">
        <v>18265</v>
      </c>
      <c r="H7" s="37">
        <v>36801</v>
      </c>
      <c r="I7" s="37">
        <v>5159</v>
      </c>
      <c r="J7" s="37">
        <v>42468</v>
      </c>
      <c r="K7" s="37">
        <v>18250</v>
      </c>
      <c r="L7" s="37">
        <v>38938</v>
      </c>
      <c r="M7" s="37">
        <v>5582</v>
      </c>
      <c r="N7" s="37">
        <v>43246</v>
      </c>
      <c r="O7" s="37">
        <v>17100</v>
      </c>
      <c r="P7" s="37">
        <v>39141</v>
      </c>
      <c r="Q7" s="37">
        <v>7441</v>
      </c>
      <c r="R7" s="37">
        <v>44447</v>
      </c>
      <c r="S7" s="37">
        <v>16068</v>
      </c>
      <c r="T7" s="37">
        <v>39156</v>
      </c>
      <c r="U7" s="37">
        <v>8783</v>
      </c>
      <c r="V7" s="37">
        <v>523781</v>
      </c>
    </row>
    <row r="8" spans="1:22" x14ac:dyDescent="0.25">
      <c r="A8" s="23" t="s">
        <v>7</v>
      </c>
      <c r="B8" s="37">
        <v>9943</v>
      </c>
      <c r="C8" s="37">
        <v>3849</v>
      </c>
      <c r="D8" s="37">
        <v>5819</v>
      </c>
      <c r="E8" s="37">
        <v>1045</v>
      </c>
      <c r="F8" s="37">
        <v>9789</v>
      </c>
      <c r="G8" s="37">
        <v>3734</v>
      </c>
      <c r="H8" s="37">
        <v>5800</v>
      </c>
      <c r="I8" s="37">
        <v>1028</v>
      </c>
      <c r="J8" s="37">
        <v>8947</v>
      </c>
      <c r="K8" s="37">
        <v>3344</v>
      </c>
      <c r="L8" s="37">
        <v>2866</v>
      </c>
      <c r="M8" s="37">
        <v>728</v>
      </c>
      <c r="N8" s="37">
        <v>8770</v>
      </c>
      <c r="O8" s="37">
        <v>3258</v>
      </c>
      <c r="P8" s="37">
        <v>2754</v>
      </c>
      <c r="Q8" s="37">
        <v>732</v>
      </c>
      <c r="R8" s="37">
        <v>6868</v>
      </c>
      <c r="S8" s="37">
        <v>2296</v>
      </c>
      <c r="T8" s="37">
        <v>1399</v>
      </c>
      <c r="U8" s="37">
        <v>113</v>
      </c>
      <c r="V8" s="37">
        <v>83082</v>
      </c>
    </row>
    <row r="9" spans="1:22" x14ac:dyDescent="0.25">
      <c r="A9" s="23" t="s">
        <v>8</v>
      </c>
      <c r="B9" s="37">
        <v>3513</v>
      </c>
      <c r="C9" s="37">
        <v>3385</v>
      </c>
      <c r="D9" s="37">
        <v>639</v>
      </c>
      <c r="E9" s="37">
        <v>101</v>
      </c>
      <c r="F9" s="37">
        <v>3847</v>
      </c>
      <c r="G9" s="37">
        <v>3545</v>
      </c>
      <c r="H9" s="37">
        <v>872</v>
      </c>
      <c r="I9" s="37">
        <v>172</v>
      </c>
      <c r="J9" s="37">
        <v>3799</v>
      </c>
      <c r="K9" s="37">
        <v>3300</v>
      </c>
      <c r="L9" s="37">
        <v>1078</v>
      </c>
      <c r="M9" s="37">
        <v>206</v>
      </c>
      <c r="N9" s="37">
        <v>3769</v>
      </c>
      <c r="O9" s="37">
        <v>2903</v>
      </c>
      <c r="P9" s="37">
        <v>1404</v>
      </c>
      <c r="Q9" s="37">
        <v>442</v>
      </c>
      <c r="R9" s="37">
        <v>3694</v>
      </c>
      <c r="S9" s="37">
        <v>2766</v>
      </c>
      <c r="T9" s="37">
        <v>1368</v>
      </c>
      <c r="U9" s="37">
        <v>690</v>
      </c>
      <c r="V9" s="37">
        <v>41493</v>
      </c>
    </row>
    <row r="10" spans="1:22" x14ac:dyDescent="0.25">
      <c r="A10" s="23" t="s">
        <v>9</v>
      </c>
      <c r="B10" s="37">
        <v>64414</v>
      </c>
      <c r="C10" s="37">
        <v>29679</v>
      </c>
      <c r="D10" s="37">
        <v>36559</v>
      </c>
      <c r="E10" s="37">
        <v>5318</v>
      </c>
      <c r="F10" s="37">
        <v>65048</v>
      </c>
      <c r="G10" s="37">
        <v>29352</v>
      </c>
      <c r="H10" s="37">
        <v>38055</v>
      </c>
      <c r="I10" s="37">
        <v>5632</v>
      </c>
      <c r="J10" s="37">
        <v>66073</v>
      </c>
      <c r="K10" s="37">
        <v>30063</v>
      </c>
      <c r="L10" s="37">
        <v>37992</v>
      </c>
      <c r="M10" s="37">
        <v>5854</v>
      </c>
      <c r="N10" s="37">
        <v>66415</v>
      </c>
      <c r="O10" s="37">
        <v>29753</v>
      </c>
      <c r="P10" s="37">
        <v>39259</v>
      </c>
      <c r="Q10" s="37">
        <v>6484</v>
      </c>
      <c r="R10" s="37">
        <v>67660</v>
      </c>
      <c r="S10" s="37">
        <v>30152</v>
      </c>
      <c r="T10" s="37">
        <v>41002</v>
      </c>
      <c r="U10" s="37">
        <v>7498</v>
      </c>
      <c r="V10" s="37">
        <v>702262</v>
      </c>
    </row>
    <row r="11" spans="1:22" x14ac:dyDescent="0.25">
      <c r="A11" s="23" t="s">
        <v>10</v>
      </c>
      <c r="B11" s="37">
        <v>12713</v>
      </c>
      <c r="C11" s="37">
        <v>12084</v>
      </c>
      <c r="D11" s="37">
        <v>2788</v>
      </c>
      <c r="E11" s="37">
        <v>654</v>
      </c>
      <c r="F11" s="37">
        <v>7342</v>
      </c>
      <c r="G11" s="37">
        <v>7719</v>
      </c>
      <c r="H11" s="37">
        <v>1697</v>
      </c>
      <c r="I11" s="37">
        <v>376</v>
      </c>
      <c r="J11" s="37">
        <v>7270</v>
      </c>
      <c r="K11" s="37">
        <v>7443</v>
      </c>
      <c r="L11" s="37">
        <v>1521</v>
      </c>
      <c r="M11" s="37">
        <v>331</v>
      </c>
      <c r="N11" s="37">
        <v>7216</v>
      </c>
      <c r="O11" s="37">
        <v>7074</v>
      </c>
      <c r="P11" s="37">
        <v>1567</v>
      </c>
      <c r="Q11" s="37">
        <v>337</v>
      </c>
      <c r="R11" s="37">
        <v>5739</v>
      </c>
      <c r="S11" s="37">
        <v>5650</v>
      </c>
      <c r="T11" s="37">
        <v>699</v>
      </c>
      <c r="U11" s="37">
        <v>114</v>
      </c>
      <c r="V11" s="37">
        <v>90334</v>
      </c>
    </row>
    <row r="12" spans="1:22" x14ac:dyDescent="0.25">
      <c r="A12" s="23" t="s">
        <v>11</v>
      </c>
      <c r="B12" s="37">
        <v>13944</v>
      </c>
      <c r="C12" s="37">
        <v>26711</v>
      </c>
      <c r="D12" s="37">
        <v>3529</v>
      </c>
      <c r="E12" s="37">
        <v>418</v>
      </c>
      <c r="F12" s="37">
        <v>14305</v>
      </c>
      <c r="G12" s="37">
        <v>27160</v>
      </c>
      <c r="H12" s="37">
        <v>3590</v>
      </c>
      <c r="I12" s="37">
        <v>418</v>
      </c>
      <c r="J12" s="37">
        <v>15280</v>
      </c>
      <c r="K12" s="37">
        <v>27224</v>
      </c>
      <c r="L12" s="37">
        <v>2811</v>
      </c>
      <c r="M12" s="37">
        <v>316</v>
      </c>
      <c r="N12" s="37">
        <v>14800</v>
      </c>
      <c r="O12" s="37">
        <v>26961</v>
      </c>
      <c r="P12" s="37">
        <v>3505</v>
      </c>
      <c r="Q12" s="37">
        <v>735</v>
      </c>
      <c r="R12" s="37">
        <v>15401</v>
      </c>
      <c r="S12" s="37">
        <v>27076</v>
      </c>
      <c r="T12" s="37">
        <v>3574</v>
      </c>
      <c r="U12" s="37">
        <v>1447</v>
      </c>
      <c r="V12" s="37">
        <v>229205</v>
      </c>
    </row>
    <row r="13" spans="1:22" x14ac:dyDescent="0.25">
      <c r="A13" s="23" t="s">
        <v>12</v>
      </c>
      <c r="B13" s="37">
        <v>3039</v>
      </c>
      <c r="C13" s="37">
        <v>5407</v>
      </c>
      <c r="D13" s="37">
        <v>1032</v>
      </c>
      <c r="E13" s="37">
        <v>294</v>
      </c>
      <c r="F13" s="37">
        <v>2959</v>
      </c>
      <c r="G13" s="37">
        <v>5349</v>
      </c>
      <c r="H13" s="37">
        <v>1075</v>
      </c>
      <c r="I13" s="37">
        <v>279</v>
      </c>
      <c r="J13" s="37">
        <v>3182</v>
      </c>
      <c r="K13" s="37">
        <v>5294</v>
      </c>
      <c r="L13" s="37">
        <v>1081</v>
      </c>
      <c r="M13" s="37">
        <v>284</v>
      </c>
      <c r="N13" s="37">
        <v>3553</v>
      </c>
      <c r="O13" s="37">
        <v>5507</v>
      </c>
      <c r="P13" s="37">
        <v>1256</v>
      </c>
      <c r="Q13" s="37">
        <v>320</v>
      </c>
      <c r="R13" s="37">
        <v>3814</v>
      </c>
      <c r="S13" s="37">
        <v>5580</v>
      </c>
      <c r="T13" s="37">
        <v>1251</v>
      </c>
      <c r="U13" s="37">
        <v>302</v>
      </c>
      <c r="V13" s="37">
        <v>50858</v>
      </c>
    </row>
    <row r="14" spans="1:22" x14ac:dyDescent="0.25">
      <c r="A14" s="23" t="s">
        <v>13</v>
      </c>
      <c r="B14" s="37">
        <v>976</v>
      </c>
      <c r="C14" s="37">
        <v>801</v>
      </c>
      <c r="D14" s="37">
        <v>219</v>
      </c>
      <c r="E14" s="37">
        <v>67</v>
      </c>
      <c r="F14" s="37">
        <v>976</v>
      </c>
      <c r="G14" s="37">
        <v>811</v>
      </c>
      <c r="H14" s="37">
        <v>230</v>
      </c>
      <c r="I14" s="37">
        <v>67</v>
      </c>
      <c r="J14" s="37">
        <v>1157</v>
      </c>
      <c r="K14" s="37">
        <v>893</v>
      </c>
      <c r="L14" s="37">
        <v>280</v>
      </c>
      <c r="M14" s="37">
        <v>80</v>
      </c>
      <c r="N14" s="37">
        <v>1221</v>
      </c>
      <c r="O14" s="37">
        <v>1010</v>
      </c>
      <c r="P14" s="37">
        <v>288</v>
      </c>
      <c r="Q14" s="37">
        <v>69</v>
      </c>
      <c r="R14" s="37">
        <v>1386</v>
      </c>
      <c r="S14" s="37">
        <v>1061</v>
      </c>
      <c r="T14" s="37">
        <v>292</v>
      </c>
      <c r="U14" s="37">
        <v>71</v>
      </c>
      <c r="V14" s="37">
        <v>11955</v>
      </c>
    </row>
    <row r="15" spans="1:22" x14ac:dyDescent="0.25">
      <c r="A15" s="23" t="s">
        <v>14</v>
      </c>
      <c r="B15" s="37">
        <v>5178</v>
      </c>
      <c r="C15" s="37">
        <v>21629</v>
      </c>
      <c r="D15" s="37">
        <v>1754</v>
      </c>
      <c r="E15" s="37">
        <v>1198</v>
      </c>
      <c r="F15" s="37">
        <v>5567</v>
      </c>
      <c r="G15" s="37">
        <v>21844</v>
      </c>
      <c r="H15" s="37">
        <v>1548</v>
      </c>
      <c r="I15" s="37">
        <v>1145</v>
      </c>
      <c r="J15" s="37">
        <v>5373</v>
      </c>
      <c r="K15" s="37">
        <v>21471</v>
      </c>
      <c r="L15" s="37">
        <v>1436</v>
      </c>
      <c r="M15" s="37">
        <v>1275</v>
      </c>
      <c r="N15" s="37">
        <v>5707</v>
      </c>
      <c r="O15" s="37">
        <v>20863</v>
      </c>
      <c r="P15" s="37">
        <v>1430</v>
      </c>
      <c r="Q15" s="37">
        <v>2129</v>
      </c>
      <c r="R15" s="37">
        <v>6037</v>
      </c>
      <c r="S15" s="37">
        <v>20144</v>
      </c>
      <c r="T15" s="37">
        <v>1345</v>
      </c>
      <c r="U15" s="37">
        <v>2998</v>
      </c>
      <c r="V15" s="37">
        <v>150071</v>
      </c>
    </row>
    <row r="16" spans="1:22" x14ac:dyDescent="0.25">
      <c r="A16" s="23" t="s">
        <v>15</v>
      </c>
      <c r="B16" s="37">
        <v>1147</v>
      </c>
      <c r="C16" s="37">
        <v>696</v>
      </c>
      <c r="D16" s="37">
        <v>95</v>
      </c>
      <c r="E16" s="37">
        <v>17</v>
      </c>
      <c r="F16" s="37">
        <v>1000</v>
      </c>
      <c r="G16" s="37">
        <v>725</v>
      </c>
      <c r="H16" s="37">
        <v>275</v>
      </c>
      <c r="I16" s="37">
        <v>26</v>
      </c>
      <c r="J16" s="37">
        <v>940</v>
      </c>
      <c r="K16" s="37">
        <v>694</v>
      </c>
      <c r="L16" s="37">
        <v>261</v>
      </c>
      <c r="M16" s="37">
        <v>22</v>
      </c>
      <c r="N16" s="37">
        <v>711</v>
      </c>
      <c r="O16" s="37">
        <v>533</v>
      </c>
      <c r="P16" s="37">
        <v>117</v>
      </c>
      <c r="Q16" s="37">
        <v>17</v>
      </c>
      <c r="R16" s="37">
        <v>787</v>
      </c>
      <c r="S16" s="37">
        <v>584</v>
      </c>
      <c r="T16" s="37">
        <v>130</v>
      </c>
      <c r="U16" s="37">
        <v>18</v>
      </c>
      <c r="V16" s="37">
        <v>8795</v>
      </c>
    </row>
    <row r="17" spans="1:22" x14ac:dyDescent="0.25">
      <c r="A17" s="23" t="s">
        <v>116</v>
      </c>
      <c r="B17" s="37">
        <v>156793</v>
      </c>
      <c r="C17" s="37">
        <v>123614</v>
      </c>
      <c r="D17" s="37">
        <v>87983</v>
      </c>
      <c r="E17" s="37">
        <v>13995</v>
      </c>
      <c r="F17" s="37">
        <v>152038</v>
      </c>
      <c r="G17" s="37">
        <v>118504</v>
      </c>
      <c r="H17" s="37">
        <v>89943</v>
      </c>
      <c r="I17" s="37">
        <v>14302</v>
      </c>
      <c r="J17" s="37">
        <v>154489</v>
      </c>
      <c r="K17" s="37">
        <v>117976</v>
      </c>
      <c r="L17" s="37">
        <v>88264</v>
      </c>
      <c r="M17" s="37">
        <v>14678</v>
      </c>
      <c r="N17" s="37">
        <v>155408</v>
      </c>
      <c r="O17" s="37">
        <v>114962</v>
      </c>
      <c r="P17" s="37">
        <v>90721</v>
      </c>
      <c r="Q17" s="37">
        <v>18706</v>
      </c>
      <c r="R17" s="37">
        <v>155833</v>
      </c>
      <c r="S17" s="37">
        <v>111377</v>
      </c>
      <c r="T17" s="37">
        <v>90216</v>
      </c>
      <c r="U17" s="37">
        <v>22034</v>
      </c>
      <c r="V17" s="37">
        <v>1891836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425E-B42E-42A8-8812-AB4BD874025E}">
  <dimension ref="A2:AB51"/>
  <sheetViews>
    <sheetView topLeftCell="G19" zoomScaleNormal="100" workbookViewId="0">
      <selection activeCell="S10" sqref="S1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11.28515625" bestFit="1" customWidth="1"/>
    <col min="5" max="5" width="9.7109375" bestFit="1" customWidth="1"/>
    <col min="6" max="6" width="11.28515625" bestFit="1" customWidth="1"/>
    <col min="7" max="7" width="17.42578125" bestFit="1" customWidth="1"/>
    <col min="8" max="8" width="16.28515625" bestFit="1" customWidth="1"/>
    <col min="9" max="10" width="11.28515625" bestFit="1" customWidth="1"/>
    <col min="11" max="11" width="11.140625" bestFit="1" customWidth="1"/>
    <col min="12" max="12" width="8" bestFit="1" customWidth="1"/>
    <col min="13" max="13" width="7" bestFit="1" customWidth="1"/>
    <col min="14" max="14" width="15.5703125" bestFit="1" customWidth="1"/>
    <col min="15" max="15" width="14.42578125" bestFit="1" customWidth="1"/>
    <col min="16" max="16" width="16.5703125" bestFit="1" customWidth="1"/>
    <col min="19" max="19" width="15.5703125" bestFit="1" customWidth="1"/>
    <col min="22" max="22" width="5.5703125" bestFit="1" customWidth="1"/>
    <col min="23" max="23" width="9.42578125" bestFit="1" customWidth="1"/>
    <col min="24" max="24" width="9.7109375" bestFit="1" customWidth="1"/>
    <col min="26" max="26" width="9.7109375" bestFit="1" customWidth="1"/>
    <col min="27" max="27" width="33.5703125" bestFit="1" customWidth="1"/>
    <col min="28" max="28" width="31.42578125" bestFit="1" customWidth="1"/>
  </cols>
  <sheetData>
    <row r="2" spans="1:28" x14ac:dyDescent="0.25">
      <c r="G2" s="22" t="s">
        <v>128</v>
      </c>
      <c r="H2" s="22" t="s">
        <v>127</v>
      </c>
    </row>
    <row r="3" spans="1:28" x14ac:dyDescent="0.25">
      <c r="A3" s="22" t="s">
        <v>128</v>
      </c>
      <c r="B3" s="22" t="s">
        <v>127</v>
      </c>
      <c r="G3" s="22" t="s">
        <v>125</v>
      </c>
      <c r="H3" t="s">
        <v>4</v>
      </c>
      <c r="I3" t="s">
        <v>126</v>
      </c>
    </row>
    <row r="4" spans="1:28" x14ac:dyDescent="0.25">
      <c r="A4" s="22" t="s">
        <v>125</v>
      </c>
      <c r="B4" t="s">
        <v>5</v>
      </c>
      <c r="C4" t="s">
        <v>4</v>
      </c>
      <c r="D4" t="s">
        <v>126</v>
      </c>
      <c r="G4" s="23">
        <v>2014</v>
      </c>
      <c r="H4" s="91">
        <v>137609</v>
      </c>
      <c r="I4" s="91">
        <v>137609</v>
      </c>
      <c r="K4" s="49" t="s">
        <v>117</v>
      </c>
      <c r="L4" s="49" t="s">
        <v>5</v>
      </c>
      <c r="M4" s="49" t="s">
        <v>4</v>
      </c>
      <c r="N4" s="49" t="s">
        <v>151</v>
      </c>
      <c r="O4" s="49" t="s">
        <v>152</v>
      </c>
      <c r="P4" s="49" t="s">
        <v>153</v>
      </c>
      <c r="Q4" s="72" t="s">
        <v>154</v>
      </c>
      <c r="R4" s="72"/>
      <c r="S4" s="72"/>
      <c r="V4" s="46"/>
      <c r="W4" s="72" t="s">
        <v>5</v>
      </c>
      <c r="X4" s="72"/>
      <c r="Y4" s="72" t="s">
        <v>4</v>
      </c>
      <c r="Z4" s="72"/>
      <c r="AA4" s="46"/>
      <c r="AB4" s="46"/>
    </row>
    <row r="5" spans="1:28" x14ac:dyDescent="0.25">
      <c r="A5" s="23">
        <v>2014</v>
      </c>
      <c r="B5" s="91">
        <v>244776</v>
      </c>
      <c r="C5" s="91">
        <v>137609</v>
      </c>
      <c r="D5" s="91">
        <v>382385</v>
      </c>
      <c r="G5" s="23">
        <v>2015</v>
      </c>
      <c r="H5" s="91">
        <v>132806</v>
      </c>
      <c r="I5" s="91">
        <v>132806</v>
      </c>
      <c r="K5" s="46">
        <v>2014</v>
      </c>
      <c r="L5" s="46">
        <v>244776</v>
      </c>
      <c r="M5" s="46">
        <v>137609</v>
      </c>
      <c r="N5" s="46">
        <v>382385</v>
      </c>
      <c r="O5" s="51">
        <f>M5/N5</f>
        <v>0.35987028779894609</v>
      </c>
      <c r="P5" s="51">
        <f>L5/N5</f>
        <v>0.64012971220105386</v>
      </c>
      <c r="Q5" s="72" t="s">
        <v>4</v>
      </c>
      <c r="R5" s="72" t="s">
        <v>5</v>
      </c>
      <c r="S5" s="72" t="s">
        <v>151</v>
      </c>
      <c r="V5" s="49" t="s">
        <v>117</v>
      </c>
      <c r="W5" s="49" t="s">
        <v>0</v>
      </c>
      <c r="X5" s="49" t="s">
        <v>1</v>
      </c>
      <c r="Y5" s="49" t="s">
        <v>0</v>
      </c>
      <c r="Z5" s="49" t="s">
        <v>1</v>
      </c>
      <c r="AA5" s="49" t="s">
        <v>155</v>
      </c>
      <c r="AB5" s="49" t="s">
        <v>156</v>
      </c>
    </row>
    <row r="6" spans="1:28" x14ac:dyDescent="0.25">
      <c r="A6" s="23">
        <v>2015</v>
      </c>
      <c r="B6" s="91">
        <v>241981</v>
      </c>
      <c r="C6" s="91">
        <v>132806</v>
      </c>
      <c r="D6" s="91">
        <v>374787</v>
      </c>
      <c r="G6" s="23">
        <v>2016</v>
      </c>
      <c r="H6" s="91">
        <v>132654</v>
      </c>
      <c r="I6" s="91">
        <v>132654</v>
      </c>
      <c r="K6" s="46">
        <v>2015</v>
      </c>
      <c r="L6" s="46">
        <v>241981</v>
      </c>
      <c r="M6" s="46">
        <v>132806</v>
      </c>
      <c r="N6" s="46">
        <v>374787</v>
      </c>
      <c r="O6" s="51">
        <f>M6/N6</f>
        <v>0.3543506044766761</v>
      </c>
      <c r="P6" s="51">
        <f>L6/N6</f>
        <v>0.6456493955233239</v>
      </c>
      <c r="Q6" s="72"/>
      <c r="R6" s="72"/>
      <c r="S6" s="72"/>
      <c r="V6" s="46">
        <v>2014</v>
      </c>
      <c r="W6" s="46">
        <v>156793</v>
      </c>
      <c r="X6" s="46">
        <v>87983</v>
      </c>
      <c r="Y6" s="46">
        <v>123614</v>
      </c>
      <c r="Z6" s="46">
        <v>13995</v>
      </c>
      <c r="AA6" s="53">
        <f>X6/SUM(W6,X6)</f>
        <v>0.35944291924044841</v>
      </c>
      <c r="AB6" s="53">
        <f>Z6/SUM(Y6,Z6)</f>
        <v>0.10170119686939082</v>
      </c>
    </row>
    <row r="7" spans="1:28" x14ac:dyDescent="0.25">
      <c r="A7" s="23">
        <v>2016</v>
      </c>
      <c r="B7" s="91">
        <v>242753</v>
      </c>
      <c r="C7" s="91">
        <v>132654</v>
      </c>
      <c r="D7" s="91">
        <v>375407</v>
      </c>
      <c r="G7" s="23">
        <v>2017</v>
      </c>
      <c r="H7" s="91">
        <v>133668</v>
      </c>
      <c r="I7" s="91">
        <v>133668</v>
      </c>
      <c r="K7" s="46">
        <v>2016</v>
      </c>
      <c r="L7" s="46">
        <v>242753</v>
      </c>
      <c r="M7" s="46">
        <v>132654</v>
      </c>
      <c r="N7" s="46">
        <v>375407</v>
      </c>
      <c r="O7" s="51">
        <f>M7/N7</f>
        <v>0.35336048608576826</v>
      </c>
      <c r="P7" s="51">
        <f t="shared" ref="P7:P9" si="0">L7/N7</f>
        <v>0.6466395139142318</v>
      </c>
      <c r="Q7" s="73">
        <f>(M9-M5)/M5</f>
        <v>-3.0506725577542165E-2</v>
      </c>
      <c r="R7" s="73">
        <f>(L9-L5)/L5</f>
        <v>5.2006732686211065E-3</v>
      </c>
      <c r="S7" s="73">
        <f>(N9-N5)/N5</f>
        <v>-7.649358630699426E-3</v>
      </c>
      <c r="V7" s="46">
        <v>2015</v>
      </c>
      <c r="W7" s="46">
        <v>152038</v>
      </c>
      <c r="X7" s="46">
        <v>89943</v>
      </c>
      <c r="Y7" s="46">
        <v>118504</v>
      </c>
      <c r="Z7" s="46">
        <v>14302</v>
      </c>
      <c r="AA7" s="53">
        <f t="shared" ref="AA7:AA10" si="1">X7/SUM(W7,X7)</f>
        <v>0.37169447188002364</v>
      </c>
      <c r="AB7" s="53">
        <f t="shared" ref="AB7:AB10" si="2">Z7/SUM(Y7,Z7)</f>
        <v>0.10769091757902505</v>
      </c>
    </row>
    <row r="8" spans="1:28" x14ac:dyDescent="0.25">
      <c r="A8" s="23">
        <v>2017</v>
      </c>
      <c r="B8" s="91">
        <v>246129</v>
      </c>
      <c r="C8" s="91">
        <v>133668</v>
      </c>
      <c r="D8" s="91">
        <v>379797</v>
      </c>
      <c r="G8" s="23">
        <v>2018</v>
      </c>
      <c r="H8" s="91">
        <v>133411</v>
      </c>
      <c r="I8" s="91">
        <v>133411</v>
      </c>
      <c r="K8" s="46">
        <v>2017</v>
      </c>
      <c r="L8" s="46">
        <v>246129</v>
      </c>
      <c r="M8" s="46">
        <v>133668</v>
      </c>
      <c r="N8" s="46">
        <v>379797</v>
      </c>
      <c r="O8" s="51">
        <f t="shared" ref="O8:O9" si="3">M8/N8</f>
        <v>0.35194590794556041</v>
      </c>
      <c r="P8" s="51">
        <f t="shared" si="0"/>
        <v>0.64805409205443965</v>
      </c>
      <c r="Q8" s="73"/>
      <c r="R8" s="73"/>
      <c r="S8" s="73"/>
      <c r="V8" s="46">
        <v>2016</v>
      </c>
      <c r="W8" s="46">
        <v>154489</v>
      </c>
      <c r="X8" s="46">
        <v>88264</v>
      </c>
      <c r="Y8" s="46">
        <v>117976</v>
      </c>
      <c r="Z8" s="46">
        <v>14678</v>
      </c>
      <c r="AA8" s="53">
        <f t="shared" si="1"/>
        <v>0.36359591848504447</v>
      </c>
      <c r="AB8" s="53">
        <f t="shared" si="2"/>
        <v>0.11064875540880788</v>
      </c>
    </row>
    <row r="9" spans="1:28" x14ac:dyDescent="0.25">
      <c r="A9" s="23">
        <v>2018</v>
      </c>
      <c r="B9" s="91">
        <v>246049</v>
      </c>
      <c r="C9" s="91">
        <v>133411</v>
      </c>
      <c r="D9" s="91">
        <v>379460</v>
      </c>
      <c r="G9" s="23" t="s">
        <v>126</v>
      </c>
      <c r="H9" s="91">
        <v>670148</v>
      </c>
      <c r="I9" s="91">
        <v>670148</v>
      </c>
      <c r="K9" s="46">
        <v>2018</v>
      </c>
      <c r="L9" s="46">
        <v>246049</v>
      </c>
      <c r="M9" s="46">
        <v>133411</v>
      </c>
      <c r="N9" s="46">
        <v>379460</v>
      </c>
      <c r="O9" s="51">
        <f t="shared" si="3"/>
        <v>0.35158119432878299</v>
      </c>
      <c r="P9" s="51">
        <f t="shared" si="0"/>
        <v>0.64841880567121701</v>
      </c>
      <c r="V9" s="46">
        <v>2017</v>
      </c>
      <c r="W9" s="46">
        <v>155408</v>
      </c>
      <c r="X9" s="46">
        <v>90721</v>
      </c>
      <c r="Y9" s="46">
        <v>114962</v>
      </c>
      <c r="Z9" s="46">
        <v>18706</v>
      </c>
      <c r="AA9" s="53">
        <f t="shared" si="1"/>
        <v>0.36859126718103108</v>
      </c>
      <c r="AB9" s="53">
        <f t="shared" si="2"/>
        <v>0.13994374120956399</v>
      </c>
    </row>
    <row r="10" spans="1:28" x14ac:dyDescent="0.25">
      <c r="A10" s="23" t="s">
        <v>126</v>
      </c>
      <c r="B10" s="91">
        <v>1221688</v>
      </c>
      <c r="C10" s="91">
        <v>670148</v>
      </c>
      <c r="D10" s="91">
        <v>1891836</v>
      </c>
      <c r="V10" s="46">
        <v>2018</v>
      </c>
      <c r="W10" s="46">
        <v>155833</v>
      </c>
      <c r="X10" s="46">
        <v>90216</v>
      </c>
      <c r="Y10" s="46">
        <v>111377</v>
      </c>
      <c r="Z10" s="46">
        <v>22034</v>
      </c>
      <c r="AA10" s="53">
        <f t="shared" si="1"/>
        <v>0.36665867367882005</v>
      </c>
      <c r="AB10" s="53">
        <f t="shared" si="2"/>
        <v>0.16515879500191138</v>
      </c>
    </row>
    <row r="27" spans="1:8" x14ac:dyDescent="0.25">
      <c r="G27" s="22" t="s">
        <v>125</v>
      </c>
      <c r="H27" t="s">
        <v>128</v>
      </c>
    </row>
    <row r="28" spans="1:8" x14ac:dyDescent="0.25">
      <c r="A28" s="22" t="s">
        <v>128</v>
      </c>
      <c r="B28" s="22" t="s">
        <v>127</v>
      </c>
      <c r="G28" s="23">
        <v>2014</v>
      </c>
      <c r="H28" s="91">
        <v>382385</v>
      </c>
    </row>
    <row r="29" spans="1:8" x14ac:dyDescent="0.25">
      <c r="A29" s="22" t="s">
        <v>125</v>
      </c>
      <c r="B29" t="s">
        <v>5</v>
      </c>
      <c r="C29" t="s">
        <v>126</v>
      </c>
      <c r="G29" s="23">
        <v>2015</v>
      </c>
      <c r="H29" s="91">
        <v>374787</v>
      </c>
    </row>
    <row r="30" spans="1:8" x14ac:dyDescent="0.25">
      <c r="A30" s="23">
        <v>2014</v>
      </c>
      <c r="B30" s="91">
        <v>244776</v>
      </c>
      <c r="C30" s="91">
        <v>244776</v>
      </c>
      <c r="G30" s="23">
        <v>2016</v>
      </c>
      <c r="H30" s="91">
        <v>375407</v>
      </c>
    </row>
    <row r="31" spans="1:8" x14ac:dyDescent="0.25">
      <c r="A31" s="23">
        <v>2015</v>
      </c>
      <c r="B31" s="91">
        <v>241981</v>
      </c>
      <c r="C31" s="91">
        <v>241981</v>
      </c>
      <c r="G31" s="23">
        <v>2017</v>
      </c>
      <c r="H31" s="91">
        <v>379797</v>
      </c>
    </row>
    <row r="32" spans="1:8" x14ac:dyDescent="0.25">
      <c r="A32" s="23">
        <v>2016</v>
      </c>
      <c r="B32" s="91">
        <v>242753</v>
      </c>
      <c r="C32" s="91">
        <v>242753</v>
      </c>
      <c r="G32" s="23">
        <v>2018</v>
      </c>
      <c r="H32" s="91">
        <v>379460</v>
      </c>
    </row>
    <row r="33" spans="1:8" x14ac:dyDescent="0.25">
      <c r="A33" s="23">
        <v>2017</v>
      </c>
      <c r="B33" s="91">
        <v>246129</v>
      </c>
      <c r="C33" s="91">
        <v>246129</v>
      </c>
      <c r="G33" s="23" t="s">
        <v>126</v>
      </c>
      <c r="H33" s="91">
        <v>1891836</v>
      </c>
    </row>
    <row r="34" spans="1:8" x14ac:dyDescent="0.25">
      <c r="A34" s="23">
        <v>2018</v>
      </c>
      <c r="B34" s="91">
        <v>246049</v>
      </c>
      <c r="C34" s="91">
        <v>246049</v>
      </c>
    </row>
    <row r="35" spans="1:8" x14ac:dyDescent="0.25">
      <c r="A35" s="23" t="s">
        <v>126</v>
      </c>
      <c r="B35" s="91">
        <v>1221688</v>
      </c>
      <c r="C35" s="91">
        <v>1221688</v>
      </c>
    </row>
    <row r="43" spans="1:8" x14ac:dyDescent="0.25">
      <c r="A43" s="22" t="s">
        <v>128</v>
      </c>
      <c r="B43" s="22" t="s">
        <v>127</v>
      </c>
    </row>
    <row r="44" spans="1:8" x14ac:dyDescent="0.25">
      <c r="B44" t="s">
        <v>5</v>
      </c>
      <c r="D44" t="s">
        <v>4</v>
      </c>
      <c r="F44" t="s">
        <v>126</v>
      </c>
    </row>
    <row r="45" spans="1:8" x14ac:dyDescent="0.25">
      <c r="A45" s="22" t="s">
        <v>125</v>
      </c>
      <c r="B45" t="s">
        <v>0</v>
      </c>
      <c r="C45" t="s">
        <v>1</v>
      </c>
      <c r="D45" t="s">
        <v>0</v>
      </c>
      <c r="E45" t="s">
        <v>1</v>
      </c>
    </row>
    <row r="46" spans="1:8" x14ac:dyDescent="0.25">
      <c r="A46" s="23">
        <v>2014</v>
      </c>
      <c r="B46" s="91">
        <v>156793</v>
      </c>
      <c r="C46" s="91">
        <v>87983</v>
      </c>
      <c r="D46" s="91">
        <v>123614</v>
      </c>
      <c r="E46" s="91">
        <v>13995</v>
      </c>
      <c r="F46" s="91">
        <v>382385</v>
      </c>
    </row>
    <row r="47" spans="1:8" x14ac:dyDescent="0.25">
      <c r="A47" s="23">
        <v>2015</v>
      </c>
      <c r="B47" s="91">
        <v>152038</v>
      </c>
      <c r="C47" s="91">
        <v>89943</v>
      </c>
      <c r="D47" s="91">
        <v>118504</v>
      </c>
      <c r="E47" s="91">
        <v>14302</v>
      </c>
      <c r="F47" s="91">
        <v>374787</v>
      </c>
    </row>
    <row r="48" spans="1:8" x14ac:dyDescent="0.25">
      <c r="A48" s="23">
        <v>2016</v>
      </c>
      <c r="B48" s="91">
        <v>154489</v>
      </c>
      <c r="C48" s="91">
        <v>88264</v>
      </c>
      <c r="D48" s="91">
        <v>117976</v>
      </c>
      <c r="E48" s="91">
        <v>14678</v>
      </c>
      <c r="F48" s="91">
        <v>375407</v>
      </c>
    </row>
    <row r="49" spans="1:6" x14ac:dyDescent="0.25">
      <c r="A49" s="23">
        <v>2017</v>
      </c>
      <c r="B49" s="91">
        <v>155408</v>
      </c>
      <c r="C49" s="91">
        <v>90721</v>
      </c>
      <c r="D49" s="91">
        <v>114962</v>
      </c>
      <c r="E49" s="91">
        <v>18706</v>
      </c>
      <c r="F49" s="91">
        <v>379797</v>
      </c>
    </row>
    <row r="50" spans="1:6" x14ac:dyDescent="0.25">
      <c r="A50" s="23">
        <v>2018</v>
      </c>
      <c r="B50" s="91">
        <v>155833</v>
      </c>
      <c r="C50" s="91">
        <v>90216</v>
      </c>
      <c r="D50" s="91">
        <v>111377</v>
      </c>
      <c r="E50" s="91">
        <v>22034</v>
      </c>
      <c r="F50" s="91">
        <v>379460</v>
      </c>
    </row>
    <row r="51" spans="1:6" x14ac:dyDescent="0.25">
      <c r="A51" s="23" t="s">
        <v>126</v>
      </c>
      <c r="B51" s="91">
        <v>774561</v>
      </c>
      <c r="C51" s="91">
        <v>447127</v>
      </c>
      <c r="D51" s="91">
        <v>586433</v>
      </c>
      <c r="E51" s="91">
        <v>83715</v>
      </c>
      <c r="F51" s="91">
        <v>1891836</v>
      </c>
    </row>
  </sheetData>
  <mergeCells count="9">
    <mergeCell ref="Q7:Q8"/>
    <mergeCell ref="R7:R8"/>
    <mergeCell ref="S7:S8"/>
    <mergeCell ref="W4:X4"/>
    <mergeCell ref="Y4:Z4"/>
    <mergeCell ref="Q5:Q6"/>
    <mergeCell ref="R5:R6"/>
    <mergeCell ref="S5:S6"/>
    <mergeCell ref="Q4:S4"/>
  </mergeCell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0CE1-1648-4299-A5B8-345D4FA71123}">
  <dimension ref="A3:J74"/>
  <sheetViews>
    <sheetView topLeftCell="A22" workbookViewId="0">
      <selection activeCell="A19" sqref="A19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.7109375" bestFit="1" customWidth="1"/>
    <col min="4" max="4" width="11.28515625" bestFit="1" customWidth="1"/>
    <col min="5" max="5" width="36.140625" bestFit="1" customWidth="1"/>
    <col min="6" max="6" width="5" bestFit="1" customWidth="1"/>
    <col min="7" max="7" width="9.42578125" bestFit="1" customWidth="1"/>
    <col min="9" max="9" width="7" bestFit="1" customWidth="1"/>
    <col min="10" max="10" width="21.85546875" bestFit="1" customWidth="1"/>
  </cols>
  <sheetData>
    <row r="3" spans="1:10" x14ac:dyDescent="0.25">
      <c r="A3" s="22" t="s">
        <v>128</v>
      </c>
      <c r="B3" s="22" t="s">
        <v>127</v>
      </c>
    </row>
    <row r="4" spans="1:10" x14ac:dyDescent="0.25">
      <c r="A4" s="22" t="s">
        <v>125</v>
      </c>
      <c r="B4" t="s">
        <v>0</v>
      </c>
      <c r="C4" t="s">
        <v>1</v>
      </c>
      <c r="D4" t="s">
        <v>126</v>
      </c>
      <c r="F4" s="49" t="s">
        <v>117</v>
      </c>
      <c r="G4" s="49" t="s">
        <v>0</v>
      </c>
      <c r="H4" s="49" t="s">
        <v>1</v>
      </c>
      <c r="I4" s="49" t="s">
        <v>116</v>
      </c>
      <c r="J4" s="49" t="s">
        <v>157</v>
      </c>
    </row>
    <row r="5" spans="1:10" x14ac:dyDescent="0.25">
      <c r="A5" s="23">
        <v>2014</v>
      </c>
      <c r="B5" s="91">
        <v>280407</v>
      </c>
      <c r="C5" s="91">
        <v>101978</v>
      </c>
      <c r="D5" s="91">
        <v>382385</v>
      </c>
      <c r="F5" s="46">
        <v>2014</v>
      </c>
      <c r="G5" s="46">
        <v>280407</v>
      </c>
      <c r="H5" s="46">
        <v>101978</v>
      </c>
      <c r="I5" s="46">
        <v>382385</v>
      </c>
      <c r="J5" s="53">
        <f>H5/I5</f>
        <v>0.26668933143297985</v>
      </c>
    </row>
    <row r="6" spans="1:10" x14ac:dyDescent="0.25">
      <c r="A6" s="23">
        <v>2015</v>
      </c>
      <c r="B6" s="91">
        <v>270542</v>
      </c>
      <c r="C6" s="91">
        <v>104245</v>
      </c>
      <c r="D6" s="91">
        <v>374787</v>
      </c>
      <c r="F6" s="46">
        <v>2015</v>
      </c>
      <c r="G6" s="46">
        <v>270542</v>
      </c>
      <c r="H6" s="46">
        <v>104245</v>
      </c>
      <c r="I6" s="46">
        <v>374787</v>
      </c>
      <c r="J6" s="53">
        <f t="shared" ref="J6:J9" si="0">H6/I6</f>
        <v>0.27814465282947382</v>
      </c>
    </row>
    <row r="7" spans="1:10" x14ac:dyDescent="0.25">
      <c r="A7" s="23">
        <v>2016</v>
      </c>
      <c r="B7" s="91">
        <v>272465</v>
      </c>
      <c r="C7" s="91">
        <v>102942</v>
      </c>
      <c r="D7" s="91">
        <v>375407</v>
      </c>
      <c r="F7" s="46">
        <v>2016</v>
      </c>
      <c r="G7" s="46">
        <v>272465</v>
      </c>
      <c r="H7" s="46">
        <v>102942</v>
      </c>
      <c r="I7" s="46">
        <v>375407</v>
      </c>
      <c r="J7" s="53">
        <f t="shared" si="0"/>
        <v>0.2742143859864094</v>
      </c>
    </row>
    <row r="8" spans="1:10" x14ac:dyDescent="0.25">
      <c r="A8" s="23">
        <v>2017</v>
      </c>
      <c r="B8" s="91">
        <v>270370</v>
      </c>
      <c r="C8" s="91">
        <v>109427</v>
      </c>
      <c r="D8" s="91">
        <v>379797</v>
      </c>
      <c r="F8" s="46">
        <v>2017</v>
      </c>
      <c r="G8" s="46">
        <v>270370</v>
      </c>
      <c r="H8" s="46">
        <v>109427</v>
      </c>
      <c r="I8" s="46">
        <v>379797</v>
      </c>
      <c r="J8" s="53">
        <f t="shared" si="0"/>
        <v>0.28811970605349702</v>
      </c>
    </row>
    <row r="9" spans="1:10" x14ac:dyDescent="0.25">
      <c r="A9" s="23">
        <v>2018</v>
      </c>
      <c r="B9" s="91">
        <v>267210</v>
      </c>
      <c r="C9" s="91">
        <v>112250</v>
      </c>
      <c r="D9" s="91">
        <v>379460</v>
      </c>
      <c r="F9" s="46">
        <v>2018</v>
      </c>
      <c r="G9" s="46">
        <v>267210</v>
      </c>
      <c r="H9" s="46">
        <v>112250</v>
      </c>
      <c r="I9" s="46">
        <v>379460</v>
      </c>
      <c r="J9" s="53">
        <f t="shared" si="0"/>
        <v>0.29581510567648767</v>
      </c>
    </row>
    <row r="10" spans="1:10" x14ac:dyDescent="0.25">
      <c r="A10" s="23" t="s">
        <v>126</v>
      </c>
      <c r="B10" s="91">
        <v>1360994</v>
      </c>
      <c r="C10" s="91">
        <v>530842</v>
      </c>
      <c r="D10" s="91">
        <v>1891836</v>
      </c>
    </row>
    <row r="19" spans="1:5" x14ac:dyDescent="0.25">
      <c r="A19" s="49" t="s">
        <v>117</v>
      </c>
      <c r="B19" s="49" t="s">
        <v>0</v>
      </c>
      <c r="C19" s="49" t="s">
        <v>1</v>
      </c>
      <c r="D19" s="49" t="s">
        <v>126</v>
      </c>
      <c r="E19" s="50" t="s">
        <v>158</v>
      </c>
    </row>
    <row r="20" spans="1:5" x14ac:dyDescent="0.25">
      <c r="A20" s="54">
        <v>2014</v>
      </c>
      <c r="B20" s="55"/>
      <c r="C20" s="55"/>
      <c r="D20" s="55"/>
      <c r="E20" s="55"/>
    </row>
    <row r="21" spans="1:5" x14ac:dyDescent="0.25">
      <c r="A21" s="46" t="s">
        <v>6</v>
      </c>
      <c r="B21" s="46">
        <v>61299</v>
      </c>
      <c r="C21" s="46">
        <v>40432</v>
      </c>
      <c r="D21" s="46">
        <v>101731</v>
      </c>
      <c r="E21" s="53">
        <f>C21/D21</f>
        <v>0.39744030826395099</v>
      </c>
    </row>
    <row r="22" spans="1:5" x14ac:dyDescent="0.25">
      <c r="A22" s="46" t="s">
        <v>7</v>
      </c>
      <c r="B22" s="46">
        <v>13792</v>
      </c>
      <c r="C22" s="46">
        <v>6864</v>
      </c>
      <c r="D22" s="46">
        <v>20656</v>
      </c>
      <c r="E22" s="53">
        <f t="shared" ref="E22:E74" si="1">C22/D22</f>
        <v>0.33230054221533695</v>
      </c>
    </row>
    <row r="23" spans="1:5" x14ac:dyDescent="0.25">
      <c r="A23" s="46" t="s">
        <v>8</v>
      </c>
      <c r="B23" s="46">
        <v>6898</v>
      </c>
      <c r="C23" s="46">
        <v>740</v>
      </c>
      <c r="D23" s="46">
        <v>7638</v>
      </c>
      <c r="E23" s="53">
        <f t="shared" si="1"/>
        <v>9.68840010473946E-2</v>
      </c>
    </row>
    <row r="24" spans="1:5" x14ac:dyDescent="0.25">
      <c r="A24" s="46" t="s">
        <v>9</v>
      </c>
      <c r="B24" s="46">
        <v>94093</v>
      </c>
      <c r="C24" s="46">
        <v>41877</v>
      </c>
      <c r="D24" s="46">
        <v>135970</v>
      </c>
      <c r="E24" s="53">
        <f t="shared" si="1"/>
        <v>0.30798705596822828</v>
      </c>
    </row>
    <row r="25" spans="1:5" x14ac:dyDescent="0.25">
      <c r="A25" s="46" t="s">
        <v>10</v>
      </c>
      <c r="B25" s="46">
        <v>24797</v>
      </c>
      <c r="C25" s="46">
        <v>3442</v>
      </c>
      <c r="D25" s="46">
        <v>28239</v>
      </c>
      <c r="E25" s="53">
        <f t="shared" si="1"/>
        <v>0.12188816884450583</v>
      </c>
    </row>
    <row r="26" spans="1:5" x14ac:dyDescent="0.25">
      <c r="A26" s="46" t="s">
        <v>11</v>
      </c>
      <c r="B26" s="46">
        <v>40655</v>
      </c>
      <c r="C26" s="46">
        <v>3947</v>
      </c>
      <c r="D26" s="46">
        <v>44602</v>
      </c>
      <c r="E26" s="53">
        <f t="shared" si="1"/>
        <v>8.8493789516165197E-2</v>
      </c>
    </row>
    <row r="27" spans="1:5" x14ac:dyDescent="0.25">
      <c r="A27" s="46" t="s">
        <v>12</v>
      </c>
      <c r="B27" s="46">
        <v>8446</v>
      </c>
      <c r="C27" s="46">
        <v>1326</v>
      </c>
      <c r="D27" s="46">
        <v>9772</v>
      </c>
      <c r="E27" s="53">
        <f t="shared" si="1"/>
        <v>0.13569381907490791</v>
      </c>
    </row>
    <row r="28" spans="1:5" x14ac:dyDescent="0.25">
      <c r="A28" s="46" t="s">
        <v>13</v>
      </c>
      <c r="B28" s="46">
        <v>1777</v>
      </c>
      <c r="C28" s="46">
        <v>286</v>
      </c>
      <c r="D28" s="46">
        <v>2063</v>
      </c>
      <c r="E28" s="53">
        <f t="shared" si="1"/>
        <v>0.1386330586524479</v>
      </c>
    </row>
    <row r="29" spans="1:5" x14ac:dyDescent="0.25">
      <c r="A29" s="46" t="s">
        <v>14</v>
      </c>
      <c r="B29" s="46">
        <v>26807</v>
      </c>
      <c r="C29" s="46">
        <v>2952</v>
      </c>
      <c r="D29" s="46">
        <v>29759</v>
      </c>
      <c r="E29" s="53">
        <f t="shared" si="1"/>
        <v>9.9196881615645688E-2</v>
      </c>
    </row>
    <row r="30" spans="1:5" x14ac:dyDescent="0.25">
      <c r="A30" s="46" t="s">
        <v>15</v>
      </c>
      <c r="B30" s="46">
        <v>1843</v>
      </c>
      <c r="C30" s="46">
        <v>112</v>
      </c>
      <c r="D30" s="46">
        <v>1955</v>
      </c>
      <c r="E30" s="53">
        <f t="shared" si="1"/>
        <v>5.7289002557544759E-2</v>
      </c>
    </row>
    <row r="31" spans="1:5" x14ac:dyDescent="0.25">
      <c r="A31" s="54">
        <v>2015</v>
      </c>
      <c r="B31" s="55"/>
      <c r="C31" s="55"/>
      <c r="D31" s="55"/>
      <c r="E31" s="56"/>
    </row>
    <row r="32" spans="1:5" x14ac:dyDescent="0.25">
      <c r="A32" s="46" t="s">
        <v>6</v>
      </c>
      <c r="B32" s="46">
        <v>59470</v>
      </c>
      <c r="C32" s="46">
        <v>41960</v>
      </c>
      <c r="D32" s="46">
        <v>101430</v>
      </c>
      <c r="E32" s="53">
        <f t="shared" si="1"/>
        <v>0.41368431430543234</v>
      </c>
    </row>
    <row r="33" spans="1:5" x14ac:dyDescent="0.25">
      <c r="A33" s="46" t="s">
        <v>7</v>
      </c>
      <c r="B33" s="46">
        <v>13523</v>
      </c>
      <c r="C33" s="46">
        <v>6828</v>
      </c>
      <c r="D33" s="46">
        <v>20351</v>
      </c>
      <c r="E33" s="53">
        <f t="shared" si="1"/>
        <v>0.33551176846346614</v>
      </c>
    </row>
    <row r="34" spans="1:5" x14ac:dyDescent="0.25">
      <c r="A34" s="46" t="s">
        <v>8</v>
      </c>
      <c r="B34" s="46">
        <v>7392</v>
      </c>
      <c r="C34" s="46">
        <v>1044</v>
      </c>
      <c r="D34" s="46">
        <v>8436</v>
      </c>
      <c r="E34" s="53">
        <f t="shared" si="1"/>
        <v>0.12375533428165007</v>
      </c>
    </row>
    <row r="35" spans="1:5" x14ac:dyDescent="0.25">
      <c r="A35" s="46" t="s">
        <v>9</v>
      </c>
      <c r="B35" s="46">
        <v>94400</v>
      </c>
      <c r="C35" s="46">
        <v>43687</v>
      </c>
      <c r="D35" s="46">
        <v>138087</v>
      </c>
      <c r="E35" s="53">
        <f t="shared" si="1"/>
        <v>0.31637301121756572</v>
      </c>
    </row>
    <row r="36" spans="1:5" x14ac:dyDescent="0.25">
      <c r="A36" s="46" t="s">
        <v>10</v>
      </c>
      <c r="B36" s="46">
        <v>15061</v>
      </c>
      <c r="C36" s="46">
        <v>2073</v>
      </c>
      <c r="D36" s="46">
        <v>17134</v>
      </c>
      <c r="E36" s="53">
        <f t="shared" si="1"/>
        <v>0.12098751021361037</v>
      </c>
    </row>
    <row r="37" spans="1:5" x14ac:dyDescent="0.25">
      <c r="A37" s="46" t="s">
        <v>11</v>
      </c>
      <c r="B37" s="46">
        <v>41465</v>
      </c>
      <c r="C37" s="46">
        <v>4008</v>
      </c>
      <c r="D37" s="46">
        <v>45473</v>
      </c>
      <c r="E37" s="53">
        <f t="shared" si="1"/>
        <v>8.8140215072680494E-2</v>
      </c>
    </row>
    <row r="38" spans="1:5" x14ac:dyDescent="0.25">
      <c r="A38" s="46" t="s">
        <v>12</v>
      </c>
      <c r="B38" s="46">
        <v>8308</v>
      </c>
      <c r="C38" s="46">
        <v>1354</v>
      </c>
      <c r="D38" s="46">
        <v>9662</v>
      </c>
      <c r="E38" s="53">
        <f t="shared" si="1"/>
        <v>0.14013661767749949</v>
      </c>
    </row>
    <row r="39" spans="1:5" x14ac:dyDescent="0.25">
      <c r="A39" s="46" t="s">
        <v>13</v>
      </c>
      <c r="B39" s="46">
        <v>1787</v>
      </c>
      <c r="C39" s="46">
        <v>297</v>
      </c>
      <c r="D39" s="46">
        <v>2084</v>
      </c>
      <c r="E39" s="53">
        <f t="shared" si="1"/>
        <v>0.14251439539347407</v>
      </c>
    </row>
    <row r="40" spans="1:5" x14ac:dyDescent="0.25">
      <c r="A40" s="46" t="s">
        <v>14</v>
      </c>
      <c r="B40" s="46">
        <v>27411</v>
      </c>
      <c r="C40" s="46">
        <v>2693</v>
      </c>
      <c r="D40" s="46">
        <v>30104</v>
      </c>
      <c r="E40" s="53">
        <f t="shared" si="1"/>
        <v>8.9456550624501724E-2</v>
      </c>
    </row>
    <row r="41" spans="1:5" x14ac:dyDescent="0.25">
      <c r="A41" s="46" t="s">
        <v>15</v>
      </c>
      <c r="B41" s="46">
        <v>1725</v>
      </c>
      <c r="C41" s="46">
        <v>301</v>
      </c>
      <c r="D41" s="46">
        <v>2026</v>
      </c>
      <c r="E41" s="53">
        <f t="shared" si="1"/>
        <v>0.14856860809476802</v>
      </c>
    </row>
    <row r="42" spans="1:5" x14ac:dyDescent="0.25">
      <c r="A42" s="54">
        <v>2016</v>
      </c>
      <c r="B42" s="55"/>
      <c r="C42" s="55"/>
      <c r="D42" s="55"/>
      <c r="E42" s="56"/>
    </row>
    <row r="43" spans="1:5" x14ac:dyDescent="0.25">
      <c r="A43" s="46" t="s">
        <v>6</v>
      </c>
      <c r="B43" s="46">
        <v>60718</v>
      </c>
      <c r="C43" s="46">
        <v>44520</v>
      </c>
      <c r="D43" s="46">
        <v>105238</v>
      </c>
      <c r="E43" s="53">
        <f t="shared" si="1"/>
        <v>0.42304110682453105</v>
      </c>
    </row>
    <row r="44" spans="1:5" x14ac:dyDescent="0.25">
      <c r="A44" s="46" t="s">
        <v>7</v>
      </c>
      <c r="B44" s="46">
        <v>12291</v>
      </c>
      <c r="C44" s="46">
        <v>3594</v>
      </c>
      <c r="D44" s="46">
        <v>15885</v>
      </c>
      <c r="E44" s="53">
        <f t="shared" si="1"/>
        <v>0.22625118035882907</v>
      </c>
    </row>
    <row r="45" spans="1:5" x14ac:dyDescent="0.25">
      <c r="A45" s="46" t="s">
        <v>8</v>
      </c>
      <c r="B45" s="46">
        <v>7099</v>
      </c>
      <c r="C45" s="46">
        <v>1284</v>
      </c>
      <c r="D45" s="46">
        <v>8383</v>
      </c>
      <c r="E45" s="53">
        <f t="shared" si="1"/>
        <v>0.1531671239413098</v>
      </c>
    </row>
    <row r="46" spans="1:5" x14ac:dyDescent="0.25">
      <c r="A46" s="46" t="s">
        <v>9</v>
      </c>
      <c r="B46" s="46">
        <v>96136</v>
      </c>
      <c r="C46" s="46">
        <v>43846</v>
      </c>
      <c r="D46" s="46">
        <v>139982</v>
      </c>
      <c r="E46" s="53">
        <f t="shared" si="1"/>
        <v>0.3132259861982255</v>
      </c>
    </row>
    <row r="47" spans="1:5" x14ac:dyDescent="0.25">
      <c r="A47" s="46" t="s">
        <v>10</v>
      </c>
      <c r="B47" s="46">
        <v>14713</v>
      </c>
      <c r="C47" s="46">
        <v>1852</v>
      </c>
      <c r="D47" s="46">
        <v>16565</v>
      </c>
      <c r="E47" s="53">
        <f t="shared" si="1"/>
        <v>0.11180199215212798</v>
      </c>
    </row>
    <row r="48" spans="1:5" x14ac:dyDescent="0.25">
      <c r="A48" s="46" t="s">
        <v>11</v>
      </c>
      <c r="B48" s="46">
        <v>42504</v>
      </c>
      <c r="C48" s="46">
        <v>3127</v>
      </c>
      <c r="D48" s="46">
        <v>45631</v>
      </c>
      <c r="E48" s="53">
        <f t="shared" si="1"/>
        <v>6.8527974403366138E-2</v>
      </c>
    </row>
    <row r="49" spans="1:5" x14ac:dyDescent="0.25">
      <c r="A49" s="46" t="s">
        <v>12</v>
      </c>
      <c r="B49" s="46">
        <v>8476</v>
      </c>
      <c r="C49" s="46">
        <v>1365</v>
      </c>
      <c r="D49" s="46">
        <v>9841</v>
      </c>
      <c r="E49" s="53">
        <f t="shared" si="1"/>
        <v>0.13870541611624834</v>
      </c>
    </row>
    <row r="50" spans="1:5" x14ac:dyDescent="0.25">
      <c r="A50" s="46" t="s">
        <v>13</v>
      </c>
      <c r="B50" s="46">
        <v>2050</v>
      </c>
      <c r="C50" s="46">
        <v>360</v>
      </c>
      <c r="D50" s="46">
        <v>2410</v>
      </c>
      <c r="E50" s="53">
        <f t="shared" si="1"/>
        <v>0.14937759336099585</v>
      </c>
    </row>
    <row r="51" spans="1:5" x14ac:dyDescent="0.25">
      <c r="A51" s="46" t="s">
        <v>14</v>
      </c>
      <c r="B51" s="46">
        <v>26844</v>
      </c>
      <c r="C51" s="46">
        <v>2711</v>
      </c>
      <c r="D51" s="46">
        <v>29555</v>
      </c>
      <c r="E51" s="53">
        <f t="shared" si="1"/>
        <v>9.1727288106919297E-2</v>
      </c>
    </row>
    <row r="52" spans="1:5" x14ac:dyDescent="0.25">
      <c r="A52" s="46" t="s">
        <v>15</v>
      </c>
      <c r="B52" s="46">
        <v>1634</v>
      </c>
      <c r="C52" s="46">
        <v>283</v>
      </c>
      <c r="D52" s="46">
        <v>1917</v>
      </c>
      <c r="E52" s="53">
        <f t="shared" si="1"/>
        <v>0.1476264997391758</v>
      </c>
    </row>
    <row r="53" spans="1:5" x14ac:dyDescent="0.25">
      <c r="A53" s="54">
        <v>2017</v>
      </c>
      <c r="B53" s="55"/>
      <c r="C53" s="55"/>
      <c r="D53" s="55"/>
      <c r="E53" s="56"/>
    </row>
    <row r="54" spans="1:5" x14ac:dyDescent="0.25">
      <c r="A54" s="46" t="s">
        <v>6</v>
      </c>
      <c r="B54" s="46">
        <v>60346</v>
      </c>
      <c r="C54" s="46">
        <v>46582</v>
      </c>
      <c r="D54" s="46">
        <v>106928</v>
      </c>
      <c r="E54" s="53">
        <f t="shared" si="1"/>
        <v>0.43563893461020498</v>
      </c>
    </row>
    <row r="55" spans="1:5" x14ac:dyDescent="0.25">
      <c r="A55" s="46" t="s">
        <v>7</v>
      </c>
      <c r="B55" s="46">
        <v>12028</v>
      </c>
      <c r="C55" s="46">
        <v>3486</v>
      </c>
      <c r="D55" s="46">
        <v>15514</v>
      </c>
      <c r="E55" s="53">
        <f t="shared" si="1"/>
        <v>0.22470027072321774</v>
      </c>
    </row>
    <row r="56" spans="1:5" x14ac:dyDescent="0.25">
      <c r="A56" s="46" t="s">
        <v>8</v>
      </c>
      <c r="B56" s="46">
        <v>6672</v>
      </c>
      <c r="C56" s="46">
        <v>1846</v>
      </c>
      <c r="D56" s="46">
        <v>8518</v>
      </c>
      <c r="E56" s="53">
        <f t="shared" si="1"/>
        <v>0.21671753932848087</v>
      </c>
    </row>
    <row r="57" spans="1:5" x14ac:dyDescent="0.25">
      <c r="A57" s="46" t="s">
        <v>9</v>
      </c>
      <c r="B57" s="46">
        <v>96168</v>
      </c>
      <c r="C57" s="46">
        <v>45743</v>
      </c>
      <c r="D57" s="46">
        <v>141911</v>
      </c>
      <c r="E57" s="53">
        <f t="shared" si="1"/>
        <v>0.32233583020343737</v>
      </c>
    </row>
    <row r="58" spans="1:5" x14ac:dyDescent="0.25">
      <c r="A58" s="46" t="s">
        <v>10</v>
      </c>
      <c r="B58" s="46">
        <v>14290</v>
      </c>
      <c r="C58" s="46">
        <v>1904</v>
      </c>
      <c r="D58" s="46">
        <v>16194</v>
      </c>
      <c r="E58" s="53">
        <f t="shared" si="1"/>
        <v>0.11757441027541064</v>
      </c>
    </row>
    <row r="59" spans="1:5" x14ac:dyDescent="0.25">
      <c r="A59" s="46" t="s">
        <v>11</v>
      </c>
      <c r="B59" s="46">
        <v>41761</v>
      </c>
      <c r="C59" s="46">
        <v>4240</v>
      </c>
      <c r="D59" s="46">
        <v>46001</v>
      </c>
      <c r="E59" s="53">
        <f t="shared" si="1"/>
        <v>9.2171909306319424E-2</v>
      </c>
    </row>
    <row r="60" spans="1:5" x14ac:dyDescent="0.25">
      <c r="A60" s="46" t="s">
        <v>12</v>
      </c>
      <c r="B60" s="46">
        <v>9060</v>
      </c>
      <c r="C60" s="46">
        <v>1576</v>
      </c>
      <c r="D60" s="46">
        <v>10636</v>
      </c>
      <c r="E60" s="53">
        <f t="shared" si="1"/>
        <v>0.14817600601729974</v>
      </c>
    </row>
    <row r="61" spans="1:5" x14ac:dyDescent="0.25">
      <c r="A61" s="46" t="s">
        <v>13</v>
      </c>
      <c r="B61" s="46">
        <v>2231</v>
      </c>
      <c r="C61" s="46">
        <v>357</v>
      </c>
      <c r="D61" s="46">
        <v>2588</v>
      </c>
      <c r="E61" s="53">
        <f t="shared" si="1"/>
        <v>0.13794435857805254</v>
      </c>
    </row>
    <row r="62" spans="1:5" x14ac:dyDescent="0.25">
      <c r="A62" s="46" t="s">
        <v>14</v>
      </c>
      <c r="B62" s="46">
        <v>26570</v>
      </c>
      <c r="C62" s="46">
        <v>3559</v>
      </c>
      <c r="D62" s="46">
        <v>30129</v>
      </c>
      <c r="E62" s="53">
        <f t="shared" si="1"/>
        <v>0.11812539413853762</v>
      </c>
    </row>
    <row r="63" spans="1:5" x14ac:dyDescent="0.25">
      <c r="A63" s="46" t="s">
        <v>15</v>
      </c>
      <c r="B63" s="46">
        <v>1244</v>
      </c>
      <c r="C63" s="46">
        <v>134</v>
      </c>
      <c r="D63" s="46">
        <v>1378</v>
      </c>
      <c r="E63" s="53">
        <f t="shared" si="1"/>
        <v>9.7242380261248179E-2</v>
      </c>
    </row>
    <row r="64" spans="1:5" x14ac:dyDescent="0.25">
      <c r="A64" s="54">
        <v>2018</v>
      </c>
      <c r="B64" s="55"/>
      <c r="C64" s="55"/>
      <c r="D64" s="55"/>
      <c r="E64" s="56"/>
    </row>
    <row r="65" spans="1:5" x14ac:dyDescent="0.25">
      <c r="A65" s="46" t="s">
        <v>6</v>
      </c>
      <c r="B65" s="46">
        <v>60515</v>
      </c>
      <c r="C65" s="46">
        <v>47939</v>
      </c>
      <c r="D65" s="46">
        <v>108454</v>
      </c>
      <c r="E65" s="53">
        <f t="shared" si="1"/>
        <v>0.44202150220369929</v>
      </c>
    </row>
    <row r="66" spans="1:5" x14ac:dyDescent="0.25">
      <c r="A66" s="46" t="s">
        <v>7</v>
      </c>
      <c r="B66" s="46">
        <v>9164</v>
      </c>
      <c r="C66" s="46">
        <v>1512</v>
      </c>
      <c r="D66" s="46">
        <v>10676</v>
      </c>
      <c r="E66" s="53">
        <f t="shared" si="1"/>
        <v>0.14162607718246534</v>
      </c>
    </row>
    <row r="67" spans="1:5" x14ac:dyDescent="0.25">
      <c r="A67" s="46" t="s">
        <v>8</v>
      </c>
      <c r="B67" s="46">
        <v>6460</v>
      </c>
      <c r="C67" s="46">
        <v>2058</v>
      </c>
      <c r="D67" s="46">
        <v>8518</v>
      </c>
      <c r="E67" s="53">
        <f t="shared" si="1"/>
        <v>0.24160601080065744</v>
      </c>
    </row>
    <row r="68" spans="1:5" x14ac:dyDescent="0.25">
      <c r="A68" s="46" t="s">
        <v>9</v>
      </c>
      <c r="B68" s="46">
        <v>97812</v>
      </c>
      <c r="C68" s="46">
        <v>48500</v>
      </c>
      <c r="D68" s="46">
        <v>146312</v>
      </c>
      <c r="E68" s="53">
        <f t="shared" si="1"/>
        <v>0.33148340532560555</v>
      </c>
    </row>
    <row r="69" spans="1:5" x14ac:dyDescent="0.25">
      <c r="A69" s="46" t="s">
        <v>10</v>
      </c>
      <c r="B69" s="46">
        <v>11389</v>
      </c>
      <c r="C69" s="46">
        <v>813</v>
      </c>
      <c r="D69" s="46">
        <v>12202</v>
      </c>
      <c r="E69" s="53">
        <f t="shared" si="1"/>
        <v>6.6628421570234395E-2</v>
      </c>
    </row>
    <row r="70" spans="1:5" x14ac:dyDescent="0.25">
      <c r="A70" s="46" t="s">
        <v>11</v>
      </c>
      <c r="B70" s="46">
        <v>42477</v>
      </c>
      <c r="C70" s="46">
        <v>5021</v>
      </c>
      <c r="D70" s="46">
        <v>47498</v>
      </c>
      <c r="E70" s="53">
        <f t="shared" si="1"/>
        <v>0.10570971409322498</v>
      </c>
    </row>
    <row r="71" spans="1:5" x14ac:dyDescent="0.25">
      <c r="A71" s="46" t="s">
        <v>12</v>
      </c>
      <c r="B71" s="46">
        <v>9394</v>
      </c>
      <c r="C71" s="46">
        <v>1553</v>
      </c>
      <c r="D71" s="46">
        <v>10947</v>
      </c>
      <c r="E71" s="53">
        <f t="shared" si="1"/>
        <v>0.14186535123778204</v>
      </c>
    </row>
    <row r="72" spans="1:5" x14ac:dyDescent="0.25">
      <c r="A72" s="46" t="s">
        <v>13</v>
      </c>
      <c r="B72" s="46">
        <v>2447</v>
      </c>
      <c r="C72" s="46">
        <v>363</v>
      </c>
      <c r="D72" s="46">
        <v>2810</v>
      </c>
      <c r="E72" s="53">
        <f t="shared" si="1"/>
        <v>0.12918149466192172</v>
      </c>
    </row>
    <row r="73" spans="1:5" x14ac:dyDescent="0.25">
      <c r="A73" s="46" t="s">
        <v>14</v>
      </c>
      <c r="B73" s="46">
        <v>26181</v>
      </c>
      <c r="C73" s="46">
        <v>4343</v>
      </c>
      <c r="D73" s="46">
        <v>30524</v>
      </c>
      <c r="E73" s="53">
        <f t="shared" si="1"/>
        <v>0.14228148342288036</v>
      </c>
    </row>
    <row r="74" spans="1:5" x14ac:dyDescent="0.25">
      <c r="A74" s="46" t="s">
        <v>15</v>
      </c>
      <c r="B74" s="46">
        <v>1371</v>
      </c>
      <c r="C74" s="46">
        <v>148</v>
      </c>
      <c r="D74" s="46">
        <v>1519</v>
      </c>
      <c r="E74" s="53">
        <f t="shared" si="1"/>
        <v>9.7432521395655031E-2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AF4-E89E-4BFE-83C9-AA5ACB86C09F}">
  <dimension ref="A1:M101"/>
  <sheetViews>
    <sheetView topLeftCell="A76" workbookViewId="0">
      <selection activeCell="G82" sqref="G82:G9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8.5703125" bestFit="1" customWidth="1"/>
    <col min="4" max="4" width="11.28515625" bestFit="1" customWidth="1"/>
    <col min="5" max="5" width="9.7109375" bestFit="1" customWidth="1"/>
    <col min="6" max="6" width="7" bestFit="1" customWidth="1"/>
    <col min="7" max="7" width="28.5703125" bestFit="1" customWidth="1"/>
    <col min="8" max="8" width="23" bestFit="1" customWidth="1"/>
    <col min="9" max="9" width="17.7109375" bestFit="1" customWidth="1"/>
    <col min="10" max="10" width="9.42578125" bestFit="1" customWidth="1"/>
    <col min="11" max="11" width="9.7109375" bestFit="1" customWidth="1"/>
    <col min="12" max="12" width="11.28515625" bestFit="1" customWidth="1"/>
    <col min="13" max="13" width="16.28515625" bestFit="1" customWidth="1"/>
  </cols>
  <sheetData>
    <row r="1" spans="1:13" x14ac:dyDescent="0.25">
      <c r="A1" s="49" t="s">
        <v>117</v>
      </c>
      <c r="B1" s="49" t="s">
        <v>119</v>
      </c>
      <c r="C1" s="49" t="s">
        <v>2</v>
      </c>
      <c r="D1" s="49" t="s">
        <v>0</v>
      </c>
      <c r="E1" s="49" t="s">
        <v>1</v>
      </c>
      <c r="F1" s="49" t="s">
        <v>116</v>
      </c>
      <c r="G1" s="49" t="s">
        <v>159</v>
      </c>
      <c r="I1" s="46"/>
      <c r="J1" s="49" t="s">
        <v>0</v>
      </c>
      <c r="K1" s="49" t="s">
        <v>1</v>
      </c>
      <c r="L1" s="49" t="s">
        <v>116</v>
      </c>
      <c r="M1" s="49" t="s">
        <v>160</v>
      </c>
    </row>
    <row r="2" spans="1:13" x14ac:dyDescent="0.25">
      <c r="A2" s="74">
        <v>2014</v>
      </c>
      <c r="B2" s="74" t="s">
        <v>5</v>
      </c>
      <c r="C2" s="46" t="s">
        <v>6</v>
      </c>
      <c r="D2" s="46">
        <v>41926</v>
      </c>
      <c r="E2" s="46">
        <v>35549</v>
      </c>
      <c r="F2" s="46">
        <v>77475</v>
      </c>
      <c r="G2" s="53">
        <f>E2/F2</f>
        <v>0.45884478864149725</v>
      </c>
      <c r="I2" s="77">
        <v>2014</v>
      </c>
      <c r="J2" s="77"/>
      <c r="K2" s="77"/>
      <c r="L2" s="77"/>
      <c r="M2" s="77"/>
    </row>
    <row r="3" spans="1:13" x14ac:dyDescent="0.25">
      <c r="A3" s="75"/>
      <c r="B3" s="75"/>
      <c r="C3" s="46" t="s">
        <v>7</v>
      </c>
      <c r="D3" s="46">
        <v>9943</v>
      </c>
      <c r="E3" s="46">
        <v>5819</v>
      </c>
      <c r="F3" s="46">
        <v>15762</v>
      </c>
      <c r="G3" s="53">
        <f t="shared" ref="G3:G66" si="0">E3/F3</f>
        <v>0.3691790381931227</v>
      </c>
      <c r="I3" s="49" t="s">
        <v>5</v>
      </c>
      <c r="J3" s="46">
        <v>156793</v>
      </c>
      <c r="K3" s="46">
        <v>87983</v>
      </c>
      <c r="L3" s="46">
        <v>244776</v>
      </c>
      <c r="M3" s="53">
        <f>K3/L3</f>
        <v>0.35944291924044841</v>
      </c>
    </row>
    <row r="4" spans="1:13" x14ac:dyDescent="0.25">
      <c r="A4" s="75"/>
      <c r="B4" s="75"/>
      <c r="C4" s="46" t="s">
        <v>8</v>
      </c>
      <c r="D4" s="46">
        <v>3513</v>
      </c>
      <c r="E4" s="46">
        <v>639</v>
      </c>
      <c r="F4" s="46">
        <v>4152</v>
      </c>
      <c r="G4" s="53">
        <f t="shared" si="0"/>
        <v>0.15390173410404626</v>
      </c>
      <c r="I4" s="49" t="s">
        <v>4</v>
      </c>
      <c r="J4" s="46">
        <v>123614</v>
      </c>
      <c r="K4" s="46">
        <v>13995</v>
      </c>
      <c r="L4" s="46">
        <v>137609</v>
      </c>
      <c r="M4" s="53">
        <f t="shared" ref="M4:M16" si="1">K4/L4</f>
        <v>0.10170119686939082</v>
      </c>
    </row>
    <row r="5" spans="1:13" x14ac:dyDescent="0.25">
      <c r="A5" s="75"/>
      <c r="B5" s="75"/>
      <c r="C5" s="46" t="s">
        <v>9</v>
      </c>
      <c r="D5" s="46">
        <v>64414</v>
      </c>
      <c r="E5" s="46">
        <v>36559</v>
      </c>
      <c r="F5" s="46">
        <v>100973</v>
      </c>
      <c r="G5" s="53">
        <f t="shared" si="0"/>
        <v>0.36206708724114367</v>
      </c>
      <c r="I5" s="77">
        <v>2015</v>
      </c>
      <c r="J5" s="77"/>
      <c r="K5" s="77"/>
      <c r="L5" s="77"/>
      <c r="M5" s="77"/>
    </row>
    <row r="6" spans="1:13" x14ac:dyDescent="0.25">
      <c r="A6" s="75"/>
      <c r="B6" s="75"/>
      <c r="C6" s="46" t="s">
        <v>10</v>
      </c>
      <c r="D6" s="46">
        <v>12713</v>
      </c>
      <c r="E6" s="46">
        <v>2788</v>
      </c>
      <c r="F6" s="46">
        <v>15501</v>
      </c>
      <c r="G6" s="53">
        <f t="shared" si="0"/>
        <v>0.17985936391200569</v>
      </c>
      <c r="I6" s="49" t="s">
        <v>5</v>
      </c>
      <c r="J6" s="46">
        <v>152038</v>
      </c>
      <c r="K6" s="46">
        <v>89943</v>
      </c>
      <c r="L6" s="46">
        <v>241981</v>
      </c>
      <c r="M6" s="53">
        <f t="shared" si="1"/>
        <v>0.37169447188002364</v>
      </c>
    </row>
    <row r="7" spans="1:13" x14ac:dyDescent="0.25">
      <c r="A7" s="75"/>
      <c r="B7" s="75"/>
      <c r="C7" s="46" t="s">
        <v>11</v>
      </c>
      <c r="D7" s="46">
        <v>13944</v>
      </c>
      <c r="E7" s="46">
        <v>3529</v>
      </c>
      <c r="F7" s="46">
        <v>17473</v>
      </c>
      <c r="G7" s="53">
        <f t="shared" si="0"/>
        <v>0.20196875178847365</v>
      </c>
      <c r="I7" s="49" t="s">
        <v>4</v>
      </c>
      <c r="J7" s="46">
        <v>118504</v>
      </c>
      <c r="K7" s="46">
        <v>14302</v>
      </c>
      <c r="L7" s="46">
        <v>132806</v>
      </c>
      <c r="M7" s="53">
        <f t="shared" si="1"/>
        <v>0.10769091757902505</v>
      </c>
    </row>
    <row r="8" spans="1:13" x14ac:dyDescent="0.25">
      <c r="A8" s="75"/>
      <c r="B8" s="75"/>
      <c r="C8" s="46" t="s">
        <v>12</v>
      </c>
      <c r="D8" s="46">
        <v>3039</v>
      </c>
      <c r="E8" s="46">
        <v>1032</v>
      </c>
      <c r="F8" s="46">
        <v>4071</v>
      </c>
      <c r="G8" s="53">
        <f t="shared" si="0"/>
        <v>0.25350036845983787</v>
      </c>
      <c r="I8" s="77">
        <v>2016</v>
      </c>
      <c r="J8" s="77"/>
      <c r="K8" s="77"/>
      <c r="L8" s="77"/>
      <c r="M8" s="77"/>
    </row>
    <row r="9" spans="1:13" x14ac:dyDescent="0.25">
      <c r="A9" s="75"/>
      <c r="B9" s="75"/>
      <c r="C9" s="46" t="s">
        <v>13</v>
      </c>
      <c r="D9" s="46">
        <v>976</v>
      </c>
      <c r="E9" s="46">
        <v>219</v>
      </c>
      <c r="F9" s="46">
        <v>1195</v>
      </c>
      <c r="G9" s="53">
        <f t="shared" si="0"/>
        <v>0.18326359832635983</v>
      </c>
      <c r="I9" s="49" t="s">
        <v>5</v>
      </c>
      <c r="J9" s="46">
        <v>154489</v>
      </c>
      <c r="K9" s="46">
        <v>88264</v>
      </c>
      <c r="L9" s="46">
        <v>242753</v>
      </c>
      <c r="M9" s="53">
        <f t="shared" si="1"/>
        <v>0.36359591848504447</v>
      </c>
    </row>
    <row r="10" spans="1:13" x14ac:dyDescent="0.25">
      <c r="A10" s="75"/>
      <c r="B10" s="75"/>
      <c r="C10" s="46" t="s">
        <v>14</v>
      </c>
      <c r="D10" s="46">
        <v>5178</v>
      </c>
      <c r="E10" s="46">
        <v>1754</v>
      </c>
      <c r="F10" s="46">
        <v>6932</v>
      </c>
      <c r="G10" s="53">
        <f t="shared" si="0"/>
        <v>0.25302942873629541</v>
      </c>
      <c r="I10" s="49" t="s">
        <v>4</v>
      </c>
      <c r="J10" s="46">
        <v>117976</v>
      </c>
      <c r="K10" s="46">
        <v>14678</v>
      </c>
      <c r="L10" s="46">
        <v>132654</v>
      </c>
      <c r="M10" s="53">
        <f t="shared" si="1"/>
        <v>0.11064875540880788</v>
      </c>
    </row>
    <row r="11" spans="1:13" x14ac:dyDescent="0.25">
      <c r="A11" s="75"/>
      <c r="B11" s="76"/>
      <c r="C11" s="46" t="s">
        <v>15</v>
      </c>
      <c r="D11" s="46">
        <v>1147</v>
      </c>
      <c r="E11" s="46">
        <v>95</v>
      </c>
      <c r="F11" s="46">
        <v>1242</v>
      </c>
      <c r="G11" s="53">
        <f t="shared" si="0"/>
        <v>7.6489533011272148E-2</v>
      </c>
      <c r="I11" s="77">
        <v>2017</v>
      </c>
      <c r="J11" s="77"/>
      <c r="K11" s="77"/>
      <c r="L11" s="77"/>
      <c r="M11" s="77"/>
    </row>
    <row r="12" spans="1:13" x14ac:dyDescent="0.25">
      <c r="A12" s="75"/>
      <c r="B12" s="74" t="s">
        <v>4</v>
      </c>
      <c r="C12" s="46" t="s">
        <v>6</v>
      </c>
      <c r="D12" s="46">
        <v>19373</v>
      </c>
      <c r="E12" s="46">
        <v>4883</v>
      </c>
      <c r="F12" s="46">
        <v>24256</v>
      </c>
      <c r="G12" s="53">
        <f t="shared" si="0"/>
        <v>0.20131101583113456</v>
      </c>
      <c r="I12" s="49" t="s">
        <v>5</v>
      </c>
      <c r="J12" s="46">
        <v>155408</v>
      </c>
      <c r="K12" s="46">
        <v>90721</v>
      </c>
      <c r="L12" s="46">
        <v>246129</v>
      </c>
      <c r="M12" s="53">
        <f t="shared" si="1"/>
        <v>0.36859126718103108</v>
      </c>
    </row>
    <row r="13" spans="1:13" x14ac:dyDescent="0.25">
      <c r="A13" s="75"/>
      <c r="B13" s="75"/>
      <c r="C13" s="46" t="s">
        <v>7</v>
      </c>
      <c r="D13" s="46">
        <v>3849</v>
      </c>
      <c r="E13" s="46">
        <v>1045</v>
      </c>
      <c r="F13" s="46">
        <v>4894</v>
      </c>
      <c r="G13" s="53">
        <f t="shared" si="0"/>
        <v>0.21352676747037189</v>
      </c>
      <c r="I13" s="49" t="s">
        <v>4</v>
      </c>
      <c r="J13" s="46">
        <v>114962</v>
      </c>
      <c r="K13" s="46">
        <v>18706</v>
      </c>
      <c r="L13" s="46">
        <v>133668</v>
      </c>
      <c r="M13" s="53">
        <f t="shared" si="1"/>
        <v>0.13994374120956399</v>
      </c>
    </row>
    <row r="14" spans="1:13" x14ac:dyDescent="0.25">
      <c r="A14" s="75"/>
      <c r="B14" s="75"/>
      <c r="C14" s="46" t="s">
        <v>8</v>
      </c>
      <c r="D14" s="46">
        <v>3385</v>
      </c>
      <c r="E14" s="46">
        <v>101</v>
      </c>
      <c r="F14" s="46">
        <v>3486</v>
      </c>
      <c r="G14" s="53">
        <f t="shared" si="0"/>
        <v>2.8973034997131383E-2</v>
      </c>
      <c r="I14" s="77">
        <v>2018</v>
      </c>
      <c r="J14" s="77"/>
      <c r="K14" s="77"/>
      <c r="L14" s="77"/>
      <c r="M14" s="77"/>
    </row>
    <row r="15" spans="1:13" x14ac:dyDescent="0.25">
      <c r="A15" s="75"/>
      <c r="B15" s="75"/>
      <c r="C15" s="46" t="s">
        <v>9</v>
      </c>
      <c r="D15" s="46">
        <v>29679</v>
      </c>
      <c r="E15" s="46">
        <v>5318</v>
      </c>
      <c r="F15" s="46">
        <v>34997</v>
      </c>
      <c r="G15" s="53">
        <f t="shared" si="0"/>
        <v>0.1519558819327371</v>
      </c>
      <c r="I15" s="49" t="s">
        <v>5</v>
      </c>
      <c r="J15" s="46">
        <v>155833</v>
      </c>
      <c r="K15" s="46">
        <v>90216</v>
      </c>
      <c r="L15" s="46">
        <v>246049</v>
      </c>
      <c r="M15" s="53">
        <f t="shared" si="1"/>
        <v>0.36665867367882005</v>
      </c>
    </row>
    <row r="16" spans="1:13" x14ac:dyDescent="0.25">
      <c r="A16" s="75"/>
      <c r="B16" s="75"/>
      <c r="C16" s="46" t="s">
        <v>10</v>
      </c>
      <c r="D16" s="46">
        <v>12084</v>
      </c>
      <c r="E16" s="46">
        <v>654</v>
      </c>
      <c r="F16" s="46">
        <v>12738</v>
      </c>
      <c r="G16" s="53">
        <f t="shared" si="0"/>
        <v>5.134243994347621E-2</v>
      </c>
      <c r="I16" s="49" t="s">
        <v>4</v>
      </c>
      <c r="J16" s="46">
        <v>111377</v>
      </c>
      <c r="K16" s="46">
        <v>22034</v>
      </c>
      <c r="L16" s="46">
        <v>133411</v>
      </c>
      <c r="M16" s="53">
        <f t="shared" si="1"/>
        <v>0.16515879500191138</v>
      </c>
    </row>
    <row r="17" spans="1:7" x14ac:dyDescent="0.25">
      <c r="A17" s="75"/>
      <c r="B17" s="75"/>
      <c r="C17" s="46" t="s">
        <v>11</v>
      </c>
      <c r="D17" s="46">
        <v>26711</v>
      </c>
      <c r="E17" s="46">
        <v>418</v>
      </c>
      <c r="F17" s="46">
        <v>27129</v>
      </c>
      <c r="G17" s="53">
        <f t="shared" si="0"/>
        <v>1.5407866121124995E-2</v>
      </c>
    </row>
    <row r="18" spans="1:7" x14ac:dyDescent="0.25">
      <c r="A18" s="75"/>
      <c r="B18" s="75"/>
      <c r="C18" s="46" t="s">
        <v>12</v>
      </c>
      <c r="D18" s="46">
        <v>5407</v>
      </c>
      <c r="E18" s="46">
        <v>294</v>
      </c>
      <c r="F18" s="46">
        <v>5701</v>
      </c>
      <c r="G18" s="53">
        <f t="shared" si="0"/>
        <v>5.1569900017540783E-2</v>
      </c>
    </row>
    <row r="19" spans="1:7" x14ac:dyDescent="0.25">
      <c r="A19" s="75"/>
      <c r="B19" s="75"/>
      <c r="C19" s="46" t="s">
        <v>13</v>
      </c>
      <c r="D19" s="46">
        <v>801</v>
      </c>
      <c r="E19" s="46">
        <v>67</v>
      </c>
      <c r="F19" s="46">
        <v>868</v>
      </c>
      <c r="G19" s="53">
        <f t="shared" si="0"/>
        <v>7.7188940092165897E-2</v>
      </c>
    </row>
    <row r="20" spans="1:7" x14ac:dyDescent="0.25">
      <c r="A20" s="75"/>
      <c r="B20" s="75"/>
      <c r="C20" s="46" t="s">
        <v>14</v>
      </c>
      <c r="D20" s="46">
        <v>21629</v>
      </c>
      <c r="E20" s="46">
        <v>1198</v>
      </c>
      <c r="F20" s="46">
        <v>22827</v>
      </c>
      <c r="G20" s="53">
        <f t="shared" si="0"/>
        <v>5.2481710255399307E-2</v>
      </c>
    </row>
    <row r="21" spans="1:7" x14ac:dyDescent="0.25">
      <c r="A21" s="76"/>
      <c r="B21" s="76"/>
      <c r="C21" s="46" t="s">
        <v>15</v>
      </c>
      <c r="D21" s="46">
        <v>696</v>
      </c>
      <c r="E21" s="46">
        <v>17</v>
      </c>
      <c r="F21" s="46">
        <v>713</v>
      </c>
      <c r="G21" s="53">
        <f t="shared" si="0"/>
        <v>2.3842917251051893E-2</v>
      </c>
    </row>
    <row r="22" spans="1:7" x14ac:dyDescent="0.25">
      <c r="A22" s="74">
        <v>2015</v>
      </c>
      <c r="B22" s="74" t="s">
        <v>5</v>
      </c>
      <c r="C22" s="46" t="s">
        <v>6</v>
      </c>
      <c r="D22" s="46">
        <v>41205</v>
      </c>
      <c r="E22" s="46">
        <v>36801</v>
      </c>
      <c r="F22" s="46">
        <v>78006</v>
      </c>
      <c r="G22" s="53">
        <f t="shared" si="0"/>
        <v>0.47177140219983077</v>
      </c>
    </row>
    <row r="23" spans="1:7" x14ac:dyDescent="0.25">
      <c r="A23" s="75"/>
      <c r="B23" s="75"/>
      <c r="C23" s="46" t="s">
        <v>7</v>
      </c>
      <c r="D23" s="46">
        <v>9789</v>
      </c>
      <c r="E23" s="46">
        <v>5800</v>
      </c>
      <c r="F23" s="46">
        <v>15589</v>
      </c>
      <c r="G23" s="53">
        <f t="shared" si="0"/>
        <v>0.37205721983449869</v>
      </c>
    </row>
    <row r="24" spans="1:7" x14ac:dyDescent="0.25">
      <c r="A24" s="75"/>
      <c r="B24" s="75"/>
      <c r="C24" s="46" t="s">
        <v>8</v>
      </c>
      <c r="D24" s="46">
        <v>3847</v>
      </c>
      <c r="E24" s="46">
        <v>872</v>
      </c>
      <c r="F24" s="46">
        <v>4719</v>
      </c>
      <c r="G24" s="53">
        <f t="shared" si="0"/>
        <v>0.18478491205763933</v>
      </c>
    </row>
    <row r="25" spans="1:7" x14ac:dyDescent="0.25">
      <c r="A25" s="75"/>
      <c r="B25" s="75"/>
      <c r="C25" s="46" t="s">
        <v>9</v>
      </c>
      <c r="D25" s="46">
        <v>65048</v>
      </c>
      <c r="E25" s="46">
        <v>38055</v>
      </c>
      <c r="F25" s="46">
        <v>103103</v>
      </c>
      <c r="G25" s="53">
        <f t="shared" si="0"/>
        <v>0.36909692249498077</v>
      </c>
    </row>
    <row r="26" spans="1:7" x14ac:dyDescent="0.25">
      <c r="A26" s="75"/>
      <c r="B26" s="75"/>
      <c r="C26" s="46" t="s">
        <v>10</v>
      </c>
      <c r="D26" s="46">
        <v>7342</v>
      </c>
      <c r="E26" s="46">
        <v>1697</v>
      </c>
      <c r="F26" s="46">
        <v>9039</v>
      </c>
      <c r="G26" s="53">
        <f t="shared" si="0"/>
        <v>0.18774200685916584</v>
      </c>
    </row>
    <row r="27" spans="1:7" x14ac:dyDescent="0.25">
      <c r="A27" s="75"/>
      <c r="B27" s="75"/>
      <c r="C27" s="46" t="s">
        <v>11</v>
      </c>
      <c r="D27" s="46">
        <v>14305</v>
      </c>
      <c r="E27" s="46">
        <v>3590</v>
      </c>
      <c r="F27" s="46">
        <v>17895</v>
      </c>
      <c r="G27" s="53">
        <f t="shared" si="0"/>
        <v>0.20061469684269348</v>
      </c>
    </row>
    <row r="28" spans="1:7" x14ac:dyDescent="0.25">
      <c r="A28" s="75"/>
      <c r="B28" s="75"/>
      <c r="C28" s="46" t="s">
        <v>12</v>
      </c>
      <c r="D28" s="46">
        <v>2959</v>
      </c>
      <c r="E28" s="46">
        <v>1075</v>
      </c>
      <c r="F28" s="46">
        <v>4034</v>
      </c>
      <c r="G28" s="53">
        <f t="shared" si="0"/>
        <v>0.26648487853247399</v>
      </c>
    </row>
    <row r="29" spans="1:7" x14ac:dyDescent="0.25">
      <c r="A29" s="75"/>
      <c r="B29" s="75"/>
      <c r="C29" s="46" t="s">
        <v>13</v>
      </c>
      <c r="D29" s="46">
        <v>976</v>
      </c>
      <c r="E29" s="46">
        <v>230</v>
      </c>
      <c r="F29" s="46">
        <v>1206</v>
      </c>
      <c r="G29" s="53">
        <f t="shared" si="0"/>
        <v>0.19071310116086235</v>
      </c>
    </row>
    <row r="30" spans="1:7" x14ac:dyDescent="0.25">
      <c r="A30" s="75"/>
      <c r="B30" s="75"/>
      <c r="C30" s="46" t="s">
        <v>14</v>
      </c>
      <c r="D30" s="46">
        <v>5567</v>
      </c>
      <c r="E30" s="46">
        <v>1548</v>
      </c>
      <c r="F30" s="46">
        <v>7115</v>
      </c>
      <c r="G30" s="53">
        <f t="shared" si="0"/>
        <v>0.21756851721714687</v>
      </c>
    </row>
    <row r="31" spans="1:7" x14ac:dyDescent="0.25">
      <c r="A31" s="75"/>
      <c r="B31" s="76"/>
      <c r="C31" s="46" t="s">
        <v>15</v>
      </c>
      <c r="D31" s="46">
        <v>1000</v>
      </c>
      <c r="E31" s="46">
        <v>275</v>
      </c>
      <c r="F31" s="46">
        <v>1275</v>
      </c>
      <c r="G31" s="53">
        <f t="shared" si="0"/>
        <v>0.21568627450980393</v>
      </c>
    </row>
    <row r="32" spans="1:7" x14ac:dyDescent="0.25">
      <c r="A32" s="75"/>
      <c r="B32" s="74" t="s">
        <v>4</v>
      </c>
      <c r="C32" s="46" t="s">
        <v>6</v>
      </c>
      <c r="D32" s="46">
        <v>18265</v>
      </c>
      <c r="E32" s="46">
        <v>5159</v>
      </c>
      <c r="F32" s="46">
        <v>23424</v>
      </c>
      <c r="G32" s="53">
        <f t="shared" si="0"/>
        <v>0.22024419398907105</v>
      </c>
    </row>
    <row r="33" spans="1:7" x14ac:dyDescent="0.25">
      <c r="A33" s="75"/>
      <c r="B33" s="75"/>
      <c r="C33" s="46" t="s">
        <v>7</v>
      </c>
      <c r="D33" s="46">
        <v>3734</v>
      </c>
      <c r="E33" s="46">
        <v>1028</v>
      </c>
      <c r="F33" s="46">
        <v>4762</v>
      </c>
      <c r="G33" s="53">
        <f t="shared" si="0"/>
        <v>0.21587568248635028</v>
      </c>
    </row>
    <row r="34" spans="1:7" x14ac:dyDescent="0.25">
      <c r="A34" s="75"/>
      <c r="B34" s="75"/>
      <c r="C34" s="46" t="s">
        <v>8</v>
      </c>
      <c r="D34" s="46">
        <v>3545</v>
      </c>
      <c r="E34" s="46">
        <v>172</v>
      </c>
      <c r="F34" s="46">
        <v>3717</v>
      </c>
      <c r="G34" s="53">
        <f t="shared" si="0"/>
        <v>4.6273876782351356E-2</v>
      </c>
    </row>
    <row r="35" spans="1:7" x14ac:dyDescent="0.25">
      <c r="A35" s="75"/>
      <c r="B35" s="75"/>
      <c r="C35" s="46" t="s">
        <v>9</v>
      </c>
      <c r="D35" s="46">
        <v>29352</v>
      </c>
      <c r="E35" s="46">
        <v>5632</v>
      </c>
      <c r="F35" s="46">
        <v>34984</v>
      </c>
      <c r="G35" s="53">
        <f t="shared" si="0"/>
        <v>0.16098788017379373</v>
      </c>
    </row>
    <row r="36" spans="1:7" x14ac:dyDescent="0.25">
      <c r="A36" s="75"/>
      <c r="B36" s="75"/>
      <c r="C36" s="46" t="s">
        <v>10</v>
      </c>
      <c r="D36" s="46">
        <v>7719</v>
      </c>
      <c r="E36" s="46">
        <v>376</v>
      </c>
      <c r="F36" s="46">
        <v>8095</v>
      </c>
      <c r="G36" s="53">
        <f t="shared" si="0"/>
        <v>4.6448424953675106E-2</v>
      </c>
    </row>
    <row r="37" spans="1:7" x14ac:dyDescent="0.25">
      <c r="A37" s="75"/>
      <c r="B37" s="75"/>
      <c r="C37" s="46" t="s">
        <v>11</v>
      </c>
      <c r="D37" s="46">
        <v>27160</v>
      </c>
      <c r="E37" s="46">
        <v>418</v>
      </c>
      <c r="F37" s="46">
        <v>27578</v>
      </c>
      <c r="G37" s="53">
        <f t="shared" si="0"/>
        <v>1.5157009210240047E-2</v>
      </c>
    </row>
    <row r="38" spans="1:7" x14ac:dyDescent="0.25">
      <c r="A38" s="75"/>
      <c r="B38" s="75"/>
      <c r="C38" s="46" t="s">
        <v>12</v>
      </c>
      <c r="D38" s="46">
        <v>5349</v>
      </c>
      <c r="E38" s="46">
        <v>279</v>
      </c>
      <c r="F38" s="46">
        <v>5628</v>
      </c>
      <c r="G38" s="53">
        <f t="shared" si="0"/>
        <v>4.9573560767590619E-2</v>
      </c>
    </row>
    <row r="39" spans="1:7" x14ac:dyDescent="0.25">
      <c r="A39" s="75"/>
      <c r="B39" s="75"/>
      <c r="C39" s="46" t="s">
        <v>13</v>
      </c>
      <c r="D39" s="46">
        <v>811</v>
      </c>
      <c r="E39" s="46">
        <v>67</v>
      </c>
      <c r="F39" s="46">
        <v>878</v>
      </c>
      <c r="G39" s="53">
        <f t="shared" si="0"/>
        <v>7.6309794988610472E-2</v>
      </c>
    </row>
    <row r="40" spans="1:7" x14ac:dyDescent="0.25">
      <c r="A40" s="75"/>
      <c r="B40" s="75"/>
      <c r="C40" s="46" t="s">
        <v>14</v>
      </c>
      <c r="D40" s="46">
        <v>21844</v>
      </c>
      <c r="E40" s="46">
        <v>1145</v>
      </c>
      <c r="F40" s="46">
        <v>22989</v>
      </c>
      <c r="G40" s="53">
        <f t="shared" si="0"/>
        <v>4.9806429161773025E-2</v>
      </c>
    </row>
    <row r="41" spans="1:7" x14ac:dyDescent="0.25">
      <c r="A41" s="76"/>
      <c r="B41" s="76"/>
      <c r="C41" s="46" t="s">
        <v>15</v>
      </c>
      <c r="D41" s="46">
        <v>725</v>
      </c>
      <c r="E41" s="46">
        <v>26</v>
      </c>
      <c r="F41" s="46">
        <v>751</v>
      </c>
      <c r="G41" s="53">
        <f t="shared" si="0"/>
        <v>3.462050599201065E-2</v>
      </c>
    </row>
    <row r="42" spans="1:7" x14ac:dyDescent="0.25">
      <c r="A42" s="74">
        <v>2016</v>
      </c>
      <c r="B42" s="74" t="s">
        <v>5</v>
      </c>
      <c r="C42" s="46" t="s">
        <v>6</v>
      </c>
      <c r="D42" s="46">
        <v>42468</v>
      </c>
      <c r="E42" s="46">
        <v>38938</v>
      </c>
      <c r="F42" s="46">
        <v>81406</v>
      </c>
      <c r="G42" s="53">
        <f t="shared" si="0"/>
        <v>0.47831855145812346</v>
      </c>
    </row>
    <row r="43" spans="1:7" x14ac:dyDescent="0.25">
      <c r="A43" s="75"/>
      <c r="B43" s="75"/>
      <c r="C43" s="46" t="s">
        <v>7</v>
      </c>
      <c r="D43" s="46">
        <v>8947</v>
      </c>
      <c r="E43" s="46">
        <v>2866</v>
      </c>
      <c r="F43" s="46">
        <v>11813</v>
      </c>
      <c r="G43" s="53">
        <f t="shared" si="0"/>
        <v>0.24261406924574622</v>
      </c>
    </row>
    <row r="44" spans="1:7" x14ac:dyDescent="0.25">
      <c r="A44" s="75"/>
      <c r="B44" s="75"/>
      <c r="C44" s="46" t="s">
        <v>8</v>
      </c>
      <c r="D44" s="46">
        <v>3799</v>
      </c>
      <c r="E44" s="46">
        <v>1078</v>
      </c>
      <c r="F44" s="46">
        <v>4877</v>
      </c>
      <c r="G44" s="53">
        <f t="shared" si="0"/>
        <v>0.2210375230674595</v>
      </c>
    </row>
    <row r="45" spans="1:7" x14ac:dyDescent="0.25">
      <c r="A45" s="75"/>
      <c r="B45" s="75"/>
      <c r="C45" s="46" t="s">
        <v>9</v>
      </c>
      <c r="D45" s="46">
        <v>66073</v>
      </c>
      <c r="E45" s="46">
        <v>37992</v>
      </c>
      <c r="F45" s="46">
        <v>104065</v>
      </c>
      <c r="G45" s="53">
        <f t="shared" si="0"/>
        <v>0.36507951760918655</v>
      </c>
    </row>
    <row r="46" spans="1:7" x14ac:dyDescent="0.25">
      <c r="A46" s="75"/>
      <c r="B46" s="75"/>
      <c r="C46" s="46" t="s">
        <v>10</v>
      </c>
      <c r="D46" s="46">
        <v>7270</v>
      </c>
      <c r="E46" s="46">
        <v>1521</v>
      </c>
      <c r="F46" s="46">
        <v>8791</v>
      </c>
      <c r="G46" s="53">
        <f t="shared" si="0"/>
        <v>0.17301785917415538</v>
      </c>
    </row>
    <row r="47" spans="1:7" x14ac:dyDescent="0.25">
      <c r="A47" s="75"/>
      <c r="B47" s="75"/>
      <c r="C47" s="46" t="s">
        <v>11</v>
      </c>
      <c r="D47" s="46">
        <v>15280</v>
      </c>
      <c r="E47" s="46">
        <v>2811</v>
      </c>
      <c r="F47" s="46">
        <v>18091</v>
      </c>
      <c r="G47" s="53">
        <f t="shared" si="0"/>
        <v>0.15538112873804655</v>
      </c>
    </row>
    <row r="48" spans="1:7" x14ac:dyDescent="0.25">
      <c r="A48" s="75"/>
      <c r="B48" s="75"/>
      <c r="C48" s="46" t="s">
        <v>12</v>
      </c>
      <c r="D48" s="46">
        <v>3182</v>
      </c>
      <c r="E48" s="46">
        <v>1081</v>
      </c>
      <c r="F48" s="46">
        <v>4263</v>
      </c>
      <c r="G48" s="53">
        <f t="shared" si="0"/>
        <v>0.25357729298616</v>
      </c>
    </row>
    <row r="49" spans="1:7" x14ac:dyDescent="0.25">
      <c r="A49" s="75"/>
      <c r="B49" s="75"/>
      <c r="C49" s="46" t="s">
        <v>13</v>
      </c>
      <c r="D49" s="46">
        <v>1157</v>
      </c>
      <c r="E49" s="46">
        <v>280</v>
      </c>
      <c r="F49" s="46">
        <v>1437</v>
      </c>
      <c r="G49" s="53">
        <f t="shared" si="0"/>
        <v>0.19485038274182323</v>
      </c>
    </row>
    <row r="50" spans="1:7" x14ac:dyDescent="0.25">
      <c r="A50" s="75"/>
      <c r="B50" s="75"/>
      <c r="C50" s="46" t="s">
        <v>14</v>
      </c>
      <c r="D50" s="46">
        <v>5373</v>
      </c>
      <c r="E50" s="46">
        <v>1436</v>
      </c>
      <c r="F50" s="46">
        <v>6809</v>
      </c>
      <c r="G50" s="53">
        <f t="shared" si="0"/>
        <v>0.21089734175356145</v>
      </c>
    </row>
    <row r="51" spans="1:7" x14ac:dyDescent="0.25">
      <c r="A51" s="75"/>
      <c r="B51" s="76"/>
      <c r="C51" s="46" t="s">
        <v>15</v>
      </c>
      <c r="D51" s="46">
        <v>940</v>
      </c>
      <c r="E51" s="46">
        <v>261</v>
      </c>
      <c r="F51" s="46">
        <v>1201</v>
      </c>
      <c r="G51" s="53">
        <f t="shared" si="0"/>
        <v>0.21731890091590342</v>
      </c>
    </row>
    <row r="52" spans="1:7" x14ac:dyDescent="0.25">
      <c r="A52" s="75"/>
      <c r="B52" s="74" t="s">
        <v>4</v>
      </c>
      <c r="C52" s="46" t="s">
        <v>6</v>
      </c>
      <c r="D52" s="46">
        <v>18250</v>
      </c>
      <c r="E52" s="46">
        <v>5582</v>
      </c>
      <c r="F52" s="46">
        <v>23832</v>
      </c>
      <c r="G52" s="53">
        <f t="shared" si="0"/>
        <v>0.2342228935884525</v>
      </c>
    </row>
    <row r="53" spans="1:7" x14ac:dyDescent="0.25">
      <c r="A53" s="75"/>
      <c r="B53" s="75"/>
      <c r="C53" s="46" t="s">
        <v>7</v>
      </c>
      <c r="D53" s="46">
        <v>3344</v>
      </c>
      <c r="E53" s="46">
        <v>728</v>
      </c>
      <c r="F53" s="46">
        <v>4072</v>
      </c>
      <c r="G53" s="53">
        <f t="shared" si="0"/>
        <v>0.1787819253438114</v>
      </c>
    </row>
    <row r="54" spans="1:7" x14ac:dyDescent="0.25">
      <c r="A54" s="75"/>
      <c r="B54" s="75"/>
      <c r="C54" s="46" t="s">
        <v>8</v>
      </c>
      <c r="D54" s="46">
        <v>3300</v>
      </c>
      <c r="E54" s="46">
        <v>206</v>
      </c>
      <c r="F54" s="46">
        <v>3506</v>
      </c>
      <c r="G54" s="53">
        <f t="shared" si="0"/>
        <v>5.8756417569880204E-2</v>
      </c>
    </row>
    <row r="55" spans="1:7" x14ac:dyDescent="0.25">
      <c r="A55" s="75"/>
      <c r="B55" s="75"/>
      <c r="C55" s="46" t="s">
        <v>9</v>
      </c>
      <c r="D55" s="46">
        <v>30063</v>
      </c>
      <c r="E55" s="46">
        <v>5854</v>
      </c>
      <c r="F55" s="46">
        <v>35917</v>
      </c>
      <c r="G55" s="53">
        <f t="shared" si="0"/>
        <v>0.1629868864326085</v>
      </c>
    </row>
    <row r="56" spans="1:7" x14ac:dyDescent="0.25">
      <c r="A56" s="75"/>
      <c r="B56" s="75"/>
      <c r="C56" s="46" t="s">
        <v>10</v>
      </c>
      <c r="D56" s="46">
        <v>7443</v>
      </c>
      <c r="E56" s="46">
        <v>331</v>
      </c>
      <c r="F56" s="46">
        <v>7774</v>
      </c>
      <c r="G56" s="53">
        <f t="shared" si="0"/>
        <v>4.2577823514278364E-2</v>
      </c>
    </row>
    <row r="57" spans="1:7" x14ac:dyDescent="0.25">
      <c r="A57" s="75"/>
      <c r="B57" s="75"/>
      <c r="C57" s="46" t="s">
        <v>11</v>
      </c>
      <c r="D57" s="46">
        <v>27224</v>
      </c>
      <c r="E57" s="46">
        <v>316</v>
      </c>
      <c r="F57" s="46">
        <v>27540</v>
      </c>
      <c r="G57" s="53">
        <f t="shared" si="0"/>
        <v>1.1474219317356572E-2</v>
      </c>
    </row>
    <row r="58" spans="1:7" x14ac:dyDescent="0.25">
      <c r="A58" s="75"/>
      <c r="B58" s="75"/>
      <c r="C58" s="46" t="s">
        <v>12</v>
      </c>
      <c r="D58" s="46">
        <v>5294</v>
      </c>
      <c r="E58" s="46">
        <v>284</v>
      </c>
      <c r="F58" s="46">
        <v>5578</v>
      </c>
      <c r="G58" s="53">
        <f t="shared" si="0"/>
        <v>5.0914306202940122E-2</v>
      </c>
    </row>
    <row r="59" spans="1:7" x14ac:dyDescent="0.25">
      <c r="A59" s="75"/>
      <c r="B59" s="75"/>
      <c r="C59" s="46" t="s">
        <v>13</v>
      </c>
      <c r="D59" s="46">
        <v>893</v>
      </c>
      <c r="E59" s="46">
        <v>80</v>
      </c>
      <c r="F59" s="46">
        <v>973</v>
      </c>
      <c r="G59" s="53">
        <f t="shared" si="0"/>
        <v>8.2219938335046247E-2</v>
      </c>
    </row>
    <row r="60" spans="1:7" x14ac:dyDescent="0.25">
      <c r="A60" s="75"/>
      <c r="B60" s="75"/>
      <c r="C60" s="46" t="s">
        <v>14</v>
      </c>
      <c r="D60" s="46">
        <v>21471</v>
      </c>
      <c r="E60" s="46">
        <v>1275</v>
      </c>
      <c r="F60" s="46">
        <v>22746</v>
      </c>
      <c r="G60" s="53">
        <f t="shared" si="0"/>
        <v>5.6053811659192827E-2</v>
      </c>
    </row>
    <row r="61" spans="1:7" x14ac:dyDescent="0.25">
      <c r="A61" s="76"/>
      <c r="B61" s="76"/>
      <c r="C61" s="46" t="s">
        <v>15</v>
      </c>
      <c r="D61" s="46">
        <v>694</v>
      </c>
      <c r="E61" s="46">
        <v>22</v>
      </c>
      <c r="F61" s="46">
        <v>716</v>
      </c>
      <c r="G61" s="53">
        <f t="shared" si="0"/>
        <v>3.0726256983240222E-2</v>
      </c>
    </row>
    <row r="62" spans="1:7" x14ac:dyDescent="0.25">
      <c r="A62" s="74">
        <v>2017</v>
      </c>
      <c r="B62" s="74" t="s">
        <v>5</v>
      </c>
      <c r="C62" s="46" t="s">
        <v>6</v>
      </c>
      <c r="D62" s="46">
        <v>43246</v>
      </c>
      <c r="E62" s="46">
        <v>39141</v>
      </c>
      <c r="F62" s="46">
        <v>82387</v>
      </c>
      <c r="G62" s="53">
        <f t="shared" si="0"/>
        <v>0.47508708898248508</v>
      </c>
    </row>
    <row r="63" spans="1:7" x14ac:dyDescent="0.25">
      <c r="A63" s="75"/>
      <c r="B63" s="75"/>
      <c r="C63" s="46" t="s">
        <v>7</v>
      </c>
      <c r="D63" s="46">
        <v>8770</v>
      </c>
      <c r="E63" s="46">
        <v>2754</v>
      </c>
      <c r="F63" s="46">
        <v>11524</v>
      </c>
      <c r="G63" s="53">
        <f t="shared" si="0"/>
        <v>0.23897952099965289</v>
      </c>
    </row>
    <row r="64" spans="1:7" x14ac:dyDescent="0.25">
      <c r="A64" s="75"/>
      <c r="B64" s="75"/>
      <c r="C64" s="46" t="s">
        <v>8</v>
      </c>
      <c r="D64" s="46">
        <v>3769</v>
      </c>
      <c r="E64" s="46">
        <v>1404</v>
      </c>
      <c r="F64" s="46">
        <v>5173</v>
      </c>
      <c r="G64" s="53">
        <f t="shared" si="0"/>
        <v>0.27140924028610092</v>
      </c>
    </row>
    <row r="65" spans="1:7" x14ac:dyDescent="0.25">
      <c r="A65" s="75"/>
      <c r="B65" s="75"/>
      <c r="C65" s="46" t="s">
        <v>9</v>
      </c>
      <c r="D65" s="46">
        <v>66415</v>
      </c>
      <c r="E65" s="46">
        <v>39259</v>
      </c>
      <c r="F65" s="46">
        <v>105674</v>
      </c>
      <c r="G65" s="53">
        <f t="shared" si="0"/>
        <v>0.37151049453981111</v>
      </c>
    </row>
    <row r="66" spans="1:7" x14ac:dyDescent="0.25">
      <c r="A66" s="75"/>
      <c r="B66" s="75"/>
      <c r="C66" s="46" t="s">
        <v>10</v>
      </c>
      <c r="D66" s="46">
        <v>7216</v>
      </c>
      <c r="E66" s="46">
        <v>1567</v>
      </c>
      <c r="F66" s="46">
        <v>8783</v>
      </c>
      <c r="G66" s="53">
        <f t="shared" si="0"/>
        <v>0.17841284299214391</v>
      </c>
    </row>
    <row r="67" spans="1:7" x14ac:dyDescent="0.25">
      <c r="A67" s="75"/>
      <c r="B67" s="75"/>
      <c r="C67" s="46" t="s">
        <v>11</v>
      </c>
      <c r="D67" s="46">
        <v>14800</v>
      </c>
      <c r="E67" s="46">
        <v>3505</v>
      </c>
      <c r="F67" s="46">
        <v>18305</v>
      </c>
      <c r="G67" s="53">
        <f t="shared" ref="G67:G101" si="2">E67/F67</f>
        <v>0.19147773832286261</v>
      </c>
    </row>
    <row r="68" spans="1:7" x14ac:dyDescent="0.25">
      <c r="A68" s="75"/>
      <c r="B68" s="75"/>
      <c r="C68" s="46" t="s">
        <v>12</v>
      </c>
      <c r="D68" s="46">
        <v>3553</v>
      </c>
      <c r="E68" s="46">
        <v>1256</v>
      </c>
      <c r="F68" s="46">
        <v>4809</v>
      </c>
      <c r="G68" s="53">
        <f t="shared" si="2"/>
        <v>0.26117695986691619</v>
      </c>
    </row>
    <row r="69" spans="1:7" x14ac:dyDescent="0.25">
      <c r="A69" s="75"/>
      <c r="B69" s="75"/>
      <c r="C69" s="46" t="s">
        <v>13</v>
      </c>
      <c r="D69" s="46">
        <v>1221</v>
      </c>
      <c r="E69" s="46">
        <v>288</v>
      </c>
      <c r="F69" s="46">
        <v>1509</v>
      </c>
      <c r="G69" s="53">
        <f t="shared" si="2"/>
        <v>0.19085487077534791</v>
      </c>
    </row>
    <row r="70" spans="1:7" x14ac:dyDescent="0.25">
      <c r="A70" s="75"/>
      <c r="B70" s="75"/>
      <c r="C70" s="46" t="s">
        <v>14</v>
      </c>
      <c r="D70" s="46">
        <v>5707</v>
      </c>
      <c r="E70" s="46">
        <v>1430</v>
      </c>
      <c r="F70" s="46">
        <v>7137</v>
      </c>
      <c r="G70" s="53">
        <f t="shared" si="2"/>
        <v>0.20036429872495445</v>
      </c>
    </row>
    <row r="71" spans="1:7" x14ac:dyDescent="0.25">
      <c r="A71" s="75"/>
      <c r="B71" s="76"/>
      <c r="C71" s="46" t="s">
        <v>15</v>
      </c>
      <c r="D71" s="46">
        <v>711</v>
      </c>
      <c r="E71" s="46">
        <v>117</v>
      </c>
      <c r="F71" s="46">
        <v>828</v>
      </c>
      <c r="G71" s="53">
        <f t="shared" si="2"/>
        <v>0.14130434782608695</v>
      </c>
    </row>
    <row r="72" spans="1:7" x14ac:dyDescent="0.25">
      <c r="A72" s="75"/>
      <c r="B72" s="74" t="s">
        <v>4</v>
      </c>
      <c r="C72" s="46" t="s">
        <v>6</v>
      </c>
      <c r="D72" s="46">
        <v>17100</v>
      </c>
      <c r="E72" s="46">
        <v>7441</v>
      </c>
      <c r="F72" s="46">
        <v>24541</v>
      </c>
      <c r="G72" s="53">
        <f t="shared" si="2"/>
        <v>0.30320687828531845</v>
      </c>
    </row>
    <row r="73" spans="1:7" x14ac:dyDescent="0.25">
      <c r="A73" s="75"/>
      <c r="B73" s="75"/>
      <c r="C73" s="46" t="s">
        <v>7</v>
      </c>
      <c r="D73" s="46">
        <v>3258</v>
      </c>
      <c r="E73" s="46">
        <v>732</v>
      </c>
      <c r="F73" s="46">
        <v>3990</v>
      </c>
      <c r="G73" s="53">
        <f t="shared" si="2"/>
        <v>0.18345864661654135</v>
      </c>
    </row>
    <row r="74" spans="1:7" x14ac:dyDescent="0.25">
      <c r="A74" s="75"/>
      <c r="B74" s="75"/>
      <c r="C74" s="46" t="s">
        <v>8</v>
      </c>
      <c r="D74" s="46">
        <v>2903</v>
      </c>
      <c r="E74" s="46">
        <v>442</v>
      </c>
      <c r="F74" s="46">
        <v>3345</v>
      </c>
      <c r="G74" s="53">
        <f t="shared" si="2"/>
        <v>0.13213751868460388</v>
      </c>
    </row>
    <row r="75" spans="1:7" x14ac:dyDescent="0.25">
      <c r="A75" s="75"/>
      <c r="B75" s="75"/>
      <c r="C75" s="46" t="s">
        <v>9</v>
      </c>
      <c r="D75" s="46">
        <v>29753</v>
      </c>
      <c r="E75" s="46">
        <v>6484</v>
      </c>
      <c r="F75" s="46">
        <v>36237</v>
      </c>
      <c r="G75" s="53">
        <f t="shared" si="2"/>
        <v>0.17893313464138863</v>
      </c>
    </row>
    <row r="76" spans="1:7" x14ac:dyDescent="0.25">
      <c r="A76" s="75"/>
      <c r="B76" s="75"/>
      <c r="C76" s="46" t="s">
        <v>10</v>
      </c>
      <c r="D76" s="46">
        <v>7074</v>
      </c>
      <c r="E76" s="46">
        <v>337</v>
      </c>
      <c r="F76" s="46">
        <v>7411</v>
      </c>
      <c r="G76" s="53">
        <f t="shared" si="2"/>
        <v>4.5472945621373634E-2</v>
      </c>
    </row>
    <row r="77" spans="1:7" x14ac:dyDescent="0.25">
      <c r="A77" s="75"/>
      <c r="B77" s="75"/>
      <c r="C77" s="46" t="s">
        <v>11</v>
      </c>
      <c r="D77" s="46">
        <v>26961</v>
      </c>
      <c r="E77" s="46">
        <v>735</v>
      </c>
      <c r="F77" s="46">
        <v>27696</v>
      </c>
      <c r="G77" s="53">
        <f t="shared" si="2"/>
        <v>2.6538128249566726E-2</v>
      </c>
    </row>
    <row r="78" spans="1:7" x14ac:dyDescent="0.25">
      <c r="A78" s="75"/>
      <c r="B78" s="75"/>
      <c r="C78" s="46" t="s">
        <v>12</v>
      </c>
      <c r="D78" s="46">
        <v>5507</v>
      </c>
      <c r="E78" s="46">
        <v>320</v>
      </c>
      <c r="F78" s="46">
        <v>5827</v>
      </c>
      <c r="G78" s="53">
        <f t="shared" si="2"/>
        <v>5.4916766775356098E-2</v>
      </c>
    </row>
    <row r="79" spans="1:7" x14ac:dyDescent="0.25">
      <c r="A79" s="75"/>
      <c r="B79" s="75"/>
      <c r="C79" s="46" t="s">
        <v>13</v>
      </c>
      <c r="D79" s="46">
        <v>1010</v>
      </c>
      <c r="E79" s="46">
        <v>69</v>
      </c>
      <c r="F79" s="46">
        <v>1079</v>
      </c>
      <c r="G79" s="53">
        <f t="shared" si="2"/>
        <v>6.39481000926784E-2</v>
      </c>
    </row>
    <row r="80" spans="1:7" x14ac:dyDescent="0.25">
      <c r="A80" s="75"/>
      <c r="B80" s="75"/>
      <c r="C80" s="46" t="s">
        <v>14</v>
      </c>
      <c r="D80" s="46">
        <v>20863</v>
      </c>
      <c r="E80" s="46">
        <v>2129</v>
      </c>
      <c r="F80" s="46">
        <v>22992</v>
      </c>
      <c r="G80" s="53">
        <f t="shared" si="2"/>
        <v>9.2597425191370916E-2</v>
      </c>
    </row>
    <row r="81" spans="1:7" x14ac:dyDescent="0.25">
      <c r="A81" s="76"/>
      <c r="B81" s="76"/>
      <c r="C81" s="46" t="s">
        <v>15</v>
      </c>
      <c r="D81" s="46">
        <v>533</v>
      </c>
      <c r="E81" s="46">
        <v>17</v>
      </c>
      <c r="F81" s="46">
        <v>550</v>
      </c>
      <c r="G81" s="53">
        <f t="shared" si="2"/>
        <v>3.090909090909091E-2</v>
      </c>
    </row>
    <row r="82" spans="1:7" x14ac:dyDescent="0.25">
      <c r="A82" s="74">
        <v>2018</v>
      </c>
      <c r="B82" s="74" t="s">
        <v>5</v>
      </c>
      <c r="C82" s="46" t="s">
        <v>6</v>
      </c>
      <c r="D82" s="46">
        <v>44447</v>
      </c>
      <c r="E82" s="46">
        <v>39156</v>
      </c>
      <c r="F82" s="46">
        <v>83603</v>
      </c>
      <c r="G82" s="53">
        <f t="shared" si="2"/>
        <v>0.46835639869382678</v>
      </c>
    </row>
    <row r="83" spans="1:7" x14ac:dyDescent="0.25">
      <c r="A83" s="75"/>
      <c r="B83" s="75"/>
      <c r="C83" s="46" t="s">
        <v>7</v>
      </c>
      <c r="D83" s="46">
        <v>6868</v>
      </c>
      <c r="E83" s="46">
        <v>1399</v>
      </c>
      <c r="F83" s="46">
        <v>8267</v>
      </c>
      <c r="G83" s="53">
        <f t="shared" si="2"/>
        <v>0.16922704729647997</v>
      </c>
    </row>
    <row r="84" spans="1:7" x14ac:dyDescent="0.25">
      <c r="A84" s="75"/>
      <c r="B84" s="75"/>
      <c r="C84" s="46" t="s">
        <v>8</v>
      </c>
      <c r="D84" s="46">
        <v>3694</v>
      </c>
      <c r="E84" s="46">
        <v>1368</v>
      </c>
      <c r="F84" s="46">
        <v>5062</v>
      </c>
      <c r="G84" s="53">
        <f t="shared" si="2"/>
        <v>0.27024891347293561</v>
      </c>
    </row>
    <row r="85" spans="1:7" x14ac:dyDescent="0.25">
      <c r="A85" s="75"/>
      <c r="B85" s="75"/>
      <c r="C85" s="46" t="s">
        <v>9</v>
      </c>
      <c r="D85" s="46">
        <v>67660</v>
      </c>
      <c r="E85" s="46">
        <v>41002</v>
      </c>
      <c r="F85" s="46">
        <v>108662</v>
      </c>
      <c r="G85" s="53">
        <f t="shared" si="2"/>
        <v>0.37733522298503619</v>
      </c>
    </row>
    <row r="86" spans="1:7" x14ac:dyDescent="0.25">
      <c r="A86" s="75"/>
      <c r="B86" s="75"/>
      <c r="C86" s="46" t="s">
        <v>10</v>
      </c>
      <c r="D86" s="46">
        <v>5739</v>
      </c>
      <c r="E86" s="46">
        <v>699</v>
      </c>
      <c r="F86" s="46">
        <v>6438</v>
      </c>
      <c r="G86" s="53">
        <f t="shared" si="2"/>
        <v>0.10857409133271202</v>
      </c>
    </row>
    <row r="87" spans="1:7" x14ac:dyDescent="0.25">
      <c r="A87" s="75"/>
      <c r="B87" s="75"/>
      <c r="C87" s="46" t="s">
        <v>11</v>
      </c>
      <c r="D87" s="46">
        <v>15401</v>
      </c>
      <c r="E87" s="46">
        <v>3574</v>
      </c>
      <c r="F87" s="46">
        <v>18975</v>
      </c>
      <c r="G87" s="53">
        <f t="shared" si="2"/>
        <v>0.18835309617918314</v>
      </c>
    </row>
    <row r="88" spans="1:7" x14ac:dyDescent="0.25">
      <c r="A88" s="75"/>
      <c r="B88" s="75"/>
      <c r="C88" s="46" t="s">
        <v>12</v>
      </c>
      <c r="D88" s="46">
        <v>3814</v>
      </c>
      <c r="E88" s="46">
        <v>1251</v>
      </c>
      <c r="F88" s="46">
        <v>5065</v>
      </c>
      <c r="G88" s="53">
        <f t="shared" si="2"/>
        <v>0.24698914116485687</v>
      </c>
    </row>
    <row r="89" spans="1:7" x14ac:dyDescent="0.25">
      <c r="A89" s="75"/>
      <c r="B89" s="75"/>
      <c r="C89" s="46" t="s">
        <v>13</v>
      </c>
      <c r="D89" s="46">
        <v>1386</v>
      </c>
      <c r="E89" s="46">
        <v>292</v>
      </c>
      <c r="F89" s="46">
        <v>1678</v>
      </c>
      <c r="G89" s="53">
        <f t="shared" si="2"/>
        <v>0.17401668653158522</v>
      </c>
    </row>
    <row r="90" spans="1:7" x14ac:dyDescent="0.25">
      <c r="A90" s="75"/>
      <c r="B90" s="75"/>
      <c r="C90" s="46" t="s">
        <v>14</v>
      </c>
      <c r="D90" s="46">
        <v>6037</v>
      </c>
      <c r="E90" s="46">
        <v>1345</v>
      </c>
      <c r="F90" s="46">
        <v>7382</v>
      </c>
      <c r="G90" s="53">
        <f t="shared" si="2"/>
        <v>0.18219994581414251</v>
      </c>
    </row>
    <row r="91" spans="1:7" x14ac:dyDescent="0.25">
      <c r="A91" s="75"/>
      <c r="B91" s="76"/>
      <c r="C91" s="46" t="s">
        <v>15</v>
      </c>
      <c r="D91" s="46">
        <v>787</v>
      </c>
      <c r="E91" s="46">
        <v>130</v>
      </c>
      <c r="F91" s="46">
        <v>917</v>
      </c>
      <c r="G91" s="53">
        <f t="shared" si="2"/>
        <v>0.14176663031624864</v>
      </c>
    </row>
    <row r="92" spans="1:7" x14ac:dyDescent="0.25">
      <c r="A92" s="75"/>
      <c r="B92" s="74" t="s">
        <v>4</v>
      </c>
      <c r="C92" s="46" t="s">
        <v>6</v>
      </c>
      <c r="D92" s="46">
        <v>16068</v>
      </c>
      <c r="E92" s="46">
        <v>8783</v>
      </c>
      <c r="F92" s="46">
        <v>24851</v>
      </c>
      <c r="G92" s="53">
        <f t="shared" si="2"/>
        <v>0.35342642147197295</v>
      </c>
    </row>
    <row r="93" spans="1:7" x14ac:dyDescent="0.25">
      <c r="A93" s="75"/>
      <c r="B93" s="75"/>
      <c r="C93" s="46" t="s">
        <v>7</v>
      </c>
      <c r="D93" s="46">
        <v>2296</v>
      </c>
      <c r="E93" s="46">
        <v>113</v>
      </c>
      <c r="F93" s="46">
        <v>2409</v>
      </c>
      <c r="G93" s="53">
        <f t="shared" si="2"/>
        <v>4.6907430469074307E-2</v>
      </c>
    </row>
    <row r="94" spans="1:7" x14ac:dyDescent="0.25">
      <c r="A94" s="75"/>
      <c r="B94" s="75"/>
      <c r="C94" s="46" t="s">
        <v>8</v>
      </c>
      <c r="D94" s="46">
        <v>2766</v>
      </c>
      <c r="E94" s="46">
        <v>690</v>
      </c>
      <c r="F94" s="46">
        <v>3456</v>
      </c>
      <c r="G94" s="53">
        <f t="shared" si="2"/>
        <v>0.19965277777777779</v>
      </c>
    </row>
    <row r="95" spans="1:7" x14ac:dyDescent="0.25">
      <c r="A95" s="75"/>
      <c r="B95" s="75"/>
      <c r="C95" s="46" t="s">
        <v>9</v>
      </c>
      <c r="D95" s="46">
        <v>30152</v>
      </c>
      <c r="E95" s="46">
        <v>7498</v>
      </c>
      <c r="F95" s="46">
        <v>37650</v>
      </c>
      <c r="G95" s="53">
        <f t="shared" si="2"/>
        <v>0.19915006640106242</v>
      </c>
    </row>
    <row r="96" spans="1:7" x14ac:dyDescent="0.25">
      <c r="A96" s="75"/>
      <c r="B96" s="75"/>
      <c r="C96" s="46" t="s">
        <v>10</v>
      </c>
      <c r="D96" s="46">
        <v>5650</v>
      </c>
      <c r="E96" s="46">
        <v>114</v>
      </c>
      <c r="F96" s="46">
        <v>5764</v>
      </c>
      <c r="G96" s="53">
        <f t="shared" si="2"/>
        <v>1.9777931991672451E-2</v>
      </c>
    </row>
    <row r="97" spans="1:7" x14ac:dyDescent="0.25">
      <c r="A97" s="75"/>
      <c r="B97" s="75"/>
      <c r="C97" s="46" t="s">
        <v>11</v>
      </c>
      <c r="D97" s="46">
        <v>27076</v>
      </c>
      <c r="E97" s="46">
        <v>1447</v>
      </c>
      <c r="F97" s="46">
        <v>28523</v>
      </c>
      <c r="G97" s="53">
        <f t="shared" si="2"/>
        <v>5.0730989026399748E-2</v>
      </c>
    </row>
    <row r="98" spans="1:7" x14ac:dyDescent="0.25">
      <c r="A98" s="75"/>
      <c r="B98" s="75"/>
      <c r="C98" s="46" t="s">
        <v>12</v>
      </c>
      <c r="D98" s="46">
        <v>5580</v>
      </c>
      <c r="E98" s="46">
        <v>302</v>
      </c>
      <c r="F98" s="46">
        <v>5882</v>
      </c>
      <c r="G98" s="53">
        <f t="shared" si="2"/>
        <v>5.1343080584835089E-2</v>
      </c>
    </row>
    <row r="99" spans="1:7" x14ac:dyDescent="0.25">
      <c r="A99" s="75"/>
      <c r="B99" s="75"/>
      <c r="C99" s="46" t="s">
        <v>13</v>
      </c>
      <c r="D99" s="46">
        <v>1061</v>
      </c>
      <c r="E99" s="46">
        <v>71</v>
      </c>
      <c r="F99" s="46">
        <v>1132</v>
      </c>
      <c r="G99" s="53">
        <f t="shared" si="2"/>
        <v>6.2720848056537104E-2</v>
      </c>
    </row>
    <row r="100" spans="1:7" x14ac:dyDescent="0.25">
      <c r="A100" s="75"/>
      <c r="B100" s="75"/>
      <c r="C100" s="46" t="s">
        <v>14</v>
      </c>
      <c r="D100" s="46">
        <v>20144</v>
      </c>
      <c r="E100" s="46">
        <v>2998</v>
      </c>
      <c r="F100" s="46">
        <v>23142</v>
      </c>
      <c r="G100" s="53">
        <f t="shared" si="2"/>
        <v>0.12954800795091176</v>
      </c>
    </row>
    <row r="101" spans="1:7" x14ac:dyDescent="0.25">
      <c r="A101" s="76"/>
      <c r="B101" s="76"/>
      <c r="C101" s="46" t="s">
        <v>15</v>
      </c>
      <c r="D101" s="46">
        <v>584</v>
      </c>
      <c r="E101" s="46">
        <v>18</v>
      </c>
      <c r="F101" s="46">
        <v>602</v>
      </c>
      <c r="G101" s="53">
        <f t="shared" si="2"/>
        <v>2.9900332225913623E-2</v>
      </c>
    </row>
  </sheetData>
  <mergeCells count="20">
    <mergeCell ref="B2:B11"/>
    <mergeCell ref="B12:B21"/>
    <mergeCell ref="B22:B31"/>
    <mergeCell ref="B32:B41"/>
    <mergeCell ref="B42:B51"/>
    <mergeCell ref="A2:A21"/>
    <mergeCell ref="A22:A41"/>
    <mergeCell ref="A42:A61"/>
    <mergeCell ref="A62:A81"/>
    <mergeCell ref="A82:A101"/>
    <mergeCell ref="I2:M2"/>
    <mergeCell ref="I5:M5"/>
    <mergeCell ref="I8:M8"/>
    <mergeCell ref="I11:M11"/>
    <mergeCell ref="I14:M14"/>
    <mergeCell ref="B52:B61"/>
    <mergeCell ref="B62:B71"/>
    <mergeCell ref="B72:B81"/>
    <mergeCell ref="B82:B91"/>
    <mergeCell ref="B92:B10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C05A-E54C-4960-BFEF-BAE3A4C1F8D4}">
  <dimension ref="A3:K69"/>
  <sheetViews>
    <sheetView workbookViewId="0">
      <selection activeCell="K14" sqref="K14"/>
    </sheetView>
  </sheetViews>
  <sheetFormatPr defaultRowHeight="15" x14ac:dyDescent="0.25"/>
  <cols>
    <col min="1" max="1" width="32.42578125" bestFit="1" customWidth="1"/>
    <col min="2" max="2" width="16.28515625" bestFit="1" customWidth="1"/>
    <col min="3" max="3" width="9.7109375" bestFit="1" customWidth="1"/>
    <col min="4" max="4" width="11.28515625" bestFit="1" customWidth="1"/>
    <col min="5" max="5" width="36.140625" bestFit="1" customWidth="1"/>
    <col min="6" max="6" width="28.5703125" bestFit="1" customWidth="1"/>
    <col min="7" max="7" width="23.85546875" bestFit="1" customWidth="1"/>
    <col min="8" max="8" width="21.7109375" bestFit="1" customWidth="1"/>
    <col min="9" max="9" width="11.140625" bestFit="1" customWidth="1"/>
    <col min="10" max="10" width="30.85546875" bestFit="1" customWidth="1"/>
    <col min="11" max="11" width="25.85546875" bestFit="1" customWidth="1"/>
  </cols>
  <sheetData>
    <row r="3" spans="1:11" x14ac:dyDescent="0.25">
      <c r="C3" s="49" t="s">
        <v>117</v>
      </c>
      <c r="D3" s="49" t="s">
        <v>0</v>
      </c>
      <c r="E3" s="49" t="s">
        <v>1</v>
      </c>
      <c r="F3" s="49" t="s">
        <v>116</v>
      </c>
      <c r="G3" s="49" t="s">
        <v>157</v>
      </c>
      <c r="H3" s="49" t="s">
        <v>162</v>
      </c>
    </row>
    <row r="4" spans="1:11" x14ac:dyDescent="0.25">
      <c r="C4" s="46">
        <v>2014</v>
      </c>
      <c r="D4" s="46">
        <v>280407</v>
      </c>
      <c r="E4" s="46">
        <v>101978</v>
      </c>
      <c r="F4" s="46">
        <v>382385</v>
      </c>
      <c r="G4" s="53">
        <f>E4/F4</f>
        <v>0.26668933143297985</v>
      </c>
      <c r="H4" s="46"/>
    </row>
    <row r="5" spans="1:11" x14ac:dyDescent="0.25">
      <c r="C5" s="46">
        <v>2015</v>
      </c>
      <c r="D5" s="46">
        <v>270542</v>
      </c>
      <c r="E5" s="46">
        <v>104245</v>
      </c>
      <c r="F5" s="46">
        <v>374787</v>
      </c>
      <c r="G5" s="53">
        <f>E5/F5</f>
        <v>0.27814465282947382</v>
      </c>
      <c r="H5" s="61">
        <f>(G5-G4)*100</f>
        <v>1.1455321396493967</v>
      </c>
    </row>
    <row r="6" spans="1:11" x14ac:dyDescent="0.25">
      <c r="C6" s="46">
        <v>2016</v>
      </c>
      <c r="D6" s="46">
        <v>272465</v>
      </c>
      <c r="E6" s="46">
        <v>102942</v>
      </c>
      <c r="F6" s="46">
        <v>375407</v>
      </c>
      <c r="G6" s="53">
        <f>E6/F6</f>
        <v>0.2742143859864094</v>
      </c>
      <c r="H6" s="61">
        <f t="shared" ref="H6:H8" si="0">(G6-G5)*100</f>
        <v>-0.39302668430644117</v>
      </c>
    </row>
    <row r="7" spans="1:11" x14ac:dyDescent="0.25">
      <c r="C7" s="46">
        <v>2017</v>
      </c>
      <c r="D7" s="46">
        <v>270370</v>
      </c>
      <c r="E7" s="46">
        <v>109427</v>
      </c>
      <c r="F7" s="46">
        <v>379797</v>
      </c>
      <c r="G7" s="53">
        <f>E7/F7</f>
        <v>0.28811970605349702</v>
      </c>
      <c r="H7" s="61">
        <f t="shared" si="0"/>
        <v>1.3905320067087612</v>
      </c>
    </row>
    <row r="8" spans="1:11" x14ac:dyDescent="0.25">
      <c r="C8" s="46">
        <v>2018</v>
      </c>
      <c r="D8" s="46">
        <v>267210</v>
      </c>
      <c r="E8" s="46">
        <v>112250</v>
      </c>
      <c r="F8" s="46">
        <v>379460</v>
      </c>
      <c r="G8" s="53">
        <f>E8/F8</f>
        <v>0.29581510567648767</v>
      </c>
      <c r="H8" s="61">
        <f t="shared" si="0"/>
        <v>0.76953996229906507</v>
      </c>
    </row>
    <row r="10" spans="1:11" x14ac:dyDescent="0.25">
      <c r="G10" s="49" t="s">
        <v>163</v>
      </c>
      <c r="H10" s="61">
        <f>(G8-G4)*100</f>
        <v>2.9125774243507818</v>
      </c>
    </row>
    <row r="14" spans="1:11" x14ac:dyDescent="0.25">
      <c r="A14" s="49" t="s">
        <v>117</v>
      </c>
      <c r="B14" s="49" t="s">
        <v>0</v>
      </c>
      <c r="C14" s="49" t="s">
        <v>1</v>
      </c>
      <c r="D14" s="49" t="s">
        <v>126</v>
      </c>
      <c r="E14" s="50" t="s">
        <v>158</v>
      </c>
      <c r="F14" s="49" t="s">
        <v>117</v>
      </c>
      <c r="G14" s="49" t="s">
        <v>0</v>
      </c>
      <c r="H14" s="49" t="s">
        <v>1</v>
      </c>
      <c r="I14" s="49" t="s">
        <v>126</v>
      </c>
      <c r="J14" s="49" t="s">
        <v>158</v>
      </c>
      <c r="K14" s="49" t="s">
        <v>161</v>
      </c>
    </row>
    <row r="15" spans="1:11" x14ac:dyDescent="0.25">
      <c r="A15" s="78">
        <v>2014</v>
      </c>
      <c r="B15" s="79"/>
      <c r="C15" s="79"/>
      <c r="D15" s="79"/>
      <c r="E15" s="80"/>
      <c r="F15" s="77">
        <v>2018</v>
      </c>
      <c r="G15" s="77"/>
      <c r="H15" s="77"/>
      <c r="I15" s="77"/>
      <c r="J15" s="77"/>
      <c r="K15" s="77"/>
    </row>
    <row r="16" spans="1:11" x14ac:dyDescent="0.25">
      <c r="A16" s="46" t="s">
        <v>6</v>
      </c>
      <c r="B16" s="46">
        <v>61299</v>
      </c>
      <c r="C16" s="46">
        <v>40432</v>
      </c>
      <c r="D16" s="46">
        <v>101731</v>
      </c>
      <c r="E16" s="53">
        <f>C16/D16</f>
        <v>0.39744030826395099</v>
      </c>
      <c r="F16" s="46" t="s">
        <v>6</v>
      </c>
      <c r="G16" s="46">
        <v>60515</v>
      </c>
      <c r="H16" s="46">
        <v>47939</v>
      </c>
      <c r="I16" s="46">
        <v>108454</v>
      </c>
      <c r="J16" s="53">
        <v>0.44202150220369929</v>
      </c>
      <c r="K16" s="61">
        <f>((J16-E16)*100)</f>
        <v>4.4581193939748296</v>
      </c>
    </row>
    <row r="17" spans="1:11" x14ac:dyDescent="0.25">
      <c r="A17" s="46" t="s">
        <v>7</v>
      </c>
      <c r="B17" s="46">
        <v>13792</v>
      </c>
      <c r="C17" s="46">
        <v>6864</v>
      </c>
      <c r="D17" s="46">
        <v>20656</v>
      </c>
      <c r="E17" s="53">
        <f t="shared" ref="E17:E26" si="1">C17/D17</f>
        <v>0.33230054221533695</v>
      </c>
      <c r="F17" s="46" t="s">
        <v>7</v>
      </c>
      <c r="G17" s="46">
        <v>9164</v>
      </c>
      <c r="H17" s="46">
        <v>1512</v>
      </c>
      <c r="I17" s="46">
        <v>10676</v>
      </c>
      <c r="J17" s="53">
        <v>0.14162607718246534</v>
      </c>
      <c r="K17" s="61">
        <f t="shared" ref="K17:K26" si="2">((J17-E17)*100)</f>
        <v>-19.067446503287162</v>
      </c>
    </row>
    <row r="18" spans="1:11" x14ac:dyDescent="0.25">
      <c r="A18" s="46" t="s">
        <v>8</v>
      </c>
      <c r="B18" s="46">
        <v>6898</v>
      </c>
      <c r="C18" s="46">
        <v>740</v>
      </c>
      <c r="D18" s="46">
        <v>7638</v>
      </c>
      <c r="E18" s="53">
        <f t="shared" si="1"/>
        <v>9.68840010473946E-2</v>
      </c>
      <c r="F18" s="46" t="s">
        <v>8</v>
      </c>
      <c r="G18" s="46">
        <v>6460</v>
      </c>
      <c r="H18" s="46">
        <v>2058</v>
      </c>
      <c r="I18" s="46">
        <v>8518</v>
      </c>
      <c r="J18" s="53">
        <v>0.24160601080065744</v>
      </c>
      <c r="K18" s="61">
        <f t="shared" si="2"/>
        <v>14.472200975326283</v>
      </c>
    </row>
    <row r="19" spans="1:11" x14ac:dyDescent="0.25">
      <c r="A19" s="46" t="s">
        <v>9</v>
      </c>
      <c r="B19" s="46">
        <v>94093</v>
      </c>
      <c r="C19" s="46">
        <v>41877</v>
      </c>
      <c r="D19" s="46">
        <v>135970</v>
      </c>
      <c r="E19" s="53">
        <f t="shared" si="1"/>
        <v>0.30798705596822828</v>
      </c>
      <c r="F19" s="46" t="s">
        <v>9</v>
      </c>
      <c r="G19" s="46">
        <v>97812</v>
      </c>
      <c r="H19" s="46">
        <v>48500</v>
      </c>
      <c r="I19" s="46">
        <v>146312</v>
      </c>
      <c r="J19" s="53">
        <v>0.33148340532560555</v>
      </c>
      <c r="K19" s="61">
        <f t="shared" si="2"/>
        <v>2.3496349357377264</v>
      </c>
    </row>
    <row r="20" spans="1:11" x14ac:dyDescent="0.25">
      <c r="A20" s="46" t="s">
        <v>10</v>
      </c>
      <c r="B20" s="46">
        <v>24797</v>
      </c>
      <c r="C20" s="46">
        <v>3442</v>
      </c>
      <c r="D20" s="46">
        <v>28239</v>
      </c>
      <c r="E20" s="53">
        <f t="shared" si="1"/>
        <v>0.12188816884450583</v>
      </c>
      <c r="F20" s="46" t="s">
        <v>10</v>
      </c>
      <c r="G20" s="46">
        <v>11389</v>
      </c>
      <c r="H20" s="46">
        <v>813</v>
      </c>
      <c r="I20" s="46">
        <v>12202</v>
      </c>
      <c r="J20" s="53">
        <v>6.6628421570234395E-2</v>
      </c>
      <c r="K20" s="61">
        <f t="shared" si="2"/>
        <v>-5.525974727427144</v>
      </c>
    </row>
    <row r="21" spans="1:11" x14ac:dyDescent="0.25">
      <c r="A21" s="46" t="s">
        <v>11</v>
      </c>
      <c r="B21" s="46">
        <v>40655</v>
      </c>
      <c r="C21" s="46">
        <v>3947</v>
      </c>
      <c r="D21" s="46">
        <v>44602</v>
      </c>
      <c r="E21" s="53">
        <f t="shared" si="1"/>
        <v>8.8493789516165197E-2</v>
      </c>
      <c r="F21" s="46" t="s">
        <v>11</v>
      </c>
      <c r="G21" s="46">
        <v>42477</v>
      </c>
      <c r="H21" s="46">
        <v>5021</v>
      </c>
      <c r="I21" s="46">
        <v>47498</v>
      </c>
      <c r="J21" s="53">
        <v>0.10570971409322498</v>
      </c>
      <c r="K21" s="61">
        <f t="shared" si="2"/>
        <v>1.7215924577059782</v>
      </c>
    </row>
    <row r="22" spans="1:11" x14ac:dyDescent="0.25">
      <c r="A22" s="46" t="s">
        <v>12</v>
      </c>
      <c r="B22" s="46">
        <v>8446</v>
      </c>
      <c r="C22" s="46">
        <v>1326</v>
      </c>
      <c r="D22" s="46">
        <v>9772</v>
      </c>
      <c r="E22" s="53">
        <f t="shared" si="1"/>
        <v>0.13569381907490791</v>
      </c>
      <c r="F22" s="46" t="s">
        <v>12</v>
      </c>
      <c r="G22" s="46">
        <v>9394</v>
      </c>
      <c r="H22" s="46">
        <v>1553</v>
      </c>
      <c r="I22" s="46">
        <v>10947</v>
      </c>
      <c r="J22" s="53">
        <v>0.14186535123778204</v>
      </c>
      <c r="K22" s="61">
        <f t="shared" si="2"/>
        <v>0.61715321628741382</v>
      </c>
    </row>
    <row r="23" spans="1:11" x14ac:dyDescent="0.25">
      <c r="A23" s="46" t="s">
        <v>13</v>
      </c>
      <c r="B23" s="46">
        <v>1777</v>
      </c>
      <c r="C23" s="46">
        <v>286</v>
      </c>
      <c r="D23" s="46">
        <v>2063</v>
      </c>
      <c r="E23" s="53">
        <f t="shared" si="1"/>
        <v>0.1386330586524479</v>
      </c>
      <c r="F23" s="46" t="s">
        <v>13</v>
      </c>
      <c r="G23" s="46">
        <v>2447</v>
      </c>
      <c r="H23" s="46">
        <v>363</v>
      </c>
      <c r="I23" s="46">
        <v>2810</v>
      </c>
      <c r="J23" s="53">
        <v>0.12918149466192172</v>
      </c>
      <c r="K23" s="61">
        <f t="shared" si="2"/>
        <v>-0.9451563990526185</v>
      </c>
    </row>
    <row r="24" spans="1:11" x14ac:dyDescent="0.25">
      <c r="A24" s="46" t="s">
        <v>14</v>
      </c>
      <c r="B24" s="46">
        <v>26807</v>
      </c>
      <c r="C24" s="46">
        <v>2952</v>
      </c>
      <c r="D24" s="46">
        <v>29759</v>
      </c>
      <c r="E24" s="53">
        <f t="shared" si="1"/>
        <v>9.9196881615645688E-2</v>
      </c>
      <c r="F24" s="46" t="s">
        <v>14</v>
      </c>
      <c r="G24" s="46">
        <v>26181</v>
      </c>
      <c r="H24" s="46">
        <v>4343</v>
      </c>
      <c r="I24" s="46">
        <v>30524</v>
      </c>
      <c r="J24" s="53">
        <v>0.14228148342288036</v>
      </c>
      <c r="K24" s="61">
        <f t="shared" si="2"/>
        <v>4.3084601807234666</v>
      </c>
    </row>
    <row r="25" spans="1:11" x14ac:dyDescent="0.25">
      <c r="A25" s="46" t="s">
        <v>15</v>
      </c>
      <c r="B25" s="46">
        <v>1843</v>
      </c>
      <c r="C25" s="46">
        <v>112</v>
      </c>
      <c r="D25" s="46">
        <v>1955</v>
      </c>
      <c r="E25" s="53">
        <f t="shared" si="1"/>
        <v>5.7289002557544759E-2</v>
      </c>
      <c r="F25" s="46" t="s">
        <v>15</v>
      </c>
      <c r="G25" s="46">
        <v>1371</v>
      </c>
      <c r="H25" s="46">
        <v>148</v>
      </c>
      <c r="I25" s="46">
        <v>1519</v>
      </c>
      <c r="J25" s="53">
        <v>9.7432521395655031E-2</v>
      </c>
      <c r="K25" s="61">
        <f t="shared" si="2"/>
        <v>4.0143518838110275</v>
      </c>
    </row>
    <row r="26" spans="1:11" x14ac:dyDescent="0.25">
      <c r="A26" s="57" t="s">
        <v>116</v>
      </c>
      <c r="B26" s="58">
        <f>SUM(B16:B25)</f>
        <v>280407</v>
      </c>
      <c r="C26" s="58">
        <f t="shared" ref="C26:D26" si="3">SUM(C16:C25)</f>
        <v>101978</v>
      </c>
      <c r="D26" s="58">
        <f t="shared" si="3"/>
        <v>382385</v>
      </c>
      <c r="E26" s="56">
        <f t="shared" si="1"/>
        <v>0.26668933143297985</v>
      </c>
      <c r="F26" s="62" t="s">
        <v>116</v>
      </c>
      <c r="G26" s="55">
        <f>SUM(G16:G25)</f>
        <v>267210</v>
      </c>
      <c r="H26" s="55">
        <f t="shared" ref="H26:I26" si="4">SUM(H16:H25)</f>
        <v>112250</v>
      </c>
      <c r="I26" s="55">
        <f t="shared" si="4"/>
        <v>379460</v>
      </c>
      <c r="J26" s="56">
        <f>H26/I26</f>
        <v>0.29581510567648767</v>
      </c>
      <c r="K26" s="63">
        <f t="shared" si="2"/>
        <v>2.9125774243507818</v>
      </c>
    </row>
    <row r="27" spans="1:11" x14ac:dyDescent="0.25">
      <c r="E27" s="59"/>
    </row>
    <row r="28" spans="1:11" x14ac:dyDescent="0.25">
      <c r="E28" s="59"/>
    </row>
    <row r="29" spans="1:11" x14ac:dyDescent="0.25">
      <c r="E29" s="59"/>
    </row>
    <row r="30" spans="1:11" x14ac:dyDescent="0.25">
      <c r="E30" s="59"/>
    </row>
    <row r="31" spans="1:11" x14ac:dyDescent="0.25">
      <c r="E31" s="59"/>
    </row>
    <row r="32" spans="1:11" x14ac:dyDescent="0.25">
      <c r="E32" s="59"/>
    </row>
    <row r="33" spans="1:5" x14ac:dyDescent="0.25">
      <c r="E33" s="59"/>
    </row>
    <row r="34" spans="1:5" x14ac:dyDescent="0.25">
      <c r="E34" s="59"/>
    </row>
    <row r="35" spans="1:5" x14ac:dyDescent="0.25">
      <c r="E35" s="59"/>
    </row>
    <row r="36" spans="1:5" x14ac:dyDescent="0.25">
      <c r="E36" s="59"/>
    </row>
    <row r="37" spans="1:5" x14ac:dyDescent="0.25">
      <c r="A37" s="60"/>
      <c r="E37" s="59"/>
    </row>
    <row r="38" spans="1:5" x14ac:dyDescent="0.25">
      <c r="E38" s="59"/>
    </row>
    <row r="39" spans="1:5" x14ac:dyDescent="0.25">
      <c r="E39" s="59"/>
    </row>
    <row r="40" spans="1:5" x14ac:dyDescent="0.25">
      <c r="E40" s="59"/>
    </row>
    <row r="41" spans="1:5" x14ac:dyDescent="0.25">
      <c r="E41" s="59"/>
    </row>
    <row r="42" spans="1:5" x14ac:dyDescent="0.25">
      <c r="E42" s="59"/>
    </row>
    <row r="43" spans="1:5" x14ac:dyDescent="0.25">
      <c r="E43" s="59"/>
    </row>
    <row r="44" spans="1:5" x14ac:dyDescent="0.25">
      <c r="E44" s="59"/>
    </row>
    <row r="45" spans="1:5" x14ac:dyDescent="0.25">
      <c r="E45" s="59"/>
    </row>
    <row r="46" spans="1:5" x14ac:dyDescent="0.25">
      <c r="E46" s="59"/>
    </row>
    <row r="47" spans="1:5" x14ac:dyDescent="0.25">
      <c r="E47" s="59"/>
    </row>
    <row r="48" spans="1:5" x14ac:dyDescent="0.25">
      <c r="A48" s="60"/>
      <c r="E48" s="59"/>
    </row>
    <row r="49" spans="1:5" x14ac:dyDescent="0.25">
      <c r="E49" s="59"/>
    </row>
    <row r="50" spans="1:5" x14ac:dyDescent="0.25">
      <c r="E50" s="59"/>
    </row>
    <row r="51" spans="1:5" x14ac:dyDescent="0.25">
      <c r="E51" s="59"/>
    </row>
    <row r="52" spans="1:5" x14ac:dyDescent="0.25">
      <c r="E52" s="59"/>
    </row>
    <row r="53" spans="1:5" x14ac:dyDescent="0.25">
      <c r="E53" s="59"/>
    </row>
    <row r="54" spans="1:5" x14ac:dyDescent="0.25">
      <c r="E54" s="59"/>
    </row>
    <row r="55" spans="1:5" x14ac:dyDescent="0.25">
      <c r="E55" s="59"/>
    </row>
    <row r="56" spans="1:5" x14ac:dyDescent="0.25">
      <c r="E56" s="59"/>
    </row>
    <row r="57" spans="1:5" x14ac:dyDescent="0.25">
      <c r="E57" s="59"/>
    </row>
    <row r="58" spans="1:5" x14ac:dyDescent="0.25">
      <c r="E58" s="59"/>
    </row>
    <row r="59" spans="1:5" x14ac:dyDescent="0.25">
      <c r="A59" s="60"/>
      <c r="E59" s="59"/>
    </row>
    <row r="60" spans="1:5" x14ac:dyDescent="0.25">
      <c r="E60" s="59"/>
    </row>
    <row r="61" spans="1:5" x14ac:dyDescent="0.25">
      <c r="E61" s="59"/>
    </row>
    <row r="62" spans="1:5" x14ac:dyDescent="0.25">
      <c r="E62" s="59"/>
    </row>
    <row r="63" spans="1:5" x14ac:dyDescent="0.25">
      <c r="E63" s="59"/>
    </row>
    <row r="64" spans="1:5" x14ac:dyDescent="0.25">
      <c r="E64" s="59"/>
    </row>
    <row r="65" spans="5:5" x14ac:dyDescent="0.25">
      <c r="E65" s="59"/>
    </row>
    <row r="66" spans="5:5" x14ac:dyDescent="0.25">
      <c r="E66" s="59"/>
    </row>
    <row r="67" spans="5:5" x14ac:dyDescent="0.25">
      <c r="E67" s="59"/>
    </row>
    <row r="68" spans="5:5" x14ac:dyDescent="0.25">
      <c r="E68" s="59"/>
    </row>
    <row r="69" spans="5:5" x14ac:dyDescent="0.25">
      <c r="E69" s="59"/>
    </row>
  </sheetData>
  <mergeCells count="2">
    <mergeCell ref="F15:K15"/>
    <mergeCell ref="A15:E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Title Page</vt:lpstr>
      <vt:lpstr>PT &amp; FT Data Table</vt:lpstr>
      <vt:lpstr>Q1</vt:lpstr>
      <vt:lpstr>Answers</vt:lpstr>
      <vt:lpstr>Rough Pivot WO</vt:lpstr>
      <vt:lpstr>Part 1</vt:lpstr>
      <vt:lpstr>Part 2</vt:lpstr>
      <vt:lpstr>Part 3</vt:lpstr>
      <vt:lpstr>Part 4</vt:lpstr>
      <vt:lpstr>Part 4e</vt:lpstr>
      <vt:lpstr>Part 5</vt:lpstr>
      <vt:lpstr>Part 6</vt:lpstr>
      <vt:lpstr>Part 7</vt:lpstr>
      <vt:lpstr>PT &amp; FT Data PivotTable Analysi</vt:lpstr>
      <vt:lpstr>Rough Workout</vt:lpstr>
      <vt:lpstr>PT &amp; FT Data PivotTable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2025-08-25T12:54:29Z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