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omments1.xml" ContentType="application/vnd.openxmlformats-officedocument.spreadsheetml.comments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29.xml" ContentType="application/vnd.openxmlformats-officedocument.drawing+xml"/>
  <Override PartName="/xl/comments3.xml" ContentType="application/vnd.openxmlformats-officedocument.spreadsheetml.comments+xml"/>
  <Override PartName="/xl/drawings/drawing30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1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2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3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4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5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6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7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8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19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0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1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2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3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4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5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6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7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gi9\OneDrive\Desktop\MADRID\"/>
    </mc:Choice>
  </mc:AlternateContent>
  <xr:revisionPtr revIDLastSave="0" documentId="13_ncr:1_{C3A507D3-D8FC-400C-B79E-B28503D6CD4C}" xr6:coauthVersionLast="47" xr6:coauthVersionMax="47" xr10:uidLastSave="{00000000-0000-0000-0000-000000000000}"/>
  <bookViews>
    <workbookView xWindow="-98" yWindow="-98" windowWidth="19396" windowHeight="11596" tabRatio="890" firstSheet="9" activeTab="13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Grafici Tasso Lavoro Dasboard" sheetId="16" r:id="rId5"/>
    <sheet name="Scenari" sheetId="14" r:id="rId6"/>
    <sheet name="Flusso dati statici sensori" sheetId="7" r:id="rId7"/>
    <sheet name="Tabelle Dashboard" sheetId="15" r:id="rId8"/>
    <sheet name="Grafici dati statici" sheetId="12" r:id="rId9"/>
    <sheet name="Valori Accelerazioni SAP" sheetId="9" r:id="rId10"/>
    <sheet name="Flusso dati dinamici sensori" sheetId="8" r:id="rId11"/>
    <sheet name="Spostamenti SAP" sheetId="11" r:id="rId12"/>
    <sheet name="CONFRONTO DATI STATICI" sheetId="10" r:id="rId13"/>
    <sheet name="GRAFICI CONFRONTO DATI STATICI" sheetId="13" r:id="rId14"/>
  </sheets>
  <externalReferences>
    <externalReference r:id="rId15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0" i="15" l="1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W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180" i="15"/>
  <c r="D181" i="15"/>
  <c r="E181" i="15"/>
  <c r="F181" i="15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R51" i="10"/>
  <c r="F51" i="10"/>
  <c r="O51" i="10"/>
  <c r="Q51" i="10"/>
  <c r="C51" i="10"/>
  <c r="BS58" i="10"/>
  <c r="BU58" i="10" s="1"/>
  <c r="BU57" i="10"/>
  <c r="BS57" i="10"/>
  <c r="BT57" i="10" s="1"/>
  <c r="BU56" i="10"/>
  <c r="BT56" i="10"/>
  <c r="BS56" i="10"/>
  <c r="BS55" i="10"/>
  <c r="BU55" i="10" s="1"/>
  <c r="BS54" i="10"/>
  <c r="BU54" i="10" s="1"/>
  <c r="BU53" i="10"/>
  <c r="BS53" i="10"/>
  <c r="BT53" i="10" s="1"/>
  <c r="BU52" i="10"/>
  <c r="BT52" i="10"/>
  <c r="BS52" i="10"/>
  <c r="BS51" i="10"/>
  <c r="BU51" i="10" s="1"/>
  <c r="BS50" i="10"/>
  <c r="BU50" i="10" s="1"/>
  <c r="BU49" i="10"/>
  <c r="BS49" i="10"/>
  <c r="BT49" i="10" s="1"/>
  <c r="BU48" i="10"/>
  <c r="BT48" i="10"/>
  <c r="BS48" i="10"/>
  <c r="BS47" i="10"/>
  <c r="BU47" i="10" s="1"/>
  <c r="BS46" i="10"/>
  <c r="BU46" i="10" s="1"/>
  <c r="BU45" i="10"/>
  <c r="BS45" i="10"/>
  <c r="BT45" i="10" s="1"/>
  <c r="BU44" i="10"/>
  <c r="BT44" i="10"/>
  <c r="BS44" i="10"/>
  <c r="BS43" i="10"/>
  <c r="BU43" i="10" s="1"/>
  <c r="BS42" i="10"/>
  <c r="BU42" i="10" s="1"/>
  <c r="BU41" i="10"/>
  <c r="BS41" i="10"/>
  <c r="BT41" i="10" s="1"/>
  <c r="BU40" i="10"/>
  <c r="BT40" i="10"/>
  <c r="BS40" i="10"/>
  <c r="BS39" i="10"/>
  <c r="BU39" i="10" s="1"/>
  <c r="BS38" i="10"/>
  <c r="BU38" i="10" s="1"/>
  <c r="BU37" i="10"/>
  <c r="BS37" i="10"/>
  <c r="BT37" i="10" s="1"/>
  <c r="BS30" i="10"/>
  <c r="BU30" i="10" s="1"/>
  <c r="BU29" i="10"/>
  <c r="BS29" i="10"/>
  <c r="BT29" i="10" s="1"/>
  <c r="BU28" i="10"/>
  <c r="BT28" i="10"/>
  <c r="BS28" i="10"/>
  <c r="BS27" i="10"/>
  <c r="BU27" i="10" s="1"/>
  <c r="BS26" i="10"/>
  <c r="BU26" i="10" s="1"/>
  <c r="BU25" i="10"/>
  <c r="BS25" i="10"/>
  <c r="BT25" i="10" s="1"/>
  <c r="BU24" i="10"/>
  <c r="BT24" i="10"/>
  <c r="BS24" i="10"/>
  <c r="BS23" i="10"/>
  <c r="BU23" i="10" s="1"/>
  <c r="BS22" i="10"/>
  <c r="BU22" i="10" s="1"/>
  <c r="BU21" i="10"/>
  <c r="BS21" i="10"/>
  <c r="BT21" i="10" s="1"/>
  <c r="BU20" i="10"/>
  <c r="BT20" i="10"/>
  <c r="BS20" i="10"/>
  <c r="BS19" i="10"/>
  <c r="BU19" i="10" s="1"/>
  <c r="BS18" i="10"/>
  <c r="BU18" i="10" s="1"/>
  <c r="BU17" i="10"/>
  <c r="BS17" i="10"/>
  <c r="BT17" i="10" s="1"/>
  <c r="BU16" i="10"/>
  <c r="BT16" i="10"/>
  <c r="BS16" i="10"/>
  <c r="BS15" i="10"/>
  <c r="BU15" i="10" s="1"/>
  <c r="BS14" i="10"/>
  <c r="BU14" i="10" s="1"/>
  <c r="BU13" i="10"/>
  <c r="BS13" i="10"/>
  <c r="BT13" i="10" s="1"/>
  <c r="BU12" i="10"/>
  <c r="BT12" i="10"/>
  <c r="BS12" i="10"/>
  <c r="BS11" i="10"/>
  <c r="BU11" i="10" s="1"/>
  <c r="BS10" i="10"/>
  <c r="BU10" i="10" s="1"/>
  <c r="BU9" i="10"/>
  <c r="BS9" i="10"/>
  <c r="BT9" i="10" s="1"/>
  <c r="BG58" i="10"/>
  <c r="BI58" i="10" s="1"/>
  <c r="BI57" i="10"/>
  <c r="BG57" i="10"/>
  <c r="BH57" i="10" s="1"/>
  <c r="BI56" i="10"/>
  <c r="BH56" i="10"/>
  <c r="BG56" i="10"/>
  <c r="BG55" i="10"/>
  <c r="BI55" i="10" s="1"/>
  <c r="BG54" i="10"/>
  <c r="BI54" i="10" s="1"/>
  <c r="BI53" i="10"/>
  <c r="BG53" i="10"/>
  <c r="BH53" i="10" s="1"/>
  <c r="BI52" i="10"/>
  <c r="BH52" i="10"/>
  <c r="BG52" i="10"/>
  <c r="BG51" i="10"/>
  <c r="BI51" i="10" s="1"/>
  <c r="BG50" i="10"/>
  <c r="BI50" i="10" s="1"/>
  <c r="BI49" i="10"/>
  <c r="BG49" i="10"/>
  <c r="BH49" i="10" s="1"/>
  <c r="BI48" i="10"/>
  <c r="BH48" i="10"/>
  <c r="BG48" i="10"/>
  <c r="BG47" i="10"/>
  <c r="BI47" i="10" s="1"/>
  <c r="BG46" i="10"/>
  <c r="BI46" i="10" s="1"/>
  <c r="BI45" i="10"/>
  <c r="BG45" i="10"/>
  <c r="BH45" i="10" s="1"/>
  <c r="BI44" i="10"/>
  <c r="BH44" i="10"/>
  <c r="BG44" i="10"/>
  <c r="BG43" i="10"/>
  <c r="BI43" i="10" s="1"/>
  <c r="BG42" i="10"/>
  <c r="BI42" i="10" s="1"/>
  <c r="BI41" i="10"/>
  <c r="BG41" i="10"/>
  <c r="BH41" i="10" s="1"/>
  <c r="BI40" i="10"/>
  <c r="BH40" i="10"/>
  <c r="BG40" i="10"/>
  <c r="BG39" i="10"/>
  <c r="BI39" i="10" s="1"/>
  <c r="BG38" i="10"/>
  <c r="BI38" i="10" s="1"/>
  <c r="BI37" i="10"/>
  <c r="BH37" i="10"/>
  <c r="BG37" i="10"/>
  <c r="BG30" i="10"/>
  <c r="BI30" i="10" s="1"/>
  <c r="BI29" i="10"/>
  <c r="BG29" i="10"/>
  <c r="BH29" i="10" s="1"/>
  <c r="BI28" i="10"/>
  <c r="BH28" i="10"/>
  <c r="BG28" i="10"/>
  <c r="BG27" i="10"/>
  <c r="BH27" i="10" s="1"/>
  <c r="BG26" i="10"/>
  <c r="BI26" i="10" s="1"/>
  <c r="BI25" i="10"/>
  <c r="BG25" i="10"/>
  <c r="BH25" i="10" s="1"/>
  <c r="BI24" i="10"/>
  <c r="BH24" i="10"/>
  <c r="BG24" i="10"/>
  <c r="BG23" i="10"/>
  <c r="BH23" i="10" s="1"/>
  <c r="BG22" i="10"/>
  <c r="BI22" i="10" s="1"/>
  <c r="BI21" i="10"/>
  <c r="BH21" i="10"/>
  <c r="BG21" i="10"/>
  <c r="BI20" i="10"/>
  <c r="BH20" i="10"/>
  <c r="BG20" i="10"/>
  <c r="BG19" i="10"/>
  <c r="BI19" i="10" s="1"/>
  <c r="BG18" i="10"/>
  <c r="BI18" i="10" s="1"/>
  <c r="BI17" i="10"/>
  <c r="BH17" i="10"/>
  <c r="BG17" i="10"/>
  <c r="BI16" i="10"/>
  <c r="BH16" i="10"/>
  <c r="BG16" i="10"/>
  <c r="BG15" i="10"/>
  <c r="BH15" i="10" s="1"/>
  <c r="BG14" i="10"/>
  <c r="BI14" i="10" s="1"/>
  <c r="BI13" i="10"/>
  <c r="BH13" i="10"/>
  <c r="BG13" i="10"/>
  <c r="BI12" i="10"/>
  <c r="BH12" i="10"/>
  <c r="BG12" i="10"/>
  <c r="BG11" i="10"/>
  <c r="BI11" i="10" s="1"/>
  <c r="BG10" i="10"/>
  <c r="BI10" i="10" s="1"/>
  <c r="BI9" i="10"/>
  <c r="BH9" i="10"/>
  <c r="BG9" i="10"/>
  <c r="AW58" i="10"/>
  <c r="AU58" i="10"/>
  <c r="AV58" i="10" s="1"/>
  <c r="AW57" i="10"/>
  <c r="AV57" i="10"/>
  <c r="AU57" i="10"/>
  <c r="AV56" i="10"/>
  <c r="AU56" i="10"/>
  <c r="AW56" i="10" s="1"/>
  <c r="AU55" i="10"/>
  <c r="AW55" i="10" s="1"/>
  <c r="AW54" i="10"/>
  <c r="AU54" i="10"/>
  <c r="AV54" i="10" s="1"/>
  <c r="AW53" i="10"/>
  <c r="AV53" i="10"/>
  <c r="AU53" i="10"/>
  <c r="AV52" i="10"/>
  <c r="AU52" i="10"/>
  <c r="AW52" i="10" s="1"/>
  <c r="AU51" i="10"/>
  <c r="AW51" i="10" s="1"/>
  <c r="AW50" i="10"/>
  <c r="AU50" i="10"/>
  <c r="AV50" i="10" s="1"/>
  <c r="AW49" i="10"/>
  <c r="AV49" i="10"/>
  <c r="AU49" i="10"/>
  <c r="AV48" i="10"/>
  <c r="AU48" i="10"/>
  <c r="AW48" i="10" s="1"/>
  <c r="AU47" i="10"/>
  <c r="AW47" i="10" s="1"/>
  <c r="AW46" i="10"/>
  <c r="AU46" i="10"/>
  <c r="AV46" i="10" s="1"/>
  <c r="AW45" i="10"/>
  <c r="AV45" i="10"/>
  <c r="AU45" i="10"/>
  <c r="AV44" i="10"/>
  <c r="AU44" i="10"/>
  <c r="AW44" i="10" s="1"/>
  <c r="AU43" i="10"/>
  <c r="AW43" i="10" s="1"/>
  <c r="AW42" i="10"/>
  <c r="AU42" i="10"/>
  <c r="AV42" i="10" s="1"/>
  <c r="AW41" i="10"/>
  <c r="AV41" i="10"/>
  <c r="AU41" i="10"/>
  <c r="AV40" i="10"/>
  <c r="AU40" i="10"/>
  <c r="AW40" i="10" s="1"/>
  <c r="AU39" i="10"/>
  <c r="AW39" i="10" s="1"/>
  <c r="AW38" i="10"/>
  <c r="AU38" i="10"/>
  <c r="AV38" i="10" s="1"/>
  <c r="AW37" i="10"/>
  <c r="AV37" i="10"/>
  <c r="AU37" i="10"/>
  <c r="AU30" i="10"/>
  <c r="AW30" i="10" s="1"/>
  <c r="AW29" i="10"/>
  <c r="AU29" i="10"/>
  <c r="AV29" i="10" s="1"/>
  <c r="AW28" i="10"/>
  <c r="AV28" i="10"/>
  <c r="AU28" i="10"/>
  <c r="AU27" i="10"/>
  <c r="AW27" i="10" s="1"/>
  <c r="AU26" i="10"/>
  <c r="AW26" i="10" s="1"/>
  <c r="AW25" i="10"/>
  <c r="AU25" i="10"/>
  <c r="AV25" i="10" s="1"/>
  <c r="AW24" i="10"/>
  <c r="AV24" i="10"/>
  <c r="AU24" i="10"/>
  <c r="AU23" i="10"/>
  <c r="AW23" i="10" s="1"/>
  <c r="AU22" i="10"/>
  <c r="AW22" i="10" s="1"/>
  <c r="AW21" i="10"/>
  <c r="AU21" i="10"/>
  <c r="AV21" i="10" s="1"/>
  <c r="AW20" i="10"/>
  <c r="AV20" i="10"/>
  <c r="AU20" i="10"/>
  <c r="AU19" i="10"/>
  <c r="AW19" i="10" s="1"/>
  <c r="AU18" i="10"/>
  <c r="AW18" i="10" s="1"/>
  <c r="AW17" i="10"/>
  <c r="AU17" i="10"/>
  <c r="AV17" i="10" s="1"/>
  <c r="AW16" i="10"/>
  <c r="AV16" i="10"/>
  <c r="AU16" i="10"/>
  <c r="AU15" i="10"/>
  <c r="AW15" i="10" s="1"/>
  <c r="AU14" i="10"/>
  <c r="AW14" i="10" s="1"/>
  <c r="AW13" i="10"/>
  <c r="AU13" i="10"/>
  <c r="AV13" i="10" s="1"/>
  <c r="AW12" i="10"/>
  <c r="AV12" i="10"/>
  <c r="AU12" i="10"/>
  <c r="AU11" i="10"/>
  <c r="AW11" i="10" s="1"/>
  <c r="AU10" i="10"/>
  <c r="AW10" i="10" s="1"/>
  <c r="AW9" i="10"/>
  <c r="AV9" i="10"/>
  <c r="AU9" i="10"/>
  <c r="AG59" i="10"/>
  <c r="AI59" i="10" s="1"/>
  <c r="AI58" i="10"/>
  <c r="AG58" i="10"/>
  <c r="AH58" i="10" s="1"/>
  <c r="AI57" i="10"/>
  <c r="AH57" i="10"/>
  <c r="AG57" i="10"/>
  <c r="AG56" i="10"/>
  <c r="AI56" i="10" s="1"/>
  <c r="AG55" i="10"/>
  <c r="AI55" i="10" s="1"/>
  <c r="AI54" i="10"/>
  <c r="AG54" i="10"/>
  <c r="AH54" i="10" s="1"/>
  <c r="AI53" i="10"/>
  <c r="AH53" i="10"/>
  <c r="AG53" i="10"/>
  <c r="AG52" i="10"/>
  <c r="AI52" i="10" s="1"/>
  <c r="AG51" i="10"/>
  <c r="AI50" i="10"/>
  <c r="AG50" i="10"/>
  <c r="AH50" i="10" s="1"/>
  <c r="AI49" i="10"/>
  <c r="AH49" i="10"/>
  <c r="AG49" i="10"/>
  <c r="AG48" i="10"/>
  <c r="AI48" i="10" s="1"/>
  <c r="AG47" i="10"/>
  <c r="AI47" i="10" s="1"/>
  <c r="AI46" i="10"/>
  <c r="AG46" i="10"/>
  <c r="AH46" i="10" s="1"/>
  <c r="AI45" i="10"/>
  <c r="AH45" i="10"/>
  <c r="AG45" i="10"/>
  <c r="AG44" i="10"/>
  <c r="AI44" i="10" s="1"/>
  <c r="AG43" i="10"/>
  <c r="AI43" i="10" s="1"/>
  <c r="AI42" i="10"/>
  <c r="AG42" i="10"/>
  <c r="AH42" i="10" s="1"/>
  <c r="AI41" i="10"/>
  <c r="AH41" i="10"/>
  <c r="AG41" i="10"/>
  <c r="AG40" i="10"/>
  <c r="AI40" i="10" s="1"/>
  <c r="AG39" i="10"/>
  <c r="AI39" i="10" s="1"/>
  <c r="AI38" i="10"/>
  <c r="AG38" i="10"/>
  <c r="AH38" i="10" s="1"/>
  <c r="AG31" i="10"/>
  <c r="AI31" i="10" s="1"/>
  <c r="AI30" i="10"/>
  <c r="AG30" i="10"/>
  <c r="AH30" i="10" s="1"/>
  <c r="AI29" i="10"/>
  <c r="AH29" i="10"/>
  <c r="AG29" i="10"/>
  <c r="AG28" i="10"/>
  <c r="AI28" i="10" s="1"/>
  <c r="AG27" i="10"/>
  <c r="AI27" i="10" s="1"/>
  <c r="AI26" i="10"/>
  <c r="AG26" i="10"/>
  <c r="AH26" i="10" s="1"/>
  <c r="AI25" i="10"/>
  <c r="AH25" i="10"/>
  <c r="AG25" i="10"/>
  <c r="AG24" i="10"/>
  <c r="AI24" i="10" s="1"/>
  <c r="AG23" i="10"/>
  <c r="AI23" i="10" s="1"/>
  <c r="AI22" i="10"/>
  <c r="AG22" i="10"/>
  <c r="AH22" i="10" s="1"/>
  <c r="AI21" i="10"/>
  <c r="AH21" i="10"/>
  <c r="AG21" i="10"/>
  <c r="AG20" i="10"/>
  <c r="AI20" i="10" s="1"/>
  <c r="AG19" i="10"/>
  <c r="AI19" i="10" s="1"/>
  <c r="AI18" i="10"/>
  <c r="AG18" i="10"/>
  <c r="AH18" i="10" s="1"/>
  <c r="AI17" i="10"/>
  <c r="AH17" i="10"/>
  <c r="AG17" i="10"/>
  <c r="AG16" i="10"/>
  <c r="AI16" i="10" s="1"/>
  <c r="AG15" i="10"/>
  <c r="AI15" i="10" s="1"/>
  <c r="AI14" i="10"/>
  <c r="AG14" i="10"/>
  <c r="AH14" i="10" s="1"/>
  <c r="AI13" i="10"/>
  <c r="AH13" i="10"/>
  <c r="AG13" i="10"/>
  <c r="AG12" i="10"/>
  <c r="AI12" i="10" s="1"/>
  <c r="AG11" i="10"/>
  <c r="AI11" i="10" s="1"/>
  <c r="AI10" i="10"/>
  <c r="AG10" i="10"/>
  <c r="AH10" i="10" s="1"/>
  <c r="U31" i="10"/>
  <c r="W31" i="10" s="1"/>
  <c r="W30" i="10"/>
  <c r="U30" i="10"/>
  <c r="V30" i="10" s="1"/>
  <c r="W29" i="10"/>
  <c r="V29" i="10"/>
  <c r="U29" i="10"/>
  <c r="U28" i="10"/>
  <c r="W28" i="10" s="1"/>
  <c r="U27" i="10"/>
  <c r="W27" i="10" s="1"/>
  <c r="W26" i="10"/>
  <c r="U26" i="10"/>
  <c r="V26" i="10" s="1"/>
  <c r="W25" i="10"/>
  <c r="V25" i="10"/>
  <c r="U25" i="10"/>
  <c r="U24" i="10"/>
  <c r="W24" i="10" s="1"/>
  <c r="U23" i="10"/>
  <c r="W23" i="10" s="1"/>
  <c r="W22" i="10"/>
  <c r="U22" i="10"/>
  <c r="V22" i="10" s="1"/>
  <c r="W21" i="10"/>
  <c r="V21" i="10"/>
  <c r="U21" i="10"/>
  <c r="U20" i="10"/>
  <c r="W20" i="10" s="1"/>
  <c r="U19" i="10"/>
  <c r="W19" i="10" s="1"/>
  <c r="W18" i="10"/>
  <c r="U18" i="10"/>
  <c r="V18" i="10" s="1"/>
  <c r="W17" i="10"/>
  <c r="V17" i="10"/>
  <c r="U17" i="10"/>
  <c r="U16" i="10"/>
  <c r="W16" i="10" s="1"/>
  <c r="U15" i="10"/>
  <c r="W15" i="10" s="1"/>
  <c r="W14" i="10"/>
  <c r="U14" i="10"/>
  <c r="V14" i="10" s="1"/>
  <c r="W13" i="10"/>
  <c r="V13" i="10"/>
  <c r="U13" i="10"/>
  <c r="U12" i="10"/>
  <c r="W12" i="10" s="1"/>
  <c r="U11" i="10"/>
  <c r="W11" i="10" s="1"/>
  <c r="W10" i="10"/>
  <c r="U10" i="10"/>
  <c r="V10" i="10" s="1"/>
  <c r="U59" i="10"/>
  <c r="W59" i="10" s="1"/>
  <c r="W58" i="10"/>
  <c r="U58" i="10"/>
  <c r="V58" i="10" s="1"/>
  <c r="W57" i="10"/>
  <c r="V57" i="10"/>
  <c r="U57" i="10"/>
  <c r="U56" i="10"/>
  <c r="W56" i="10" s="1"/>
  <c r="U55" i="10"/>
  <c r="W55" i="10" s="1"/>
  <c r="W54" i="10"/>
  <c r="U54" i="10"/>
  <c r="V54" i="10" s="1"/>
  <c r="W53" i="10"/>
  <c r="V53" i="10"/>
  <c r="U53" i="10"/>
  <c r="U52" i="10"/>
  <c r="W52" i="10" s="1"/>
  <c r="U51" i="10"/>
  <c r="W51" i="10" s="1"/>
  <c r="W50" i="10"/>
  <c r="U50" i="10"/>
  <c r="V50" i="10" s="1"/>
  <c r="W49" i="10"/>
  <c r="V49" i="10"/>
  <c r="U49" i="10"/>
  <c r="U48" i="10"/>
  <c r="W48" i="10" s="1"/>
  <c r="U47" i="10"/>
  <c r="W47" i="10" s="1"/>
  <c r="W46" i="10"/>
  <c r="U46" i="10"/>
  <c r="V46" i="10" s="1"/>
  <c r="W45" i="10"/>
  <c r="V45" i="10"/>
  <c r="U45" i="10"/>
  <c r="U44" i="10"/>
  <c r="W44" i="10" s="1"/>
  <c r="U43" i="10"/>
  <c r="W43" i="10" s="1"/>
  <c r="W42" i="10"/>
  <c r="U42" i="10"/>
  <c r="V42" i="10" s="1"/>
  <c r="W41" i="10"/>
  <c r="V41" i="10"/>
  <c r="U41" i="10"/>
  <c r="U40" i="10"/>
  <c r="W40" i="10" s="1"/>
  <c r="U39" i="10"/>
  <c r="W39" i="10" s="1"/>
  <c r="W38" i="10"/>
  <c r="U38" i="10"/>
  <c r="V38" i="10" s="1"/>
  <c r="I59" i="10"/>
  <c r="K59" i="10" s="1"/>
  <c r="K58" i="10"/>
  <c r="I58" i="10"/>
  <c r="J58" i="10" s="1"/>
  <c r="K57" i="10"/>
  <c r="J57" i="10"/>
  <c r="I57" i="10"/>
  <c r="I56" i="10"/>
  <c r="K56" i="10" s="1"/>
  <c r="I55" i="10"/>
  <c r="K55" i="10" s="1"/>
  <c r="K54" i="10"/>
  <c r="I54" i="10"/>
  <c r="J54" i="10" s="1"/>
  <c r="K53" i="10"/>
  <c r="J53" i="10"/>
  <c r="I53" i="10"/>
  <c r="I52" i="10"/>
  <c r="K52" i="10" s="1"/>
  <c r="I51" i="10"/>
  <c r="K51" i="10" s="1"/>
  <c r="K50" i="10"/>
  <c r="I50" i="10"/>
  <c r="J50" i="10" s="1"/>
  <c r="K49" i="10"/>
  <c r="J49" i="10"/>
  <c r="I49" i="10"/>
  <c r="I48" i="10"/>
  <c r="K48" i="10" s="1"/>
  <c r="I47" i="10"/>
  <c r="K47" i="10" s="1"/>
  <c r="K46" i="10"/>
  <c r="I46" i="10"/>
  <c r="J46" i="10" s="1"/>
  <c r="K45" i="10"/>
  <c r="J45" i="10"/>
  <c r="I45" i="10"/>
  <c r="I44" i="10"/>
  <c r="K44" i="10" s="1"/>
  <c r="I43" i="10"/>
  <c r="K43" i="10" s="1"/>
  <c r="K42" i="10"/>
  <c r="I42" i="10"/>
  <c r="J42" i="10" s="1"/>
  <c r="K41" i="10"/>
  <c r="J41" i="10"/>
  <c r="I41" i="10"/>
  <c r="I40" i="10"/>
  <c r="K40" i="10" s="1"/>
  <c r="I39" i="10"/>
  <c r="K39" i="10" s="1"/>
  <c r="K38" i="10"/>
  <c r="I38" i="10"/>
  <c r="J38" i="10" s="1"/>
  <c r="I31" i="10"/>
  <c r="K31" i="10" s="1"/>
  <c r="K30" i="10"/>
  <c r="I30" i="10"/>
  <c r="J30" i="10" s="1"/>
  <c r="K29" i="10"/>
  <c r="J29" i="10"/>
  <c r="I29" i="10"/>
  <c r="I28" i="10"/>
  <c r="K28" i="10" s="1"/>
  <c r="I27" i="10"/>
  <c r="K27" i="10" s="1"/>
  <c r="K26" i="10"/>
  <c r="I26" i="10"/>
  <c r="J26" i="10" s="1"/>
  <c r="K25" i="10"/>
  <c r="J25" i="10"/>
  <c r="I25" i="10"/>
  <c r="I24" i="10"/>
  <c r="K24" i="10" s="1"/>
  <c r="I23" i="10"/>
  <c r="K23" i="10" s="1"/>
  <c r="K22" i="10"/>
  <c r="I22" i="10"/>
  <c r="J22" i="10" s="1"/>
  <c r="K21" i="10"/>
  <c r="J21" i="10"/>
  <c r="I21" i="10"/>
  <c r="I20" i="10"/>
  <c r="K20" i="10" s="1"/>
  <c r="I19" i="10"/>
  <c r="K19" i="10" s="1"/>
  <c r="K18" i="10"/>
  <c r="I18" i="10"/>
  <c r="J18" i="10" s="1"/>
  <c r="K17" i="10"/>
  <c r="J17" i="10"/>
  <c r="I17" i="10"/>
  <c r="I16" i="10"/>
  <c r="K16" i="10" s="1"/>
  <c r="I15" i="10"/>
  <c r="K15" i="10" s="1"/>
  <c r="K14" i="10"/>
  <c r="I14" i="10"/>
  <c r="J14" i="10" s="1"/>
  <c r="J13" i="10"/>
  <c r="I13" i="10"/>
  <c r="K13" i="10" s="1"/>
  <c r="I12" i="10"/>
  <c r="K12" i="10" s="1"/>
  <c r="I11" i="10"/>
  <c r="K11" i="10" s="1"/>
  <c r="K10" i="10"/>
  <c r="I10" i="10"/>
  <c r="J10" i="10" s="1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G35" i="7"/>
  <c r="H35" i="7" s="1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S58" i="10"/>
  <c r="AE58" i="10" s="1"/>
  <c r="AS57" i="10" s="1"/>
  <c r="S57" i="10"/>
  <c r="AE57" i="10" s="1"/>
  <c r="AS56" i="10" s="1"/>
  <c r="BE56" i="10" s="1"/>
  <c r="BQ56" i="10" s="1"/>
  <c r="BR56" i="10" s="1"/>
  <c r="S56" i="10"/>
  <c r="S55" i="10"/>
  <c r="AE55" i="10" s="1"/>
  <c r="AS54" i="10" s="1"/>
  <c r="AT54" i="10" s="1"/>
  <c r="S54" i="10"/>
  <c r="AE54" i="10" s="1"/>
  <c r="AS53" i="10" s="1"/>
  <c r="AT53" i="10" s="1"/>
  <c r="S53" i="10"/>
  <c r="AE53" i="10" s="1"/>
  <c r="AS52" i="10" s="1"/>
  <c r="BE52" i="10" s="1"/>
  <c r="BQ52" i="10" s="1"/>
  <c r="BR52" i="10" s="1"/>
  <c r="S52" i="10"/>
  <c r="S51" i="10"/>
  <c r="AE51" i="10" s="1"/>
  <c r="AS50" i="10" s="1"/>
  <c r="S50" i="10"/>
  <c r="AE50" i="10" s="1"/>
  <c r="AS49" i="10" s="1"/>
  <c r="S49" i="10"/>
  <c r="AE49" i="10" s="1"/>
  <c r="AS48" i="10" s="1"/>
  <c r="BE48" i="10" s="1"/>
  <c r="S48" i="10"/>
  <c r="S47" i="10"/>
  <c r="S46" i="10"/>
  <c r="AE46" i="10" s="1"/>
  <c r="AS45" i="10" s="1"/>
  <c r="AT45" i="10" s="1"/>
  <c r="S45" i="10"/>
  <c r="AE45" i="10" s="1"/>
  <c r="AS44" i="10" s="1"/>
  <c r="BE44" i="10" s="1"/>
  <c r="BQ44" i="10" s="1"/>
  <c r="BR44" i="10" s="1"/>
  <c r="S44" i="10"/>
  <c r="S43" i="10"/>
  <c r="AE43" i="10" s="1"/>
  <c r="AS42" i="10" s="1"/>
  <c r="S42" i="10"/>
  <c r="AE42" i="10" s="1"/>
  <c r="AS41" i="10" s="1"/>
  <c r="S41" i="10"/>
  <c r="AE41" i="10" s="1"/>
  <c r="AS40" i="10" s="1"/>
  <c r="BE40" i="10" s="1"/>
  <c r="BQ40" i="10" s="1"/>
  <c r="BR40" i="10" s="1"/>
  <c r="S40" i="10"/>
  <c r="S39" i="10"/>
  <c r="S38" i="10"/>
  <c r="AE38" i="10" s="1"/>
  <c r="AS37" i="10" s="1"/>
  <c r="BE37" i="10" s="1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S31" i="10"/>
  <c r="S30" i="10"/>
  <c r="AE30" i="10" s="1"/>
  <c r="AS29" i="10" s="1"/>
  <c r="S29" i="10"/>
  <c r="AE29" i="10" s="1"/>
  <c r="AS28" i="10" s="1"/>
  <c r="AT28" i="10" s="1"/>
  <c r="S28" i="10"/>
  <c r="AE28" i="10" s="1"/>
  <c r="AS27" i="10" s="1"/>
  <c r="S27" i="10"/>
  <c r="AE27" i="10" s="1"/>
  <c r="AS26" i="10" s="1"/>
  <c r="S26" i="10"/>
  <c r="AE26" i="10" s="1"/>
  <c r="AS25" i="10" s="1"/>
  <c r="S25" i="10"/>
  <c r="AE25" i="10" s="1"/>
  <c r="AS24" i="10" s="1"/>
  <c r="AT24" i="10" s="1"/>
  <c r="S24" i="10"/>
  <c r="S23" i="10"/>
  <c r="AE23" i="10" s="1"/>
  <c r="AS22" i="10" s="1"/>
  <c r="S22" i="10"/>
  <c r="AE22" i="10" s="1"/>
  <c r="AS21" i="10" s="1"/>
  <c r="S21" i="10"/>
  <c r="AE21" i="10" s="1"/>
  <c r="AS20" i="10" s="1"/>
  <c r="AT20" i="10" s="1"/>
  <c r="S20" i="10"/>
  <c r="AE20" i="10" s="1"/>
  <c r="S19" i="10"/>
  <c r="S18" i="10"/>
  <c r="AE18" i="10" s="1"/>
  <c r="AS17" i="10" s="1"/>
  <c r="S17" i="10"/>
  <c r="AE17" i="10" s="1"/>
  <c r="AS16" i="10" s="1"/>
  <c r="S16" i="10"/>
  <c r="AE16" i="10" s="1"/>
  <c r="S15" i="10"/>
  <c r="S14" i="10"/>
  <c r="AE14" i="10" s="1"/>
  <c r="AS13" i="10" s="1"/>
  <c r="S13" i="10"/>
  <c r="AE13" i="10" s="1"/>
  <c r="AS12" i="10" s="1"/>
  <c r="S12" i="10"/>
  <c r="AE12" i="10" s="1"/>
  <c r="AS11" i="10" s="1"/>
  <c r="BE11" i="10" s="1"/>
  <c r="BQ11" i="10" s="1"/>
  <c r="BR11" i="10" s="1"/>
  <c r="S11" i="10"/>
  <c r="S10" i="10"/>
  <c r="AE10" i="10" s="1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10" i="10"/>
  <c r="AE11" i="10"/>
  <c r="AS10" i="10" s="1"/>
  <c r="AE19" i="10"/>
  <c r="AS18" i="10" s="1"/>
  <c r="AE31" i="10"/>
  <c r="AS30" i="10" s="1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BQ43" i="10"/>
  <c r="BR43" i="10" s="1"/>
  <c r="AE39" i="10"/>
  <c r="AS38" i="10" s="1"/>
  <c r="AE44" i="10"/>
  <c r="AS43" i="10" s="1"/>
  <c r="BE43" i="10" s="1"/>
  <c r="BF43" i="10" s="1"/>
  <c r="AE47" i="10"/>
  <c r="AS46" i="10" s="1"/>
  <c r="AT46" i="10" s="1"/>
  <c r="AE48" i="10"/>
  <c r="AS47" i="10" s="1"/>
  <c r="BE47" i="10" s="1"/>
  <c r="BF47" i="10" s="1"/>
  <c r="AE52" i="10"/>
  <c r="AS51" i="10" s="1"/>
  <c r="BE51" i="10" s="1"/>
  <c r="BF51" i="10" s="1"/>
  <c r="AE56" i="10"/>
  <c r="AS55" i="10" s="1"/>
  <c r="BE55" i="10" s="1"/>
  <c r="BQ55" i="10" s="1"/>
  <c r="BR55" i="10" s="1"/>
  <c r="AE59" i="10"/>
  <c r="AS58" i="10" s="1"/>
  <c r="AE15" i="10"/>
  <c r="AS14" i="10" s="1"/>
  <c r="AD12" i="10"/>
  <c r="R12" i="10"/>
  <c r="F40" i="10"/>
  <c r="R40" i="10" s="1"/>
  <c r="AD40" i="10" s="1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10" i="10"/>
  <c r="E38" i="10" s="1"/>
  <c r="Q38" i="10" s="1"/>
  <c r="AC38" i="10" s="1"/>
  <c r="L6" i="8"/>
  <c r="L7" i="8" s="1"/>
  <c r="L8" i="8" s="1"/>
  <c r="L9" i="8" s="1"/>
  <c r="L10" i="8" s="1"/>
  <c r="L11" i="8" s="1"/>
  <c r="L12" i="8" s="1"/>
  <c r="L13" i="8" s="1"/>
  <c r="L5" i="8"/>
  <c r="D27" i="10"/>
  <c r="D55" i="10" s="1"/>
  <c r="P55" i="10" s="1"/>
  <c r="AB55" i="10" s="1"/>
  <c r="E15" i="10"/>
  <c r="AC15" i="10" s="1"/>
  <c r="E16" i="10"/>
  <c r="E17" i="10"/>
  <c r="AC17" i="10" s="1"/>
  <c r="E18" i="10"/>
  <c r="Q18" i="10" s="1"/>
  <c r="E19" i="10"/>
  <c r="AC19" i="10" s="1"/>
  <c r="E20" i="10"/>
  <c r="E21" i="10"/>
  <c r="AC21" i="10" s="1"/>
  <c r="E22" i="10"/>
  <c r="Q22" i="10" s="1"/>
  <c r="E23" i="10"/>
  <c r="AC23" i="10" s="1"/>
  <c r="E24" i="10"/>
  <c r="E25" i="10"/>
  <c r="AC25" i="10" s="1"/>
  <c r="E26" i="10"/>
  <c r="Q26" i="10" s="1"/>
  <c r="E27" i="10"/>
  <c r="AC27" i="10" s="1"/>
  <c r="E28" i="10"/>
  <c r="E29" i="10"/>
  <c r="AC29" i="10" s="1"/>
  <c r="E30" i="10"/>
  <c r="Q30" i="10" s="1"/>
  <c r="E31" i="10"/>
  <c r="AC31" i="10" s="1"/>
  <c r="F15" i="10"/>
  <c r="F16" i="10"/>
  <c r="F44" i="10" s="1"/>
  <c r="R44" i="10" s="1"/>
  <c r="AD44" i="10" s="1"/>
  <c r="F17" i="10"/>
  <c r="R17" i="10" s="1"/>
  <c r="F18" i="10"/>
  <c r="F46" i="10" s="1"/>
  <c r="R46" i="10" s="1"/>
  <c r="AD46" i="10" s="1"/>
  <c r="F19" i="10"/>
  <c r="F20" i="10"/>
  <c r="F21" i="10"/>
  <c r="R21" i="10" s="1"/>
  <c r="F22" i="10"/>
  <c r="F50" i="10" s="1"/>
  <c r="R50" i="10" s="1"/>
  <c r="AD50" i="10" s="1"/>
  <c r="F23" i="10"/>
  <c r="F24" i="10"/>
  <c r="F52" i="10" s="1"/>
  <c r="R52" i="10" s="1"/>
  <c r="AD52" i="10" s="1"/>
  <c r="F25" i="10"/>
  <c r="R25" i="10" s="1"/>
  <c r="F26" i="10"/>
  <c r="F54" i="10" s="1"/>
  <c r="R54" i="10" s="1"/>
  <c r="AD54" i="10" s="1"/>
  <c r="F27" i="10"/>
  <c r="F28" i="10"/>
  <c r="F56" i="10" s="1"/>
  <c r="R56" i="10" s="1"/>
  <c r="AD56" i="10" s="1"/>
  <c r="F29" i="10"/>
  <c r="R29" i="10" s="1"/>
  <c r="F30" i="10"/>
  <c r="F58" i="10" s="1"/>
  <c r="R58" i="10" s="1"/>
  <c r="AD58" i="10" s="1"/>
  <c r="F31" i="10"/>
  <c r="F14" i="10"/>
  <c r="E14" i="10"/>
  <c r="Q14" i="10" s="1"/>
  <c r="F13" i="10"/>
  <c r="R13" i="10" s="1"/>
  <c r="E13" i="10"/>
  <c r="AC13" i="10" s="1"/>
  <c r="E12" i="10"/>
  <c r="F11" i="10"/>
  <c r="E11" i="10"/>
  <c r="AC11" i="10" s="1"/>
  <c r="F10" i="10"/>
  <c r="D31" i="10"/>
  <c r="D59" i="10" s="1"/>
  <c r="P59" i="10" s="1"/>
  <c r="AB59" i="10" s="1"/>
  <c r="C31" i="10"/>
  <c r="AA31" i="10" s="1"/>
  <c r="B31" i="10"/>
  <c r="Z31" i="10" s="1"/>
  <c r="D30" i="10"/>
  <c r="AB30" i="10" s="1"/>
  <c r="C30" i="10"/>
  <c r="AA30" i="10" s="1"/>
  <c r="B30" i="10"/>
  <c r="Z30" i="10" s="1"/>
  <c r="D29" i="10"/>
  <c r="AB29" i="10" s="1"/>
  <c r="C29" i="10"/>
  <c r="AA29" i="10" s="1"/>
  <c r="B29" i="10"/>
  <c r="Z29" i="10" s="1"/>
  <c r="B28" i="10"/>
  <c r="Z28" i="10" s="1"/>
  <c r="C27" i="10"/>
  <c r="AA27" i="10" s="1"/>
  <c r="B27" i="10"/>
  <c r="Z27" i="10" s="1"/>
  <c r="D26" i="10"/>
  <c r="AB26" i="10" s="1"/>
  <c r="C26" i="10"/>
  <c r="AA26" i="10" s="1"/>
  <c r="B26" i="10"/>
  <c r="Z26" i="10" s="1"/>
  <c r="D25" i="10"/>
  <c r="AB25" i="10" s="1"/>
  <c r="C25" i="10"/>
  <c r="AA25" i="10" s="1"/>
  <c r="B25" i="10"/>
  <c r="B53" i="10" s="1"/>
  <c r="N53" i="10" s="1"/>
  <c r="Z53" i="10" s="1"/>
  <c r="D24" i="10"/>
  <c r="AB24" i="10" s="1"/>
  <c r="C24" i="10"/>
  <c r="O24" i="10" s="1"/>
  <c r="B24" i="10"/>
  <c r="Z24" i="10" s="1"/>
  <c r="D23" i="10"/>
  <c r="D51" i="10" s="1"/>
  <c r="P51" i="10" s="1"/>
  <c r="AB51" i="10" s="1"/>
  <c r="C23" i="10"/>
  <c r="AA23" i="10" s="1"/>
  <c r="B23" i="10"/>
  <c r="Z23" i="10" s="1"/>
  <c r="D22" i="10"/>
  <c r="AB22" i="10" s="1"/>
  <c r="C22" i="10"/>
  <c r="AA22" i="10" s="1"/>
  <c r="B22" i="10"/>
  <c r="Z22" i="10" s="1"/>
  <c r="D21" i="10"/>
  <c r="AB21" i="10" s="1"/>
  <c r="C21" i="10"/>
  <c r="AA21" i="10" s="1"/>
  <c r="B21" i="10"/>
  <c r="B49" i="10" s="1"/>
  <c r="N49" i="10" s="1"/>
  <c r="Z49" i="10" s="1"/>
  <c r="D20" i="10"/>
  <c r="AB20" i="10" s="1"/>
  <c r="C20" i="10"/>
  <c r="AA20" i="10" s="1"/>
  <c r="B20" i="10"/>
  <c r="Z20" i="10" s="1"/>
  <c r="D19" i="10"/>
  <c r="AB19" i="10" s="1"/>
  <c r="C19" i="10"/>
  <c r="AA19" i="10" s="1"/>
  <c r="B19" i="10"/>
  <c r="Z19" i="10" s="1"/>
  <c r="D18" i="10"/>
  <c r="AB18" i="10" s="1"/>
  <c r="C18" i="10"/>
  <c r="AA18" i="10" s="1"/>
  <c r="B18" i="10"/>
  <c r="Z18" i="10" s="1"/>
  <c r="D17" i="10"/>
  <c r="AB17" i="10" s="1"/>
  <c r="C17" i="10"/>
  <c r="AA17" i="10" s="1"/>
  <c r="B17" i="10"/>
  <c r="Z17" i="10" s="1"/>
  <c r="D16" i="10"/>
  <c r="AB16" i="10" s="1"/>
  <c r="C16" i="10"/>
  <c r="AA16" i="10" s="1"/>
  <c r="B16" i="10"/>
  <c r="D15" i="10"/>
  <c r="P15" i="10" s="1"/>
  <c r="C15" i="10"/>
  <c r="AA15" i="10" s="1"/>
  <c r="B15" i="10"/>
  <c r="Z15" i="10" s="1"/>
  <c r="D14" i="10"/>
  <c r="D42" i="10" s="1"/>
  <c r="P42" i="10" s="1"/>
  <c r="AB42" i="10" s="1"/>
  <c r="C14" i="10"/>
  <c r="AA14" i="10" s="1"/>
  <c r="B14" i="10"/>
  <c r="Z14" i="10" s="1"/>
  <c r="D13" i="10"/>
  <c r="AB13" i="10" s="1"/>
  <c r="C13" i="10"/>
  <c r="B13" i="10"/>
  <c r="N13" i="10" s="1"/>
  <c r="D12" i="10"/>
  <c r="D40" i="10" s="1"/>
  <c r="P40" i="10" s="1"/>
  <c r="AB40" i="10" s="1"/>
  <c r="C12" i="10"/>
  <c r="C40" i="10" s="1"/>
  <c r="O40" i="10" s="1"/>
  <c r="AA40" i="10" s="1"/>
  <c r="B12" i="10"/>
  <c r="D11" i="10"/>
  <c r="P11" i="10" s="1"/>
  <c r="C11" i="10"/>
  <c r="C39" i="10" s="1"/>
  <c r="O39" i="10" s="1"/>
  <c r="D28" i="10"/>
  <c r="AB28" i="10" s="1"/>
  <c r="C28" i="10"/>
  <c r="O28" i="10" s="1"/>
  <c r="B11" i="10"/>
  <c r="Z11" i="10" s="1"/>
  <c r="D10" i="10"/>
  <c r="AB10" i="10" s="1"/>
  <c r="C10" i="10"/>
  <c r="AA10" i="10" s="1"/>
  <c r="B10" i="10"/>
  <c r="Z10" i="10" s="1"/>
  <c r="H95" i="7" l="1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BT39" i="10"/>
  <c r="BT43" i="10"/>
  <c r="BT47" i="10"/>
  <c r="BT51" i="10"/>
  <c r="BT55" i="10"/>
  <c r="BT38" i="10"/>
  <c r="BT42" i="10"/>
  <c r="BT46" i="10"/>
  <c r="BT50" i="10"/>
  <c r="BT54" i="10"/>
  <c r="BT58" i="10"/>
  <c r="BT11" i="10"/>
  <c r="BT15" i="10"/>
  <c r="BT19" i="10"/>
  <c r="BT23" i="10"/>
  <c r="BT27" i="10"/>
  <c r="BT10" i="10"/>
  <c r="BT14" i="10"/>
  <c r="BT18" i="10"/>
  <c r="BT22" i="10"/>
  <c r="BT26" i="10"/>
  <c r="BT30" i="10"/>
  <c r="BH39" i="10"/>
  <c r="BH43" i="10"/>
  <c r="BH47" i="10"/>
  <c r="BH51" i="10"/>
  <c r="BH55" i="10"/>
  <c r="BH38" i="10"/>
  <c r="BH42" i="10"/>
  <c r="BH46" i="10"/>
  <c r="BH50" i="10"/>
  <c r="BH54" i="10"/>
  <c r="BH58" i="10"/>
  <c r="BH11" i="10"/>
  <c r="BH19" i="10"/>
  <c r="BH10" i="10"/>
  <c r="BH14" i="10"/>
  <c r="BI15" i="10"/>
  <c r="BH18" i="10"/>
  <c r="BH22" i="10"/>
  <c r="BI23" i="10"/>
  <c r="BH26" i="10"/>
  <c r="BI27" i="10"/>
  <c r="BH30" i="10"/>
  <c r="AV39" i="10"/>
  <c r="AV43" i="10"/>
  <c r="AV47" i="10"/>
  <c r="AV51" i="10"/>
  <c r="AV55" i="10"/>
  <c r="AV11" i="10"/>
  <c r="AV15" i="10"/>
  <c r="AV19" i="10"/>
  <c r="AV23" i="10"/>
  <c r="AV27" i="10"/>
  <c r="AV10" i="10"/>
  <c r="AV14" i="10"/>
  <c r="AV18" i="10"/>
  <c r="AV22" i="10"/>
  <c r="AV26" i="10"/>
  <c r="AV30" i="10"/>
  <c r="AH40" i="10"/>
  <c r="AH44" i="10"/>
  <c r="AH48" i="10"/>
  <c r="AH52" i="10"/>
  <c r="AH56" i="10"/>
  <c r="AH39" i="10"/>
  <c r="AH43" i="10"/>
  <c r="AH47" i="10"/>
  <c r="AH55" i="10"/>
  <c r="AH59" i="10"/>
  <c r="AH12" i="10"/>
  <c r="AH16" i="10"/>
  <c r="AH20" i="10"/>
  <c r="AH24" i="10"/>
  <c r="AH28" i="10"/>
  <c r="AH11" i="10"/>
  <c r="AH15" i="10"/>
  <c r="AH19" i="10"/>
  <c r="AH23" i="10"/>
  <c r="AH27" i="10"/>
  <c r="AH31" i="10"/>
  <c r="V12" i="10"/>
  <c r="V16" i="10"/>
  <c r="V20" i="10"/>
  <c r="V24" i="10"/>
  <c r="V28" i="10"/>
  <c r="V11" i="10"/>
  <c r="V15" i="10"/>
  <c r="V19" i="10"/>
  <c r="V23" i="10"/>
  <c r="V27" i="10"/>
  <c r="V31" i="10"/>
  <c r="V40" i="10"/>
  <c r="V44" i="10"/>
  <c r="V48" i="10"/>
  <c r="V52" i="10"/>
  <c r="V56" i="10"/>
  <c r="V39" i="10"/>
  <c r="V43" i="10"/>
  <c r="V47" i="10"/>
  <c r="V51" i="10"/>
  <c r="V55" i="10"/>
  <c r="V59" i="10"/>
  <c r="J40" i="10"/>
  <c r="J44" i="10"/>
  <c r="J48" i="10"/>
  <c r="J52" i="10"/>
  <c r="J56" i="10"/>
  <c r="J39" i="10"/>
  <c r="J43" i="10"/>
  <c r="J47" i="10"/>
  <c r="J51" i="10"/>
  <c r="J55" i="10"/>
  <c r="J59" i="10"/>
  <c r="J12" i="10"/>
  <c r="J16" i="10"/>
  <c r="J20" i="10"/>
  <c r="J24" i="10"/>
  <c r="J28" i="10"/>
  <c r="J11" i="10"/>
  <c r="J15" i="10"/>
  <c r="J19" i="10"/>
  <c r="J23" i="10"/>
  <c r="J27" i="10"/>
  <c r="J31" i="10"/>
  <c r="AT12" i="10"/>
  <c r="BE12" i="10"/>
  <c r="BF12" i="10" s="1"/>
  <c r="AF10" i="10"/>
  <c r="BQ48" i="10"/>
  <c r="BR48" i="10" s="1"/>
  <c r="BF48" i="10"/>
  <c r="AT58" i="10"/>
  <c r="BE58" i="10"/>
  <c r="BF58" i="10" s="1"/>
  <c r="BF37" i="10"/>
  <c r="BQ37" i="10"/>
  <c r="BR37" i="10" s="1"/>
  <c r="AT50" i="10"/>
  <c r="BE50" i="10"/>
  <c r="BF50" i="10" s="1"/>
  <c r="AT42" i="10"/>
  <c r="BE42" i="10"/>
  <c r="BF42" i="10" s="1"/>
  <c r="AT40" i="10"/>
  <c r="BF56" i="10"/>
  <c r="AT56" i="10"/>
  <c r="BQ51" i="10"/>
  <c r="BR51" i="10" s="1"/>
  <c r="AT51" i="10"/>
  <c r="AT52" i="10"/>
  <c r="BF40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AT49" i="10"/>
  <c r="BE49" i="10"/>
  <c r="AT57" i="10"/>
  <c r="BE57" i="10"/>
  <c r="AT38" i="10"/>
  <c r="BE38" i="10"/>
  <c r="AT44" i="10"/>
  <c r="BQ50" i="10"/>
  <c r="BR50" i="10" s="1"/>
  <c r="BQ42" i="10"/>
  <c r="BR42" i="10" s="1"/>
  <c r="AT37" i="10"/>
  <c r="AT43" i="10"/>
  <c r="BF55" i="10"/>
  <c r="BF44" i="10"/>
  <c r="AT48" i="10"/>
  <c r="BE54" i="10"/>
  <c r="BE46" i="10"/>
  <c r="BF52" i="10"/>
  <c r="AT55" i="10"/>
  <c r="AT47" i="10"/>
  <c r="BE53" i="10"/>
  <c r="BE45" i="10"/>
  <c r="BQ47" i="10"/>
  <c r="BR47" i="10" s="1"/>
  <c r="AT27" i="10"/>
  <c r="BE27" i="10"/>
  <c r="BQ27" i="10" s="1"/>
  <c r="BR27" i="10" s="1"/>
  <c r="AT16" i="10"/>
  <c r="BE16" i="10"/>
  <c r="BF16" i="10" s="1"/>
  <c r="BE30" i="10"/>
  <c r="BF30" i="10" s="1"/>
  <c r="AT30" i="10"/>
  <c r="BE26" i="10"/>
  <c r="AT26" i="10"/>
  <c r="AF31" i="10"/>
  <c r="BE24" i="10"/>
  <c r="BF24" i="10" s="1"/>
  <c r="BE29" i="10"/>
  <c r="AT29" i="10"/>
  <c r="BE21" i="10"/>
  <c r="AT21" i="10"/>
  <c r="BE13" i="10"/>
  <c r="AT13" i="10"/>
  <c r="BE18" i="10"/>
  <c r="AT18" i="10"/>
  <c r="BE10" i="10"/>
  <c r="AT10" i="10"/>
  <c r="BE22" i="10"/>
  <c r="AT22" i="10"/>
  <c r="BE14" i="10"/>
  <c r="AT14" i="10"/>
  <c r="BE25" i="10"/>
  <c r="AT25" i="10"/>
  <c r="BE17" i="10"/>
  <c r="AT17" i="10"/>
  <c r="AF14" i="10"/>
  <c r="AF20" i="10"/>
  <c r="AS19" i="10"/>
  <c r="AT11" i="10"/>
  <c r="BF11" i="10"/>
  <c r="BQ24" i="10"/>
  <c r="BR24" i="10" s="1"/>
  <c r="AF16" i="10"/>
  <c r="AS15" i="10"/>
  <c r="BE28" i="10"/>
  <c r="BE20" i="10"/>
  <c r="AF15" i="10"/>
  <c r="AF19" i="10"/>
  <c r="AF23" i="10"/>
  <c r="AF27" i="10"/>
  <c r="AS9" i="10"/>
  <c r="T28" i="10"/>
  <c r="AF25" i="10"/>
  <c r="AF21" i="10"/>
  <c r="AF17" i="10"/>
  <c r="AF29" i="10"/>
  <c r="T24" i="10"/>
  <c r="H13" i="10"/>
  <c r="AF30" i="10"/>
  <c r="AF26" i="10"/>
  <c r="AF22" i="10"/>
  <c r="AF18" i="10"/>
  <c r="T40" i="10"/>
  <c r="AA39" i="10"/>
  <c r="AF39" i="10" s="1"/>
  <c r="T39" i="10"/>
  <c r="AE40" i="10"/>
  <c r="AE24" i="10"/>
  <c r="AS23" i="10" s="1"/>
  <c r="P19" i="10"/>
  <c r="H30" i="10"/>
  <c r="H26" i="10"/>
  <c r="H22" i="10"/>
  <c r="H18" i="10"/>
  <c r="H14" i="10"/>
  <c r="H29" i="10"/>
  <c r="H25" i="10"/>
  <c r="H21" i="10"/>
  <c r="H17" i="10"/>
  <c r="B43" i="10"/>
  <c r="N43" i="10" s="1"/>
  <c r="Z43" i="10" s="1"/>
  <c r="AD21" i="10"/>
  <c r="H10" i="10"/>
  <c r="H28" i="10"/>
  <c r="H24" i="10"/>
  <c r="H20" i="10"/>
  <c r="H16" i="10"/>
  <c r="H12" i="10"/>
  <c r="H40" i="10"/>
  <c r="H31" i="10"/>
  <c r="H27" i="10"/>
  <c r="H23" i="10"/>
  <c r="H19" i="10"/>
  <c r="H15" i="10"/>
  <c r="H11" i="10"/>
  <c r="H39" i="10"/>
  <c r="C57" i="10"/>
  <c r="P13" i="10"/>
  <c r="Q13" i="10"/>
  <c r="B47" i="10"/>
  <c r="N47" i="10" s="1"/>
  <c r="Z47" i="10" s="1"/>
  <c r="N25" i="10"/>
  <c r="C43" i="10"/>
  <c r="E51" i="10"/>
  <c r="AC51" i="10" s="1"/>
  <c r="AI51" i="10" s="1"/>
  <c r="E47" i="10"/>
  <c r="Q47" i="10" s="1"/>
  <c r="AC47" i="10" s="1"/>
  <c r="E39" i="10"/>
  <c r="Q39" i="10" s="1"/>
  <c r="AC39" i="10" s="1"/>
  <c r="P23" i="10"/>
  <c r="O18" i="10"/>
  <c r="T18" i="10" s="1"/>
  <c r="AC18" i="10"/>
  <c r="B55" i="10"/>
  <c r="N55" i="10" s="1"/>
  <c r="Z55" i="10" s="1"/>
  <c r="B39" i="10"/>
  <c r="N39" i="10" s="1"/>
  <c r="Z39" i="10" s="1"/>
  <c r="E59" i="10"/>
  <c r="Q59" i="10" s="1"/>
  <c r="AC59" i="10" s="1"/>
  <c r="E43" i="10"/>
  <c r="Q43" i="10" s="1"/>
  <c r="AC43" i="10" s="1"/>
  <c r="P27" i="10"/>
  <c r="O22" i="10"/>
  <c r="T22" i="10" s="1"/>
  <c r="N17" i="10"/>
  <c r="AB15" i="10"/>
  <c r="B59" i="10"/>
  <c r="N59" i="10" s="1"/>
  <c r="Z59" i="10" s="1"/>
  <c r="C55" i="10"/>
  <c r="B51" i="10"/>
  <c r="N51" i="10" s="1"/>
  <c r="Z51" i="10" s="1"/>
  <c r="C59" i="10"/>
  <c r="C47" i="10"/>
  <c r="E55" i="10"/>
  <c r="Q55" i="10" s="1"/>
  <c r="AC55" i="10" s="1"/>
  <c r="E41" i="10"/>
  <c r="Q41" i="10" s="1"/>
  <c r="AC41" i="10" s="1"/>
  <c r="O26" i="10"/>
  <c r="T26" i="10" s="1"/>
  <c r="N21" i="10"/>
  <c r="O15" i="10"/>
  <c r="T15" i="10" s="1"/>
  <c r="Z25" i="10"/>
  <c r="AA13" i="10"/>
  <c r="AF13" i="10" s="1"/>
  <c r="O13" i="10"/>
  <c r="T13" i="10" s="1"/>
  <c r="Z16" i="10"/>
  <c r="N16" i="10"/>
  <c r="AD14" i="10"/>
  <c r="R14" i="10"/>
  <c r="AD20" i="10"/>
  <c r="R20" i="10"/>
  <c r="C41" i="10"/>
  <c r="E53" i="10"/>
  <c r="Q53" i="10" s="1"/>
  <c r="AC53" i="10" s="1"/>
  <c r="O30" i="10"/>
  <c r="T30" i="10" s="1"/>
  <c r="AA28" i="10"/>
  <c r="AF28" i="10" s="1"/>
  <c r="AD10" i="10"/>
  <c r="R10" i="10"/>
  <c r="R31" i="10"/>
  <c r="AD31" i="10"/>
  <c r="R27" i="10"/>
  <c r="AD27" i="10"/>
  <c r="R23" i="10"/>
  <c r="AD23" i="10"/>
  <c r="R19" i="10"/>
  <c r="AD19" i="10"/>
  <c r="R15" i="10"/>
  <c r="AD15" i="10"/>
  <c r="AC28" i="10"/>
  <c r="Q28" i="10"/>
  <c r="AC24" i="10"/>
  <c r="Q24" i="10"/>
  <c r="AC20" i="10"/>
  <c r="Q20" i="10"/>
  <c r="AC16" i="10"/>
  <c r="Q16" i="10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F48" i="10"/>
  <c r="R48" i="10" s="1"/>
  <c r="AD48" i="10" s="1"/>
  <c r="F42" i="10"/>
  <c r="R42" i="10" s="1"/>
  <c r="AD42" i="10" s="1"/>
  <c r="N10" i="10"/>
  <c r="O31" i="10"/>
  <c r="T31" i="10" s="1"/>
  <c r="N30" i="10"/>
  <c r="P28" i="10"/>
  <c r="O27" i="10"/>
  <c r="T27" i="10" s="1"/>
  <c r="N26" i="10"/>
  <c r="P24" i="10"/>
  <c r="O23" i="10"/>
  <c r="T23" i="10" s="1"/>
  <c r="N22" i="10"/>
  <c r="P20" i="10"/>
  <c r="O19" i="10"/>
  <c r="T19" i="10" s="1"/>
  <c r="N18" i="10"/>
  <c r="P16" i="10"/>
  <c r="N15" i="10"/>
  <c r="O12" i="10"/>
  <c r="T12" i="10" s="1"/>
  <c r="Q27" i="10"/>
  <c r="Q19" i="10"/>
  <c r="AC30" i="10"/>
  <c r="AB27" i="10"/>
  <c r="AA24" i="10"/>
  <c r="Z21" i="10"/>
  <c r="AD17" i="10"/>
  <c r="AC14" i="10"/>
  <c r="AA12" i="10"/>
  <c r="AF12" i="10" s="1"/>
  <c r="Z12" i="10"/>
  <c r="N12" i="10"/>
  <c r="AC12" i="10"/>
  <c r="Q12" i="10"/>
  <c r="AD24" i="10"/>
  <c r="R24" i="10"/>
  <c r="C49" i="10"/>
  <c r="C45" i="10"/>
  <c r="E57" i="10"/>
  <c r="Q57" i="10" s="1"/>
  <c r="AC57" i="10" s="1"/>
  <c r="E49" i="10"/>
  <c r="Q49" i="10" s="1"/>
  <c r="AC49" i="10" s="1"/>
  <c r="E45" i="10"/>
  <c r="Q45" i="10" s="1"/>
  <c r="AC45" i="10" s="1"/>
  <c r="P31" i="10"/>
  <c r="N29" i="10"/>
  <c r="Q29" i="10"/>
  <c r="Q21" i="10"/>
  <c r="AB31" i="10"/>
  <c r="O11" i="10"/>
  <c r="T11" i="10" s="1"/>
  <c r="AA11" i="10"/>
  <c r="AF11" i="10" s="1"/>
  <c r="AB12" i="10"/>
  <c r="P12" i="10"/>
  <c r="AD30" i="10"/>
  <c r="R30" i="10"/>
  <c r="AD26" i="10"/>
  <c r="R26" i="10"/>
  <c r="AD22" i="10"/>
  <c r="R22" i="10"/>
  <c r="AD18" i="10"/>
  <c r="R18" i="10"/>
  <c r="AC10" i="10"/>
  <c r="Q10" i="10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F38" i="10"/>
  <c r="R38" i="10" s="1"/>
  <c r="AD38" i="10" s="1"/>
  <c r="E58" i="10"/>
  <c r="Q58" i="10" s="1"/>
  <c r="AC58" i="10" s="1"/>
  <c r="E56" i="10"/>
  <c r="Q56" i="10" s="1"/>
  <c r="AC56" i="10" s="1"/>
  <c r="E54" i="10"/>
  <c r="Q54" i="10" s="1"/>
  <c r="AC54" i="10" s="1"/>
  <c r="E52" i="10"/>
  <c r="Q52" i="10" s="1"/>
  <c r="AC52" i="10" s="1"/>
  <c r="E50" i="10"/>
  <c r="Q50" i="10" s="1"/>
  <c r="AC50" i="10" s="1"/>
  <c r="E48" i="10"/>
  <c r="Q48" i="10" s="1"/>
  <c r="AC48" i="10" s="1"/>
  <c r="E46" i="10"/>
  <c r="Q46" i="10" s="1"/>
  <c r="AC46" i="10" s="1"/>
  <c r="E44" i="10"/>
  <c r="Q44" i="10" s="1"/>
  <c r="AC44" i="10" s="1"/>
  <c r="E42" i="10"/>
  <c r="Q42" i="10" s="1"/>
  <c r="AC42" i="10" s="1"/>
  <c r="E40" i="10"/>
  <c r="Q40" i="10" s="1"/>
  <c r="AC40" i="10" s="1"/>
  <c r="P10" i="10"/>
  <c r="N31" i="10"/>
  <c r="P29" i="10"/>
  <c r="N27" i="10"/>
  <c r="P25" i="10"/>
  <c r="N23" i="10"/>
  <c r="P21" i="10"/>
  <c r="O20" i="10"/>
  <c r="T20" i="10" s="1"/>
  <c r="N19" i="10"/>
  <c r="P17" i="10"/>
  <c r="O16" i="10"/>
  <c r="T16" i="10" s="1"/>
  <c r="O14" i="10"/>
  <c r="T14" i="10" s="1"/>
  <c r="N11" i="10"/>
  <c r="Q25" i="10"/>
  <c r="Q17" i="10"/>
  <c r="Q11" i="10"/>
  <c r="AD29" i="10"/>
  <c r="AC26" i="10"/>
  <c r="AB23" i="10"/>
  <c r="AD13" i="10"/>
  <c r="AB11" i="10"/>
  <c r="AB14" i="10"/>
  <c r="P14" i="10"/>
  <c r="AD28" i="10"/>
  <c r="R28" i="10"/>
  <c r="AD16" i="10"/>
  <c r="R16" i="10"/>
  <c r="C53" i="10"/>
  <c r="R11" i="10"/>
  <c r="AD11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F59" i="10"/>
  <c r="R59" i="10" s="1"/>
  <c r="AD59" i="10" s="1"/>
  <c r="F57" i="10"/>
  <c r="R57" i="10" s="1"/>
  <c r="AD57" i="10" s="1"/>
  <c r="F55" i="10"/>
  <c r="R55" i="10" s="1"/>
  <c r="AD55" i="10" s="1"/>
  <c r="F53" i="10"/>
  <c r="R53" i="10" s="1"/>
  <c r="AD53" i="10" s="1"/>
  <c r="AD51" i="10"/>
  <c r="AH51" i="10" s="1"/>
  <c r="F49" i="10"/>
  <c r="R49" i="10" s="1"/>
  <c r="AD49" i="10" s="1"/>
  <c r="F47" i="10"/>
  <c r="R47" i="10" s="1"/>
  <c r="AD47" i="10" s="1"/>
  <c r="F45" i="10"/>
  <c r="R45" i="10" s="1"/>
  <c r="AD45" i="10" s="1"/>
  <c r="F43" i="10"/>
  <c r="R43" i="10" s="1"/>
  <c r="AD43" i="10" s="1"/>
  <c r="F41" i="10"/>
  <c r="R41" i="10" s="1"/>
  <c r="AD41" i="10" s="1"/>
  <c r="F39" i="10"/>
  <c r="R39" i="10" s="1"/>
  <c r="AD39" i="10" s="1"/>
  <c r="O10" i="10"/>
  <c r="T10" i="10" s="1"/>
  <c r="P30" i="10"/>
  <c r="O29" i="10"/>
  <c r="T29" i="10" s="1"/>
  <c r="N28" i="10"/>
  <c r="P26" i="10"/>
  <c r="O25" i="10"/>
  <c r="T25" i="10" s="1"/>
  <c r="N24" i="10"/>
  <c r="P22" i="10"/>
  <c r="O21" i="10"/>
  <c r="T21" i="10" s="1"/>
  <c r="N20" i="10"/>
  <c r="P18" i="10"/>
  <c r="O17" i="10"/>
  <c r="T17" i="10" s="1"/>
  <c r="N14" i="10"/>
  <c r="Q31" i="10"/>
  <c r="Q23" i="10"/>
  <c r="Q15" i="10"/>
  <c r="AD25" i="10"/>
  <c r="AC22" i="10"/>
  <c r="Z13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2" i="8"/>
  <c r="C42" i="8"/>
  <c r="B42" i="8"/>
  <c r="D41" i="8"/>
  <c r="C41" i="8"/>
  <c r="B41" i="8"/>
  <c r="D40" i="8"/>
  <c r="C40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V263" i="7" l="1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R12" i="10" s="1"/>
  <c r="BF27" i="10"/>
  <c r="BQ30" i="10"/>
  <c r="BR30" i="10" s="1"/>
  <c r="BQ58" i="10"/>
  <c r="BR58" i="10" s="1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R45" i="10" s="1"/>
  <c r="BF53" i="10"/>
  <c r="BQ53" i="10"/>
  <c r="BR53" i="10" s="1"/>
  <c r="BF46" i="10"/>
  <c r="BQ46" i="10"/>
  <c r="BR46" i="10" s="1"/>
  <c r="BF57" i="10"/>
  <c r="BQ57" i="10"/>
  <c r="BR57" i="10" s="1"/>
  <c r="BF41" i="10"/>
  <c r="BQ41" i="10"/>
  <c r="BR41" i="10" s="1"/>
  <c r="AF40" i="10"/>
  <c r="AS39" i="10"/>
  <c r="BF54" i="10"/>
  <c r="BQ54" i="10"/>
  <c r="BR54" i="10" s="1"/>
  <c r="BF38" i="10"/>
  <c r="BQ38" i="10"/>
  <c r="BR38" i="10" s="1"/>
  <c r="BF49" i="10"/>
  <c r="BQ49" i="10"/>
  <c r="BR49" i="10" s="1"/>
  <c r="BQ16" i="10"/>
  <c r="BR16" i="10" s="1"/>
  <c r="BF26" i="10"/>
  <c r="BQ26" i="10"/>
  <c r="BR26" i="10" s="1"/>
  <c r="BQ20" i="10"/>
  <c r="BR20" i="10" s="1"/>
  <c r="BF20" i="10"/>
  <c r="BF25" i="10"/>
  <c r="BQ25" i="10"/>
  <c r="BR25" i="10" s="1"/>
  <c r="BQ22" i="10"/>
  <c r="BR22" i="10" s="1"/>
  <c r="BF22" i="10"/>
  <c r="BF21" i="10"/>
  <c r="BQ21" i="10"/>
  <c r="BR21" i="10" s="1"/>
  <c r="BF28" i="10"/>
  <c r="BQ28" i="10"/>
  <c r="BR28" i="10" s="1"/>
  <c r="BE15" i="10"/>
  <c r="AT15" i="10"/>
  <c r="BF18" i="10"/>
  <c r="BQ18" i="10"/>
  <c r="BR18" i="10" s="1"/>
  <c r="AT23" i="10"/>
  <c r="BE23" i="10"/>
  <c r="BE19" i="10"/>
  <c r="AT19" i="10"/>
  <c r="BF17" i="10"/>
  <c r="BQ17" i="10"/>
  <c r="BR17" i="10" s="1"/>
  <c r="BF14" i="10"/>
  <c r="BQ14" i="10"/>
  <c r="BR14" i="10" s="1"/>
  <c r="BQ10" i="10"/>
  <c r="BR10" i="10" s="1"/>
  <c r="BF10" i="10"/>
  <c r="BF13" i="10"/>
  <c r="BQ13" i="10"/>
  <c r="BR13" i="10" s="1"/>
  <c r="BF29" i="10"/>
  <c r="BQ29" i="10"/>
  <c r="BR29" i="10" s="1"/>
  <c r="BE9" i="10"/>
  <c r="AT9" i="10"/>
  <c r="AF24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BE39" i="10" l="1"/>
  <c r="AT39" i="10"/>
  <c r="BF23" i="10"/>
  <c r="BQ23" i="10"/>
  <c r="BR23" i="10" s="1"/>
  <c r="BQ15" i="10"/>
  <c r="BR15" i="10" s="1"/>
  <c r="BF15" i="10"/>
  <c r="BQ19" i="10"/>
  <c r="BR19" i="10" s="1"/>
  <c r="BF19" i="10"/>
  <c r="BQ9" i="10"/>
  <c r="BR9" i="10" s="1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F39" i="10" l="1"/>
  <c r="BQ39" i="10"/>
  <c r="BR39" i="10" s="1"/>
  <c r="O115" i="4"/>
  <c r="O113" i="4"/>
  <c r="G115" i="4"/>
  <c r="G113" i="4"/>
  <c r="W55" i="4"/>
  <c r="W5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7" authorId="0" shapeId="0" xr:uid="{EC1DCA1D-3571-42FA-9C16-645AF32FA81E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7" authorId="0" shapeId="0" xr:uid="{65F66D69-1CC6-4AB1-B3E7-4845B5E2AFB6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5" authorId="0" shapeId="0" xr:uid="{4C4C6AEC-085E-4114-BBDD-42E218D64F9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<sst xmlns="http://schemas.openxmlformats.org/spreadsheetml/2006/main" count="10633" uniqueCount="1163">
  <si>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</si>
  <si>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</si>
  <si>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</si>
  <si>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</si>
  <si>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</si>
  <si>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</si>
  <si>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</si>
  <si>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</si>
  <si>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</si>
  <si>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</si>
  <si>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</si>
  <si>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</si>
  <si>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</si>
  <si>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</si>
  <si>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</si>
  <si>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</si>
  <si>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</si>
  <si>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</si>
  <si>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</si>
  <si>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</si>
  <si>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</si>
  <si>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</si>
  <si>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</si>
  <si>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</si>
  <si>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</si>
  <si>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</si>
  <si>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</si>
  <si>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</si>
  <si>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</si>
  <si>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</si>
  <si>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</si>
  <si>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</si>
  <si>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</si>
  <si>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</si>
  <si>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</si>
  <si>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</si>
  <si>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</si>
  <si>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</si>
  <si>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</si>
  <si>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</si>
  <si>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</si>
  <si>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</si>
  <si>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</si>
  <si>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</si>
  <si>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</si>
  <si>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</si>
  <si>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</si>
  <si>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</si>
  <si>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</si>
  <si>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</si>
  <si>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</si>
  <si>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</si>
  <si>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</si>
  <si>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</si>
  <si>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</si>
  <si>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</si>
  <si>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</si>
  <si>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</si>
  <si>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</si>
  <si>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</si>
  <si>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</si>
  <si>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</si>
  <si>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</si>
  <si>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</si>
  <si>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</si>
  <si>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</si>
  <si>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</si>
  <si>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</si>
  <si>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</si>
  <si>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</si>
  <si>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</si>
  <si>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</si>
  <si>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</si>
  <si>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</si>
  <si>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</si>
  <si>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</si>
  <si>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</si>
  <si>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</si>
  <si>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</si>
  <si>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</si>
  <si>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</si>
  <si>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</si>
  <si>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</si>
  <si>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</si>
  <si>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</si>
  <si>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</si>
  <si>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</si>
  <si>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</si>
  <si>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</si>
  <si>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</si>
  <si>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</si>
  <si>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</si>
  <si>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</si>
  <si>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</si>
  <si>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</si>
  <si>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</si>
  <si>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</si>
  <si>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</si>
  <si>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</si>
  <si>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</si>
  <si>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</si>
  <si>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</si>
  <si>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</si>
  <si>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</si>
  <si>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</si>
  <si>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</si>
  <si>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</si>
  <si>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</si>
  <si>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</si>
  <si>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</si>
  <si>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</si>
  <si>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</si>
  <si>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</si>
  <si>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</si>
  <si>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</si>
  <si>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</si>
  <si>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</si>
  <si>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</si>
  <si>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</si>
  <si>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</si>
  <si>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</si>
  <si>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</si>
  <si>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</si>
  <si>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</si>
  <si>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</si>
  <si>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</si>
  <si>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</si>
  <si>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</si>
  <si>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</si>
  <si>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</si>
  <si>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</si>
  <si>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</si>
  <si>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</si>
  <si>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</si>
  <si>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</si>
  <si>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</si>
  <si>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</si>
  <si>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</si>
  <si>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</si>
  <si>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</si>
  <si>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</si>
  <si>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</si>
  <si>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</si>
  <si>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</si>
  <si>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</si>
  <si>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</si>
  <si>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</si>
  <si>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</si>
  <si>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</si>
  <si>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</si>
  <si>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</si>
  <si>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</si>
  <si>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</si>
  <si>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</si>
  <si>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</si>
  <si>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</si>
  <si>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</si>
  <si>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</si>
  <si>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</si>
  <si>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</si>
  <si>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</si>
  <si>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</si>
  <si>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</si>
  <si>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</si>
  <si>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</si>
  <si>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</si>
  <si>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</si>
  <si>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</si>
  <si>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</si>
  <si>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</si>
  <si>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</si>
  <si>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</si>
  <si>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</si>
  <si>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</si>
  <si>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</si>
  <si>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</si>
  <si>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</si>
  <si>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</si>
  <si>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</si>
  <si>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</si>
  <si>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</si>
  <si>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</si>
  <si>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</si>
  <si>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</si>
  <si>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</si>
  <si>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</si>
  <si>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</si>
  <si>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</si>
  <si>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</si>
  <si>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</si>
  <si>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</si>
  <si>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</si>
  <si>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</si>
  <si>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</si>
  <si>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</si>
  <si>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</si>
  <si>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</si>
  <si>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</si>
  <si>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</si>
  <si>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</si>
  <si>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</si>
  <si>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</si>
  <si>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</si>
  <si>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</si>
  <si>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</si>
  <si>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</si>
  <si>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</si>
  <si>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</si>
  <si>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</si>
  <si>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</si>
  <si>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</si>
  <si>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</si>
  <si>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</si>
  <si>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</si>
  <si>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</si>
  <si>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</si>
  <si>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</si>
  <si>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</si>
  <si>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</si>
  <si>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</si>
  <si>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</si>
  <si>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</si>
  <si>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</si>
  <si>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</si>
  <si>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</si>
  <si>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</si>
  <si>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</si>
  <si>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</si>
  <si>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</si>
  <si>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</si>
  <si>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</si>
  <si>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</si>
  <si>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</si>
  <si>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</si>
  <si>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</si>
  <si>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</si>
  <si>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</si>
  <si>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</si>
  <si>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</si>
  <si>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</si>
  <si>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</si>
  <si>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</si>
  <si>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</si>
  <si>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</si>
  <si>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</si>
  <si>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</si>
  <si>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</si>
  <si>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</si>
  <si>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</si>
  <si>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</si>
  <si>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</si>
  <si>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</si>
  <si>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</si>
  <si>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</si>
  <si>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</si>
  <si>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</si>
  <si>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</si>
  <si>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</si>
  <si>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</si>
  <si>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</si>
  <si>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</si>
  <si>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</si>
  <si>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</si>
  <si>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</si>
  <si>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</si>
  <si>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</si>
  <si>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</si>
  <si>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</si>
  <si>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</si>
  <si>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</si>
  <si>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</si>
  <si>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</si>
  <si>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</si>
  <si>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</si>
  <si>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</si>
  <si>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</si>
  <si>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</si>
  <si>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</si>
  <si>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</si>
  <si>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</si>
  <si>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</si>
  <si>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</si>
  <si>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</si>
  <si>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</si>
  <si>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</si>
  <si>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</si>
  <si>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</si>
  <si>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</si>
  <si>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</si>
  <si>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</si>
  <si>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</si>
  <si>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</si>
  <si>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</si>
  <si>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</si>
  <si>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</si>
  <si>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</si>
  <si>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</si>
  <si>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</si>
  <si>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</si>
  <si>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</si>
  <si>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</si>
  <si>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</si>
  <si>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</si>
  <si>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</si>
  <si>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</si>
  <si>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</si>
  <si>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</si>
  <si>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</si>
  <si>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</si>
  <si>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</si>
  <si>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</si>
  <si>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</si>
  <si>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</si>
  <si>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</si>
  <si>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</si>
  <si>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</si>
  <si>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</si>
  <si>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</si>
  <si>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</si>
  <si>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</si>
  <si>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</si>
  <si>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</si>
  <si>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</si>
  <si>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</si>
  <si>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</si>
  <si>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</si>
  <si>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</si>
  <si>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</si>
  <si>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</si>
  <si>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</si>
  <si>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</si>
  <si>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</si>
  <si>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</si>
  <si>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</si>
  <si>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</si>
  <si>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</si>
  <si>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</si>
  <si>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</si>
  <si>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</si>
  <si>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</si>
  <si>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</si>
  <si>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</si>
  <si>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</si>
  <si>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</si>
  <si>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</si>
  <si>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</si>
  <si>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</si>
  <si>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</si>
  <si>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</si>
  <si>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</si>
  <si>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</si>
  <si>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</si>
  <si>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</si>
  <si>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</si>
  <si>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</si>
  <si>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</si>
  <si>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</si>
  <si>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</si>
  <si>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</si>
  <si>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</si>
  <si>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</si>
  <si>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</si>
  <si>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</si>
  <si>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</si>
  <si>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</si>
  <si>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</si>
  <si>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</si>
  <si>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</si>
  <si>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</si>
  <si>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</si>
  <si>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</si>
  <si>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</si>
  <si>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</si>
  <si>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</si>
  <si>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</si>
  <si>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</si>
  <si>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</si>
  <si>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</si>
  <si>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</si>
  <si>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</si>
  <si>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</si>
  <si>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</si>
  <si>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</si>
  <si>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</si>
  <si>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</si>
  <si>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</si>
  <si>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</si>
  <si>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</si>
  <si>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</si>
  <si>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</si>
  <si>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</si>
  <si>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</si>
  <si>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</si>
  <si>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</si>
  <si>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</si>
  <si>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</si>
  <si>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</si>
  <si>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</si>
  <si>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</si>
  <si>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</si>
  <si>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</si>
  <si>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</si>
  <si>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</si>
  <si>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</si>
  <si>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</si>
  <si>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</si>
  <si>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</si>
  <si>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</si>
  <si>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</si>
  <si>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</si>
  <si>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</si>
  <si>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</si>
  <si>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</si>
  <si>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</si>
  <si>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</si>
  <si>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</si>
  <si>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</si>
  <si>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</si>
  <si>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</si>
  <si>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</si>
  <si>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</si>
  <si>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</si>
  <si>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</si>
  <si>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</si>
  <si>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</si>
  <si>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</si>
  <si>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</si>
  <si>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</si>
  <si>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</si>
  <si>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</si>
  <si>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</si>
  <si>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</si>
  <si>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</si>
  <si>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</si>
  <si>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</si>
  <si>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</si>
  <si>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</si>
  <si>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</si>
  <si>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</si>
  <si>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</si>
  <si>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</si>
  <si>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</si>
  <si>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</si>
  <si>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</si>
  <si>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</si>
  <si>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</si>
  <si>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</si>
  <si>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</si>
  <si>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</si>
  <si>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</si>
  <si>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</si>
  <si>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</si>
  <si>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</si>
  <si>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</si>
  <si>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</si>
  <si>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</si>
  <si>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</si>
  <si>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</si>
  <si>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</si>
  <si>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</si>
  <si>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</si>
  <si>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</si>
  <si>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</si>
  <si>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</si>
  <si>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</si>
  <si>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</si>
  <si>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</si>
  <si>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</si>
  <si>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</si>
  <si>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</si>
  <si>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</si>
  <si>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</si>
  <si>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</si>
  <si>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</si>
  <si>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</si>
  <si>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</si>
  <si>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</si>
  <si>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</si>
  <si>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</si>
  <si>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</si>
  <si>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</si>
  <si>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</si>
  <si>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</si>
  <si>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</si>
  <si>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</si>
  <si>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</si>
  <si>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</si>
  <si>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</si>
  <si>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</si>
  <si>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</si>
  <si>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</si>
  <si>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</si>
  <si>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</si>
  <si>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</si>
  <si>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</si>
  <si>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</si>
  <si>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</si>
  <si>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</si>
  <si>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</si>
  <si>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</si>
  <si>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</si>
  <si>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</si>
  <si>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</si>
  <si>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</si>
  <si>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</si>
  <si>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</si>
  <si>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</si>
  <si>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</si>
  <si>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</si>
  <si>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</si>
  <si>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</si>
  <si>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</si>
  <si>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</si>
  <si>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</si>
  <si>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</si>
  <si>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</si>
  <si>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</si>
  <si>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</si>
  <si>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</si>
  <si>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</si>
  <si>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</si>
  <si>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</si>
  <si>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</si>
  <si>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</si>
  <si>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</si>
  <si>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</si>
  <si>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</si>
  <si>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</si>
  <si>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</si>
  <si>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</si>
  <si>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</si>
  <si>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</si>
  <si>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</si>
  <si>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</si>
  <si>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</si>
  <si>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</si>
  <si>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</si>
  <si>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</si>
  <si>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</si>
  <si>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</si>
  <si>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</si>
  <si>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</si>
  <si>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</si>
  <si>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</si>
  <si>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</si>
  <si>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</si>
  <si>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</si>
  <si>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</si>
  <si>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</si>
  <si>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</si>
  <si>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</si>
  <si>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</si>
  <si>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</si>
  <si>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</si>
  <si>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</si>
  <si>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</si>
  <si>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</si>
  <si>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</si>
  <si>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</si>
  <si>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</si>
  <si>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</si>
  <si>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</si>
  <si>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</si>
  <si>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</si>
  <si>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</si>
  <si>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</si>
  <si>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</si>
  <si>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</si>
  <si>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</si>
  <si>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</si>
  <si>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</si>
  <si>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</si>
  <si>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</si>
  <si>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</si>
  <si>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</si>
  <si>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</si>
  <si>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</si>
  <si>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</si>
  <si>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</si>
  <si>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</si>
  <si>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</si>
  <si>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</si>
  <si>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</si>
  <si>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</si>
  <si>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</si>
  <si>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</si>
  <si>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</si>
  <si>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</si>
  <si>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</si>
  <si>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</si>
  <si>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</si>
  <si>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</si>
  <si>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</si>
  <si>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</si>
  <si>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</si>
  <si>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</si>
  <si>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</si>
  <si>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</si>
  <si>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</si>
  <si>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</si>
  <si>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</si>
  <si>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</si>
  <si>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</si>
  <si>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</si>
  <si>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</si>
  <si>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</si>
  <si>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</si>
  <si>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</si>
  <si>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</si>
  <si>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</si>
  <si>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</si>
  <si>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</si>
  <si>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</si>
  <si>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</si>
  <si>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</si>
  <si>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</si>
  <si>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</si>
  <si>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</si>
  <si>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</si>
  <si>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</si>
  <si>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</si>
  <si>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</si>
  <si>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</si>
  <si>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</si>
  <si>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</si>
  <si>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</si>
  <si>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</si>
  <si>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</si>
  <si>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</si>
  <si>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</si>
  <si>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</si>
  <si>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</si>
  <si>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</si>
  <si>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</si>
  <si>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</si>
  <si>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</si>
  <si>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</si>
  <si>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</si>
  <si>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</si>
  <si>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</si>
  <si>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</si>
  <si>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</si>
  <si>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</si>
  <si>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</si>
  <si>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</si>
  <si>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</si>
  <si>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</si>
  <si>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</si>
  <si>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</si>
  <si>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</si>
  <si>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</si>
  <si>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</si>
  <si>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</si>
  <si>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</si>
  <si>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</si>
  <si>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</si>
  <si>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</si>
  <si>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</si>
  <si>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</si>
  <si>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</si>
  <si>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</si>
  <si>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</si>
  <si>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</si>
  <si>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</si>
  <si>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</si>
  <si>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</si>
  <si>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</si>
  <si>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</si>
  <si>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</si>
  <si>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</si>
  <si>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</si>
  <si>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</si>
  <si>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</si>
  <si>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</si>
  <si>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</si>
  <si>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</si>
  <si>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</si>
  <si>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</si>
  <si>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</si>
  <si>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</si>
  <si>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</si>
  <si>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</si>
  <si>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</si>
  <si>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</si>
  <si>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</si>
  <si>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</si>
  <si>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</si>
  <si>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</si>
  <si>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</si>
  <si>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</si>
  <si>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</si>
  <si>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</si>
  <si>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</si>
  <si>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</si>
  <si>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</si>
  <si>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</si>
  <si>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</si>
  <si>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</si>
  <si>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</si>
  <si>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</si>
  <si>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</si>
  <si>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</si>
  <si>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</si>
  <si>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</si>
  <si>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</si>
  <si>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</si>
  <si>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</si>
  <si>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</si>
  <si>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</si>
  <si>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</si>
  <si>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</si>
  <si>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</si>
  <si>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</si>
  <si>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</si>
  <si>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</si>
  <si>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</si>
  <si>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</si>
  <si>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</si>
  <si>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</si>
  <si>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</si>
  <si>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</si>
  <si>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</si>
  <si>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</si>
  <si>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</si>
  <si>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</si>
  <si>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</si>
  <si>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</si>
  <si>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</si>
  <si>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</si>
  <si>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</si>
  <si>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</si>
  <si>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</si>
  <si>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</si>
  <si>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</si>
  <si>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</si>
  <si>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</si>
  <si>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</si>
  <si>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</si>
  <si>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</si>
  <si>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</si>
  <si>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</si>
  <si>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</si>
  <si>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</si>
  <si>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</si>
  <si>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</si>
  <si>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</si>
  <si>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</si>
  <si>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</si>
  <si>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</si>
  <si>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</si>
  <si>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</si>
  <si>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</si>
  <si>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</si>
  <si>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</si>
  <si>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</si>
  <si>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</si>
  <si>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</si>
  <si>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</si>
  <si>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</si>
  <si>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</si>
  <si>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</si>
  <si>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</si>
  <si>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</si>
  <si>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</si>
  <si>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</si>
  <si>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</si>
  <si>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</si>
  <si>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</si>
  <si>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</si>
  <si>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</si>
  <si>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</si>
  <si>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</si>
  <si>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</si>
  <si>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</si>
  <si>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</si>
  <si>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</si>
  <si>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</si>
  <si>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</si>
  <si>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</si>
  <si>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</si>
  <si>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</si>
  <si>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</si>
  <si>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</si>
  <si>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</si>
  <si>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</si>
  <si>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</si>
  <si>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</si>
  <si>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</si>
  <si>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</si>
  <si>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</si>
  <si>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</si>
  <si>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</si>
  <si>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</si>
  <si>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</si>
  <si>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</si>
  <si>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</si>
  <si>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</si>
  <si>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App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</si>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</sst>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</numFmts>
  <fonts count="2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142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9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4" fillId="22" borderId="94" applyNumberFormat="0" applyAlignment="0" applyProtection="0"/>
    <xf numFmtId="0" fontId="15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" fillId="26" borderId="0" applyNumberFormat="0" applyBorder="0" applyAlignment="0" applyProtection="0"/>
    <xf numFmtId="0" fontId="6" fillId="27" borderId="0" applyNumberFormat="0" applyBorder="0" applyAlignment="0" applyProtection="0"/>
    <xf numFmtId="0" fontId="21" fillId="28" borderId="0" applyNumberFormat="0" applyBorder="0" applyAlignment="0" applyProtection="0"/>
    <xf numFmtId="44" fontId="3" fillId="0" borderId="0" applyFont="0" applyFill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3" fillId="31" borderId="0" applyNumberFormat="0" applyBorder="0" applyAlignment="0" applyProtection="0"/>
  </cellStyleXfs>
  <cellXfs count="509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8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2" fillId="0" borderId="49" xfId="0" applyFont="1" applyBorder="1"/>
    <xf numFmtId="0" fontId="12" fillId="0" borderId="38" xfId="0" applyFont="1" applyBorder="1"/>
    <xf numFmtId="0" fontId="0" fillId="4" borderId="39" xfId="0" applyFill="1" applyBorder="1"/>
    <xf numFmtId="0" fontId="4" fillId="0" borderId="41" xfId="0" applyFont="1" applyBorder="1"/>
    <xf numFmtId="0" fontId="12" fillId="0" borderId="47" xfId="0" applyFont="1" applyBorder="1"/>
    <xf numFmtId="0" fontId="0" fillId="12" borderId="0" xfId="0" applyFill="1"/>
    <xf numFmtId="49" fontId="5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2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2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2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3" fillId="17" borderId="37" xfId="3" applyNumberFormat="1" applyBorder="1"/>
    <xf numFmtId="2" fontId="3" fillId="17" borderId="43" xfId="3" applyNumberFormat="1" applyBorder="1"/>
    <xf numFmtId="2" fontId="3" fillId="17" borderId="37" xfId="3" applyNumberFormat="1" applyBorder="1" applyAlignment="1">
      <alignment horizontal="center"/>
    </xf>
    <xf numFmtId="0" fontId="3" fillId="18" borderId="43" xfId="4" applyBorder="1" applyAlignment="1">
      <alignment horizontal="center"/>
    </xf>
    <xf numFmtId="0" fontId="3" fillId="18" borderId="43" xfId="4" applyBorder="1"/>
    <xf numFmtId="0" fontId="3" fillId="18" borderId="23" xfId="4" applyBorder="1"/>
    <xf numFmtId="0" fontId="3" fillId="18" borderId="23" xfId="4" applyBorder="1" applyAlignment="1">
      <alignment horizontal="center"/>
    </xf>
    <xf numFmtId="0" fontId="3" fillId="18" borderId="19" xfId="4" applyBorder="1" applyAlignment="1">
      <alignment horizontal="center"/>
    </xf>
    <xf numFmtId="0" fontId="3" fillId="18" borderId="22" xfId="4" applyBorder="1" applyAlignment="1">
      <alignment horizontal="center"/>
    </xf>
    <xf numFmtId="2" fontId="3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8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8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5" fillId="13" borderId="74" xfId="0" applyNumberFormat="1" applyFont="1" applyFill="1" applyBorder="1" applyAlignment="1">
      <alignment horizontal="center"/>
    </xf>
    <xf numFmtId="0" fontId="5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9" fillId="4" borderId="79" xfId="0" applyFont="1" applyFill="1" applyBorder="1"/>
    <xf numFmtId="0" fontId="12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2" fillId="0" borderId="76" xfId="0" applyFont="1" applyBorder="1"/>
    <xf numFmtId="2" fontId="0" fillId="16" borderId="73" xfId="0" applyNumberFormat="1" applyFill="1" applyBorder="1"/>
    <xf numFmtId="0" fontId="3" fillId="18" borderId="39" xfId="4" applyBorder="1" applyAlignment="1">
      <alignment horizontal="center"/>
    </xf>
    <xf numFmtId="0" fontId="3" fillId="18" borderId="36" xfId="4" applyBorder="1" applyAlignment="1">
      <alignment horizontal="center" vertical="center"/>
    </xf>
    <xf numFmtId="0" fontId="3" fillId="18" borderId="52" xfId="4" applyBorder="1" applyAlignment="1">
      <alignment horizontal="center" vertical="center"/>
    </xf>
    <xf numFmtId="0" fontId="3" fillId="18" borderId="57" xfId="4" applyBorder="1" applyAlignment="1">
      <alignment horizontal="center"/>
    </xf>
    <xf numFmtId="0" fontId="3" fillId="18" borderId="63" xfId="4" applyBorder="1" applyAlignment="1">
      <alignment horizontal="center" vertical="center"/>
    </xf>
    <xf numFmtId="0" fontId="3" fillId="18" borderId="85" xfId="4" applyBorder="1" applyAlignment="1">
      <alignment horizontal="center" vertical="center"/>
    </xf>
    <xf numFmtId="0" fontId="3" fillId="18" borderId="79" xfId="4" applyBorder="1" applyAlignment="1">
      <alignment horizontal="center"/>
    </xf>
    <xf numFmtId="0" fontId="3" fillId="18" borderId="83" xfId="4" applyBorder="1" applyAlignment="1">
      <alignment horizontal="center" vertical="center"/>
    </xf>
    <xf numFmtId="0" fontId="3" fillId="18" borderId="77" xfId="4" applyBorder="1" applyAlignment="1">
      <alignment horizontal="center" vertical="center"/>
    </xf>
    <xf numFmtId="0" fontId="2" fillId="19" borderId="81" xfId="5" applyBorder="1" applyAlignment="1">
      <alignment horizontal="center"/>
    </xf>
    <xf numFmtId="0" fontId="2" fillId="19" borderId="82" xfId="5" applyBorder="1" applyAlignment="1">
      <alignment horizontal="center"/>
    </xf>
    <xf numFmtId="0" fontId="2" fillId="19" borderId="19" xfId="5" applyBorder="1" applyAlignment="1">
      <alignment horizontal="center"/>
    </xf>
    <xf numFmtId="0" fontId="2" fillId="19" borderId="44" xfId="5" applyBorder="1" applyAlignment="1">
      <alignment horizontal="center"/>
    </xf>
    <xf numFmtId="2" fontId="3" fillId="18" borderId="51" xfId="4" applyNumberFormat="1" applyBorder="1" applyAlignment="1">
      <alignment horizontal="center" vertical="center"/>
    </xf>
    <xf numFmtId="2" fontId="3" fillId="18" borderId="77" xfId="4" applyNumberFormat="1" applyBorder="1" applyAlignment="1">
      <alignment horizontal="center" vertical="center"/>
    </xf>
    <xf numFmtId="0" fontId="2" fillId="19" borderId="43" xfId="5" applyBorder="1" applyAlignment="1">
      <alignment horizontal="center"/>
    </xf>
    <xf numFmtId="0" fontId="3" fillId="20" borderId="76" xfId="6" applyBorder="1" applyAlignment="1">
      <alignment horizontal="center" vertical="center"/>
    </xf>
    <xf numFmtId="0" fontId="3" fillId="20" borderId="92" xfId="6" applyBorder="1" applyAlignment="1">
      <alignment horizontal="center" vertical="center"/>
    </xf>
    <xf numFmtId="0" fontId="3" fillId="20" borderId="53" xfId="6" applyBorder="1" applyAlignment="1">
      <alignment horizontal="center" vertical="center"/>
    </xf>
    <xf numFmtId="0" fontId="2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3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3" fillId="18" borderId="92" xfId="4" applyNumberFormat="1" applyBorder="1" applyAlignment="1">
      <alignment horizontal="center" vertical="center"/>
    </xf>
    <xf numFmtId="1" fontId="3" fillId="18" borderId="10" xfId="4" applyNumberFormat="1" applyBorder="1" applyAlignment="1">
      <alignment horizontal="center" vertical="center"/>
    </xf>
    <xf numFmtId="1" fontId="3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5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5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3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3" fillId="20" borderId="52" xfId="6" applyBorder="1" applyAlignment="1">
      <alignment horizontal="center" vertical="center"/>
    </xf>
    <xf numFmtId="0" fontId="3" fillId="20" borderId="104" xfId="6" applyBorder="1" applyAlignment="1">
      <alignment horizontal="center" vertical="center"/>
    </xf>
    <xf numFmtId="0" fontId="3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3" fillId="21" borderId="37" xfId="7" applyBorder="1" applyAlignment="1">
      <alignment horizontal="center" vertical="center"/>
    </xf>
    <xf numFmtId="0" fontId="3" fillId="20" borderId="10" xfId="6" applyBorder="1" applyAlignment="1">
      <alignment horizontal="center" vertical="center"/>
    </xf>
    <xf numFmtId="0" fontId="3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5" fillId="23" borderId="27" xfId="9" applyBorder="1" applyAlignment="1">
      <alignment horizontal="center"/>
    </xf>
    <xf numFmtId="0" fontId="15" fillId="23" borderId="103" xfId="9" applyBorder="1" applyAlignment="1">
      <alignment horizontal="center"/>
    </xf>
    <xf numFmtId="0" fontId="15" fillId="23" borderId="89" xfId="9" applyBorder="1" applyAlignment="1">
      <alignment horizontal="center"/>
    </xf>
    <xf numFmtId="0" fontId="15" fillId="23" borderId="27" xfId="9" applyBorder="1" applyAlignment="1">
      <alignment horizontal="center" vertical="center"/>
    </xf>
    <xf numFmtId="0" fontId="15" fillId="23" borderId="103" xfId="9" applyBorder="1" applyAlignment="1">
      <alignment horizontal="center" vertical="center"/>
    </xf>
    <xf numFmtId="0" fontId="15" fillId="23" borderId="89" xfId="9" applyBorder="1" applyAlignment="1">
      <alignment horizontal="center" vertical="center"/>
    </xf>
    <xf numFmtId="0" fontId="1" fillId="24" borderId="24" xfId="10" applyBorder="1" applyAlignment="1">
      <alignment horizontal="center"/>
    </xf>
    <xf numFmtId="0" fontId="1" fillId="24" borderId="99" xfId="10" applyBorder="1" applyAlignment="1">
      <alignment horizontal="center"/>
    </xf>
    <xf numFmtId="0" fontId="1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3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5" fillId="23" borderId="10" xfId="9" applyBorder="1" applyAlignment="1">
      <alignment horizontal="center"/>
    </xf>
    <xf numFmtId="0" fontId="15" fillId="23" borderId="110" xfId="9" applyBorder="1" applyAlignment="1">
      <alignment horizontal="center"/>
    </xf>
    <xf numFmtId="0" fontId="15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5" fillId="23" borderId="10" xfId="9" applyBorder="1" applyAlignment="1">
      <alignment horizontal="center" vertical="center"/>
    </xf>
    <xf numFmtId="0" fontId="15" fillId="23" borderId="110" xfId="9" applyBorder="1" applyAlignment="1">
      <alignment horizontal="center" vertical="center"/>
    </xf>
    <xf numFmtId="0" fontId="15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5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5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3" fillId="20" borderId="124" xfId="6" applyBorder="1" applyAlignment="1">
      <alignment horizontal="center" vertical="center"/>
    </xf>
    <xf numFmtId="0" fontId="3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5" fillId="23" borderId="105" xfId="9" applyBorder="1" applyAlignment="1">
      <alignment horizontal="center"/>
    </xf>
    <xf numFmtId="0" fontId="15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5" fillId="23" borderId="10" xfId="9" applyNumberFormat="1" applyBorder="1" applyAlignment="1">
      <alignment horizontal="center"/>
    </xf>
    <xf numFmtId="165" fontId="15" fillId="23" borderId="105" xfId="9" applyNumberFormat="1" applyBorder="1" applyAlignment="1">
      <alignment horizontal="center"/>
    </xf>
    <xf numFmtId="165" fontId="15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5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5" fillId="23" borderId="132" xfId="9" applyBorder="1" applyAlignment="1">
      <alignment horizontal="center" vertical="center"/>
    </xf>
    <xf numFmtId="0" fontId="15" fillId="23" borderId="76" xfId="9" applyBorder="1" applyAlignment="1">
      <alignment horizontal="center" vertical="center"/>
    </xf>
    <xf numFmtId="0" fontId="15" fillId="23" borderId="132" xfId="9" applyBorder="1"/>
    <xf numFmtId="0" fontId="15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3" fillId="21" borderId="76" xfId="7" applyBorder="1" applyAlignment="1">
      <alignment horizontal="center" vertical="center"/>
    </xf>
    <xf numFmtId="0" fontId="3" fillId="20" borderId="134" xfId="6" applyBorder="1" applyAlignment="1">
      <alignment horizontal="center" vertical="center"/>
    </xf>
    <xf numFmtId="0" fontId="15" fillId="23" borderId="134" xfId="9" applyBorder="1"/>
    <xf numFmtId="0" fontId="0" fillId="3" borderId="0" xfId="0" applyFill="1" applyAlignment="1">
      <alignment horizontal="center"/>
    </xf>
    <xf numFmtId="0" fontId="15" fillId="23" borderId="80" xfId="9" applyBorder="1" applyAlignment="1">
      <alignment horizontal="center"/>
    </xf>
    <xf numFmtId="0" fontId="15" fillId="23" borderId="129" xfId="9" applyBorder="1" applyAlignment="1">
      <alignment horizontal="center"/>
    </xf>
    <xf numFmtId="0" fontId="15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5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1" fillId="28" borderId="106" xfId="14" applyBorder="1"/>
    <xf numFmtId="0" fontId="15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1" fillId="28" borderId="80" xfId="14" applyBorder="1"/>
    <xf numFmtId="0" fontId="21" fillId="28" borderId="129" xfId="14" applyBorder="1"/>
    <xf numFmtId="0" fontId="21" fillId="28" borderId="130" xfId="14" applyBorder="1"/>
    <xf numFmtId="0" fontId="21" fillId="28" borderId="10" xfId="14" applyBorder="1"/>
    <xf numFmtId="0" fontId="21" fillId="28" borderId="134" xfId="14" applyBorder="1"/>
    <xf numFmtId="0" fontId="21" fillId="28" borderId="76" xfId="14" applyBorder="1"/>
    <xf numFmtId="0" fontId="21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5" fillId="23" borderId="134" xfId="9" applyBorder="1" applyAlignment="1">
      <alignment horizontal="center"/>
    </xf>
    <xf numFmtId="0" fontId="15" fillId="23" borderId="110" xfId="9" applyBorder="1"/>
    <xf numFmtId="0" fontId="15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3" fillId="26" borderId="10" xfId="12" applyBorder="1" applyAlignment="1">
      <alignment horizontal="center" vertical="center"/>
    </xf>
    <xf numFmtId="0" fontId="3" fillId="26" borderId="134" xfId="12" applyBorder="1" applyAlignment="1">
      <alignment horizontal="center" vertical="center"/>
    </xf>
    <xf numFmtId="0" fontId="3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3" fillId="26" borderId="51" xfId="12" applyBorder="1" applyAlignment="1">
      <alignment horizontal="center" vertical="center"/>
    </xf>
    <xf numFmtId="0" fontId="3" fillId="26" borderId="131" xfId="12" applyBorder="1" applyAlignment="1">
      <alignment horizontal="center" vertical="center"/>
    </xf>
    <xf numFmtId="0" fontId="3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4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45" xfId="0" applyFill="1" applyBorder="1" applyAlignment="1">
      <alignment horizontal="center" vertical="center"/>
    </xf>
    <xf numFmtId="0" fontId="15" fillId="23" borderId="37" xfId="9" applyBorder="1" applyAlignment="1">
      <alignment horizontal="center" vertical="center"/>
    </xf>
    <xf numFmtId="0" fontId="15" fillId="23" borderId="38" xfId="9" applyBorder="1" applyAlignment="1">
      <alignment horizontal="center" vertical="center"/>
    </xf>
    <xf numFmtId="0" fontId="3" fillId="20" borderId="37" xfId="6" applyBorder="1" applyAlignment="1">
      <alignment horizontal="center" vertical="center"/>
    </xf>
    <xf numFmtId="0" fontId="3" fillId="20" borderId="38" xfId="6" applyBorder="1" applyAlignment="1">
      <alignment horizontal="center" vertical="center"/>
    </xf>
    <xf numFmtId="0" fontId="3" fillId="18" borderId="53" xfId="4" applyBorder="1" applyAlignment="1">
      <alignment horizontal="center" vertical="center"/>
    </xf>
    <xf numFmtId="0" fontId="3" fillId="18" borderId="84" xfId="4" applyBorder="1" applyAlignment="1">
      <alignment horizontal="center" vertical="center"/>
    </xf>
    <xf numFmtId="0" fontId="3" fillId="18" borderId="76" xfId="4" applyBorder="1" applyAlignment="1">
      <alignment horizontal="center" vertical="center"/>
    </xf>
    <xf numFmtId="0" fontId="3" fillId="18" borderId="37" xfId="4" applyBorder="1" applyAlignment="1">
      <alignment horizontal="center" vertical="center"/>
    </xf>
    <xf numFmtId="0" fontId="3" fillId="18" borderId="49" xfId="4" applyBorder="1" applyAlignment="1">
      <alignment horizontal="center" vertical="center"/>
    </xf>
    <xf numFmtId="0" fontId="3" fillId="18" borderId="38" xfId="4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3" fillId="20" borderId="49" xfId="6" applyBorder="1" applyAlignment="1">
      <alignment horizontal="center" vertical="center"/>
    </xf>
    <xf numFmtId="0" fontId="3" fillId="20" borderId="110" xfId="6" applyBorder="1" applyAlignment="1">
      <alignment horizontal="center" vertical="center"/>
    </xf>
    <xf numFmtId="0" fontId="15" fillId="23" borderId="49" xfId="9" applyBorder="1" applyAlignment="1">
      <alignment horizontal="center" vertical="center"/>
    </xf>
    <xf numFmtId="0" fontId="15" fillId="23" borderId="110" xfId="9" applyBorder="1" applyAlignment="1">
      <alignment horizontal="center" vertic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23" fillId="29" borderId="44" xfId="16" applyFont="1" applyBorder="1" applyAlignment="1">
      <alignment horizontal="center" vertical="center"/>
    </xf>
    <xf numFmtId="0" fontId="23" fillId="29" borderId="42" xfId="16" applyFont="1" applyBorder="1" applyAlignment="1">
      <alignment horizontal="center" vertical="center"/>
    </xf>
    <xf numFmtId="0" fontId="23" fillId="29" borderId="45" xfId="16" applyFont="1" applyBorder="1" applyAlignment="1">
      <alignment horizontal="center" vertical="center"/>
    </xf>
    <xf numFmtId="0" fontId="23" fillId="29" borderId="47" xfId="16" applyFont="1" applyBorder="1" applyAlignment="1">
      <alignment horizontal="center" vertical="center"/>
    </xf>
    <xf numFmtId="0" fontId="23" fillId="29" borderId="107" xfId="16" applyFont="1" applyBorder="1" applyAlignment="1">
      <alignment horizontal="center" vertical="center"/>
    </xf>
    <xf numFmtId="0" fontId="23" fillId="29" borderId="48" xfId="16" applyFont="1" applyBorder="1" applyAlignment="1">
      <alignment horizontal="center" vertical="center"/>
    </xf>
    <xf numFmtId="0" fontId="6" fillId="30" borderId="19" xfId="17" applyBorder="1" applyAlignment="1">
      <alignment horizontal="center"/>
    </xf>
    <xf numFmtId="0" fontId="6" fillId="30" borderId="23" xfId="17" applyBorder="1" applyAlignment="1">
      <alignment horizontal="center"/>
    </xf>
    <xf numFmtId="0" fontId="6" fillId="30" borderId="22" xfId="17" applyBorder="1" applyAlignment="1">
      <alignment horizontal="center"/>
    </xf>
    <xf numFmtId="0" fontId="3" fillId="31" borderId="44" xfId="18" applyBorder="1" applyAlignment="1">
      <alignment horizontal="center" vertical="center"/>
    </xf>
    <xf numFmtId="0" fontId="3" fillId="31" borderId="47" xfId="18" applyBorder="1" applyAlignment="1">
      <alignment horizontal="center" vertical="center"/>
    </xf>
    <xf numFmtId="0" fontId="3" fillId="31" borderId="37" xfId="18" applyBorder="1" applyAlignment="1">
      <alignment horizontal="center" vertical="center"/>
    </xf>
    <xf numFmtId="0" fontId="3" fillId="31" borderId="49" xfId="18" applyBorder="1" applyAlignment="1">
      <alignment horizontal="center" vertical="center"/>
    </xf>
    <xf numFmtId="0" fontId="3" fillId="26" borderId="136" xfId="12" applyBorder="1" applyAlignment="1">
      <alignment horizontal="center"/>
    </xf>
    <xf numFmtId="0" fontId="3" fillId="26" borderId="137" xfId="12" applyBorder="1" applyAlignment="1">
      <alignment horizontal="center"/>
    </xf>
    <xf numFmtId="0" fontId="3" fillId="26" borderId="138" xfId="12" applyBorder="1" applyAlignment="1">
      <alignment horizontal="center"/>
    </xf>
    <xf numFmtId="0" fontId="3" fillId="26" borderId="47" xfId="12" applyBorder="1" applyAlignment="1">
      <alignment horizontal="center"/>
    </xf>
    <xf numFmtId="0" fontId="3" fillId="26" borderId="48" xfId="12" applyBorder="1" applyAlignment="1">
      <alignment horizontal="center"/>
    </xf>
    <xf numFmtId="0" fontId="3" fillId="26" borderId="44" xfId="12" applyBorder="1" applyAlignment="1">
      <alignment horizontal="center" vertical="center"/>
    </xf>
    <xf numFmtId="0" fontId="3" fillId="26" borderId="50" xfId="12" applyBorder="1" applyAlignment="1">
      <alignment horizontal="center" vertical="center"/>
    </xf>
    <xf numFmtId="0" fontId="3" fillId="26" borderId="47" xfId="12" applyBorder="1" applyAlignment="1">
      <alignment horizontal="center" vertical="center"/>
    </xf>
    <xf numFmtId="0" fontId="6" fillId="27" borderId="0" xfId="13" applyAlignment="1">
      <alignment horizontal="center"/>
    </xf>
    <xf numFmtId="49" fontId="5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4" fillId="22" borderId="19" xfId="8" applyBorder="1" applyAlignment="1">
      <alignment horizontal="center"/>
    </xf>
    <xf numFmtId="0" fontId="14" fillId="22" borderId="23" xfId="8" applyBorder="1" applyAlignment="1">
      <alignment horizontal="center"/>
    </xf>
    <xf numFmtId="0" fontId="14" fillId="22" borderId="48" xfId="8" applyBorder="1" applyAlignment="1">
      <alignment horizontal="center"/>
    </xf>
    <xf numFmtId="0" fontId="14" fillId="22" borderId="47" xfId="8" applyBorder="1" applyAlignment="1">
      <alignment horizontal="center"/>
    </xf>
    <xf numFmtId="0" fontId="14" fillId="22" borderId="107" xfId="8" applyBorder="1" applyAlignment="1">
      <alignment horizontal="center"/>
    </xf>
    <xf numFmtId="0" fontId="14" fillId="22" borderId="22" xfId="8" applyBorder="1" applyAlignment="1">
      <alignment horizontal="center"/>
    </xf>
    <xf numFmtId="0" fontId="3" fillId="26" borderId="24" xfId="12" applyBorder="1" applyAlignment="1">
      <alignment horizontal="center"/>
    </xf>
    <xf numFmtId="0" fontId="3" fillId="26" borderId="99" xfId="12" applyBorder="1" applyAlignment="1">
      <alignment horizontal="center"/>
    </xf>
    <xf numFmtId="0" fontId="3" fillId="26" borderId="25" xfId="12" applyBorder="1" applyAlignment="1">
      <alignment horizontal="center"/>
    </xf>
    <xf numFmtId="0" fontId="1" fillId="25" borderId="19" xfId="11" applyBorder="1" applyAlignment="1">
      <alignment horizontal="center"/>
    </xf>
    <xf numFmtId="0" fontId="1" fillId="25" borderId="23" xfId="11" applyBorder="1" applyAlignment="1">
      <alignment horizontal="center"/>
    </xf>
    <xf numFmtId="0" fontId="1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4" fillId="22" borderId="42" xfId="8" applyBorder="1" applyAlignment="1">
      <alignment horizontal="center"/>
    </xf>
    <xf numFmtId="0" fontId="14" fillId="22" borderId="45" xfId="8" applyBorder="1" applyAlignment="1">
      <alignment horizontal="center"/>
    </xf>
    <xf numFmtId="0" fontId="14" fillId="22" borderId="46" xfId="8" applyBorder="1" applyAlignment="1">
      <alignment horizontal="center"/>
    </xf>
    <xf numFmtId="0" fontId="3" fillId="20" borderId="40" xfId="6" applyBorder="1" applyAlignment="1">
      <alignment horizontal="center"/>
    </xf>
    <xf numFmtId="0" fontId="3" fillId="20" borderId="41" xfId="6" applyBorder="1" applyAlignment="1">
      <alignment horizontal="center"/>
    </xf>
    <xf numFmtId="0" fontId="1" fillId="24" borderId="19" xfId="10" applyBorder="1" applyAlignment="1">
      <alignment horizontal="center"/>
    </xf>
    <xf numFmtId="0" fontId="1" fillId="24" borderId="23" xfId="10" applyBorder="1" applyAlignment="1">
      <alignment horizontal="center"/>
    </xf>
    <xf numFmtId="0" fontId="1" fillId="24" borderId="22" xfId="10" applyBorder="1" applyAlignment="1">
      <alignment horizontal="center"/>
    </xf>
    <xf numFmtId="0" fontId="6" fillId="27" borderId="19" xfId="13" applyBorder="1" applyAlignment="1">
      <alignment horizontal="center"/>
    </xf>
    <xf numFmtId="0" fontId="6" fillId="27" borderId="23" xfId="13" applyBorder="1" applyAlignment="1">
      <alignment horizontal="center"/>
    </xf>
    <xf numFmtId="0" fontId="6" fillId="27" borderId="22" xfId="13" applyBorder="1" applyAlignment="1">
      <alignment horizontal="center"/>
    </xf>
    <xf numFmtId="0" fontId="3" fillId="21" borderId="19" xfId="7" applyBorder="1" applyAlignment="1">
      <alignment horizontal="center"/>
    </xf>
    <xf numFmtId="0" fontId="3" fillId="21" borderId="23" xfId="7" applyBorder="1" applyAlignment="1">
      <alignment horizontal="center"/>
    </xf>
    <xf numFmtId="0" fontId="3" fillId="21" borderId="22" xfId="7" applyBorder="1" applyAlignment="1">
      <alignment horizontal="center"/>
    </xf>
    <xf numFmtId="0" fontId="3" fillId="20" borderId="44" xfId="6" applyBorder="1" applyAlignment="1">
      <alignment horizontal="center" vertical="center"/>
    </xf>
    <xf numFmtId="0" fontId="3" fillId="20" borderId="50" xfId="6" applyBorder="1" applyAlignment="1">
      <alignment horizontal="center" vertical="center"/>
    </xf>
    <xf numFmtId="0" fontId="3" fillId="20" borderId="19" xfId="6" applyBorder="1" applyAlignment="1">
      <alignment horizontal="center"/>
    </xf>
    <xf numFmtId="0" fontId="3" fillId="20" borderId="22" xfId="6" applyBorder="1" applyAlignment="1">
      <alignment horizontal="center"/>
    </xf>
    <xf numFmtId="0" fontId="3" fillId="20" borderId="23" xfId="6" applyBorder="1" applyAlignment="1">
      <alignment horizontal="center"/>
    </xf>
    <xf numFmtId="0" fontId="3" fillId="21" borderId="42" xfId="7" applyBorder="1" applyAlignment="1">
      <alignment horizontal="center"/>
    </xf>
    <xf numFmtId="0" fontId="3" fillId="21" borderId="45" xfId="7" applyBorder="1" applyAlignment="1">
      <alignment horizontal="center"/>
    </xf>
    <xf numFmtId="0" fontId="3" fillId="20" borderId="51" xfId="6" applyBorder="1" applyAlignment="1">
      <alignment horizontal="center" vertical="center"/>
    </xf>
    <xf numFmtId="0" fontId="3" fillId="20" borderId="131" xfId="6" applyBorder="1" applyAlignment="1">
      <alignment horizontal="center" vertical="center"/>
    </xf>
    <xf numFmtId="0" fontId="6" fillId="27" borderId="0" xfId="13" applyBorder="1" applyAlignment="1">
      <alignment horizontal="center"/>
    </xf>
    <xf numFmtId="0" fontId="15" fillId="23" borderId="45" xfId="9" applyBorder="1" applyAlignment="1">
      <alignment horizontal="center" vertical="center"/>
    </xf>
    <xf numFmtId="0" fontId="15" fillId="23" borderId="46" xfId="9" applyBorder="1" applyAlignment="1">
      <alignment horizontal="center" vertical="center"/>
    </xf>
    <xf numFmtId="0" fontId="21" fillId="28" borderId="37" xfId="14" applyBorder="1" applyAlignment="1">
      <alignment horizontal="center" vertical="center"/>
    </xf>
    <xf numFmtId="0" fontId="21" fillId="28" borderId="49" xfId="14" applyBorder="1" applyAlignment="1">
      <alignment horizontal="center" vertical="center"/>
    </xf>
    <xf numFmtId="0" fontId="21" fillId="28" borderId="38" xfId="14" applyBorder="1" applyAlignment="1">
      <alignment horizontal="center" vertical="center"/>
    </xf>
    <xf numFmtId="0" fontId="3" fillId="26" borderId="37" xfId="12" applyBorder="1" applyAlignment="1">
      <alignment horizontal="center" vertical="center"/>
    </xf>
    <xf numFmtId="0" fontId="3" fillId="26" borderId="49" xfId="12" applyBorder="1" applyAlignment="1">
      <alignment horizontal="center" vertical="center"/>
    </xf>
    <xf numFmtId="0" fontId="3" fillId="26" borderId="38" xfId="12" applyBorder="1" applyAlignment="1">
      <alignment horizontal="center" vertical="center"/>
    </xf>
  </cellXfs>
  <cellStyles count="19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2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7.9000000000000001E-2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sensori'!$C$3:$C$5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1.001E-2</c:v>
                </c:pt>
                <c:pt idx="1">
                  <c:v>-2.6429999999999999E-2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-5.6599999999999998E-2</c:v>
                </c:pt>
                <c:pt idx="1">
                  <c:v>-8.0049999999999996E-2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STATICI'!$O$10,'CONFRONTO DATI STATICI'!$AA$10)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STATICI'!$O$17,'CONFRONTO DATI STATICI'!$AA$17)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STATICI'!$C$31,'CONFRONTO DATI STATICI'!$O$31,'CONFRONTO DATI STATICI'!$AA$31)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STATICI'!$Q$10,'CONFRONTO DATI STATICI'!$AC$10)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STATICI'!$Q$17,'CONFRONTO DATI STATICI'!$AC$17)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STATICI'!$E$31,'CONFRONTO DATI STATICI'!$Q$31,'CONFRONTO DATI STATICI'!$AC$31)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STATICI'!$R$10,'CONFRONTO DATI STATICI'!$AD$10)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STATICI'!$R$17,'CONFRONTO DATI STATICI'!$AD$17)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STATICI'!$F$31,'CONFRONTO DATI STATICI'!$R$31,'CONFRONTO DATI STATICI'!$AD$31)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1.0082000000000001E-2</c:v>
                </c:pt>
                <c:pt idx="1">
                  <c:v>5.0820000000000006E-3</c:v>
                </c:pt>
                <c:pt idx="2">
                  <c:v>4.0820000000000006E-3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1.1438E-2</c:v>
                </c:pt>
                <c:pt idx="1">
                  <c:v>6.4380000000000001E-3</c:v>
                </c:pt>
                <c:pt idx="2">
                  <c:v>5.4380000000000001E-3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1.1469E-2</c:v>
                </c:pt>
                <c:pt idx="1">
                  <c:v>6.4689999999999999E-3</c:v>
                </c:pt>
                <c:pt idx="2">
                  <c:v>5.4689999999999999E-3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1.0079000000000001E-2</c:v>
                </c:pt>
                <c:pt idx="1">
                  <c:v>5.079000000000001E-3</c:v>
                </c:pt>
                <c:pt idx="2">
                  <c:v>4.079000000000001E-3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1.1453000000000001E-2</c:v>
                </c:pt>
                <c:pt idx="1">
                  <c:v>6.4530000000000013E-3</c:v>
                </c:pt>
                <c:pt idx="2">
                  <c:v>5.4530000000000012E-3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21-4424-AD27-40C1CB0C7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A-4EFB-A1FC-19A3E65BE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D8-4B2B-A9AB-DBAD1343B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ED-455A-B178-FB8E3290E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8A-40C9-A088-A95C04643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1-4AFE-810E-D8C80067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8E-434F-9013-191AB879C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D-48A7-9B0C-220CC25F9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BD-4BD8-A460-3DAA75583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CC-4CFE-BC88-E88FB1B9A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5-48C9-8B6F-9FAA490F6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D9-4549-92E3-C26DB95B0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A4-43AE-8C4D-9444DC4E1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36-442C-91FA-1BE6F7A4A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1-48BA-A634-88CA68FFD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25-4BD7-8D75-345978BD7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8C-4A42-AC85-C2F000434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A3-4CFB-92FE-30C506735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STATICI'!$O$23,'CONFRONTO DATI STATICI'!$AA$23)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STATICI'!$Q$23,'CONFRONTO DATI STATICI'!$AC$23)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STATICI'!$R$23,'CONFRONTO DATI STATICI'!$AD$23)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9.8519999999999996E-3</c:v>
                </c:pt>
                <c:pt idx="1">
                  <c:v>9.3519999999999992E-3</c:v>
                </c:pt>
                <c:pt idx="2">
                  <c:v>8.3519999999999983E-3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9.8439999999999986E-3</c:v>
                </c:pt>
                <c:pt idx="1">
                  <c:v>9.3439999999999981E-3</c:v>
                </c:pt>
                <c:pt idx="2">
                  <c:v>8.3439999999999973E-3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sensori'!$E$266,'Flusso dati statici sensori'!$Q$266,'Flusso dati statici sensori'!$AC$266)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45-4173-8524-8AEDFFF4E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sensori'!$C$266,'Flusso dati statici sensori'!$O$266,'Flusso dati statici sensori'!$AA$266)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A7-492E-BB45-81D9FB9CC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sensori'!$F$266,'Flusso dati statici sensori'!$R$266,'Flusso dati statici sensori'!$AD$266)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0C-46BA-B6C9-DAEB7F869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sensori'!$C$347,'Flusso dati statici sensori'!$O$347,'Flusso dati statici sensori'!$AA$347)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8F-41E9-BBF9-8DE1771D7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sensori'!$E$347,'Flusso dati statici sensori'!$Q$347,'Flusso dati statici sensori'!$AC$347)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CA-4459-BEDA-45CF952C3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sensori'!$F$347,'Flusso dati statici sensori'!$R$347,'Flusso dati statici sensori'!$AD$347)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A2-4CE9-ABF0-DDF9A4B74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2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03.xml"/><Relationship Id="rId18" Type="http://schemas.openxmlformats.org/officeDocument/2006/relationships/chart" Target="../charts/chart408.xml"/><Relationship Id="rId26" Type="http://schemas.openxmlformats.org/officeDocument/2006/relationships/chart" Target="../charts/chart416.xml"/><Relationship Id="rId39" Type="http://schemas.openxmlformats.org/officeDocument/2006/relationships/chart" Target="../charts/chart429.xml"/><Relationship Id="rId21" Type="http://schemas.openxmlformats.org/officeDocument/2006/relationships/chart" Target="../charts/chart411.xml"/><Relationship Id="rId34" Type="http://schemas.openxmlformats.org/officeDocument/2006/relationships/chart" Target="../charts/chart424.xml"/><Relationship Id="rId42" Type="http://schemas.openxmlformats.org/officeDocument/2006/relationships/chart" Target="../charts/chart432.xml"/><Relationship Id="rId47" Type="http://schemas.openxmlformats.org/officeDocument/2006/relationships/chart" Target="../charts/chart437.xml"/><Relationship Id="rId7" Type="http://schemas.openxmlformats.org/officeDocument/2006/relationships/chart" Target="../charts/chart397.xml"/><Relationship Id="rId2" Type="http://schemas.openxmlformats.org/officeDocument/2006/relationships/chart" Target="../charts/chart392.xml"/><Relationship Id="rId16" Type="http://schemas.openxmlformats.org/officeDocument/2006/relationships/chart" Target="../charts/chart406.xml"/><Relationship Id="rId29" Type="http://schemas.openxmlformats.org/officeDocument/2006/relationships/chart" Target="../charts/chart419.xml"/><Relationship Id="rId1" Type="http://schemas.openxmlformats.org/officeDocument/2006/relationships/chart" Target="../charts/chart391.xml"/><Relationship Id="rId6" Type="http://schemas.openxmlformats.org/officeDocument/2006/relationships/chart" Target="../charts/chart396.xml"/><Relationship Id="rId11" Type="http://schemas.openxmlformats.org/officeDocument/2006/relationships/chart" Target="../charts/chart401.xml"/><Relationship Id="rId24" Type="http://schemas.openxmlformats.org/officeDocument/2006/relationships/chart" Target="../charts/chart414.xml"/><Relationship Id="rId32" Type="http://schemas.openxmlformats.org/officeDocument/2006/relationships/chart" Target="../charts/chart422.xml"/><Relationship Id="rId37" Type="http://schemas.openxmlformats.org/officeDocument/2006/relationships/chart" Target="../charts/chart427.xml"/><Relationship Id="rId40" Type="http://schemas.openxmlformats.org/officeDocument/2006/relationships/chart" Target="../charts/chart430.xml"/><Relationship Id="rId45" Type="http://schemas.openxmlformats.org/officeDocument/2006/relationships/chart" Target="../charts/chart435.xml"/><Relationship Id="rId5" Type="http://schemas.openxmlformats.org/officeDocument/2006/relationships/chart" Target="../charts/chart395.xml"/><Relationship Id="rId15" Type="http://schemas.openxmlformats.org/officeDocument/2006/relationships/chart" Target="../charts/chart405.xml"/><Relationship Id="rId23" Type="http://schemas.openxmlformats.org/officeDocument/2006/relationships/chart" Target="../charts/chart413.xml"/><Relationship Id="rId28" Type="http://schemas.openxmlformats.org/officeDocument/2006/relationships/chart" Target="../charts/chart418.xml"/><Relationship Id="rId36" Type="http://schemas.openxmlformats.org/officeDocument/2006/relationships/chart" Target="../charts/chart426.xml"/><Relationship Id="rId10" Type="http://schemas.openxmlformats.org/officeDocument/2006/relationships/chart" Target="../charts/chart400.xml"/><Relationship Id="rId19" Type="http://schemas.openxmlformats.org/officeDocument/2006/relationships/chart" Target="../charts/chart409.xml"/><Relationship Id="rId31" Type="http://schemas.openxmlformats.org/officeDocument/2006/relationships/chart" Target="../charts/chart421.xml"/><Relationship Id="rId44" Type="http://schemas.openxmlformats.org/officeDocument/2006/relationships/chart" Target="../charts/chart434.xml"/><Relationship Id="rId4" Type="http://schemas.openxmlformats.org/officeDocument/2006/relationships/chart" Target="../charts/chart394.xml"/><Relationship Id="rId9" Type="http://schemas.openxmlformats.org/officeDocument/2006/relationships/chart" Target="../charts/chart399.xml"/><Relationship Id="rId14" Type="http://schemas.openxmlformats.org/officeDocument/2006/relationships/chart" Target="../charts/chart404.xml"/><Relationship Id="rId22" Type="http://schemas.openxmlformats.org/officeDocument/2006/relationships/chart" Target="../charts/chart412.xml"/><Relationship Id="rId27" Type="http://schemas.openxmlformats.org/officeDocument/2006/relationships/chart" Target="../charts/chart417.xml"/><Relationship Id="rId30" Type="http://schemas.openxmlformats.org/officeDocument/2006/relationships/chart" Target="../charts/chart420.xml"/><Relationship Id="rId35" Type="http://schemas.openxmlformats.org/officeDocument/2006/relationships/chart" Target="../charts/chart425.xml"/><Relationship Id="rId43" Type="http://schemas.openxmlformats.org/officeDocument/2006/relationships/chart" Target="../charts/chart433.xml"/><Relationship Id="rId48" Type="http://schemas.openxmlformats.org/officeDocument/2006/relationships/chart" Target="../charts/chart438.xml"/><Relationship Id="rId8" Type="http://schemas.openxmlformats.org/officeDocument/2006/relationships/chart" Target="../charts/chart398.xml"/><Relationship Id="rId3" Type="http://schemas.openxmlformats.org/officeDocument/2006/relationships/chart" Target="../charts/chart393.xml"/><Relationship Id="rId12" Type="http://schemas.openxmlformats.org/officeDocument/2006/relationships/chart" Target="../charts/chart402.xml"/><Relationship Id="rId17" Type="http://schemas.openxmlformats.org/officeDocument/2006/relationships/chart" Target="../charts/chart407.xml"/><Relationship Id="rId25" Type="http://schemas.openxmlformats.org/officeDocument/2006/relationships/chart" Target="../charts/chart415.xml"/><Relationship Id="rId33" Type="http://schemas.openxmlformats.org/officeDocument/2006/relationships/chart" Target="../charts/chart423.xml"/><Relationship Id="rId38" Type="http://schemas.openxmlformats.org/officeDocument/2006/relationships/chart" Target="../charts/chart428.xml"/><Relationship Id="rId46" Type="http://schemas.openxmlformats.org/officeDocument/2006/relationships/chart" Target="../charts/chart436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309562</xdr:colOff>
      <xdr:row>14</xdr:row>
      <xdr:rowOff>9526</xdr:rowOff>
    </xdr:from>
    <xdr:to>
      <xdr:col>8</xdr:col>
      <xdr:colOff>527962</xdr:colOff>
      <xdr:row>39</xdr:row>
      <xdr:rowOff>45506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3A57C44-EF83-6F85-3725-AC16BD0F3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2543176"/>
          <a:ext cx="5400000" cy="4560356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13</xdr:row>
      <xdr:rowOff>173810</xdr:rowOff>
    </xdr:from>
    <xdr:to>
      <xdr:col>17</xdr:col>
      <xdr:colOff>381000</xdr:colOff>
      <xdr:row>39</xdr:row>
      <xdr:rowOff>38099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D914F9AD-CBF4-CEBD-F5D4-349362CC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0" y="2526486"/>
          <a:ext cx="5314950" cy="4569639"/>
        </a:xfrm>
        <a:prstGeom prst="rect">
          <a:avLst/>
        </a:prstGeom>
      </xdr:spPr>
    </xdr:pic>
    <xdr:clientData/>
  </xdr:twoCellAnchor>
  <xdr:twoCellAnchor editAs="oneCell">
    <xdr:from>
      <xdr:col>17</xdr:col>
      <xdr:colOff>611184</xdr:colOff>
      <xdr:row>13</xdr:row>
      <xdr:rowOff>158713</xdr:rowOff>
    </xdr:from>
    <xdr:to>
      <xdr:col>26</xdr:col>
      <xdr:colOff>238124</xdr:colOff>
      <xdr:row>39</xdr:row>
      <xdr:rowOff>6306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AC7EE94C-7F9E-3DA6-B632-B42FD3CB0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6061" y="2428840"/>
          <a:ext cx="5484813" cy="4387843"/>
        </a:xfrm>
        <a:prstGeom prst="rect">
          <a:avLst/>
        </a:prstGeom>
      </xdr:spPr>
    </xdr:pic>
    <xdr:clientData/>
  </xdr:twoCellAnchor>
  <xdr:twoCellAnchor editAs="oneCell">
    <xdr:from>
      <xdr:col>26</xdr:col>
      <xdr:colOff>611186</xdr:colOff>
      <xdr:row>13</xdr:row>
      <xdr:rowOff>151551</xdr:rowOff>
    </xdr:from>
    <xdr:to>
      <xdr:col>36</xdr:col>
      <xdr:colOff>253999</xdr:colOff>
      <xdr:row>39</xdr:row>
      <xdr:rowOff>41425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FE6A401-897F-AF60-673E-82C29A70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3936" y="2421678"/>
          <a:ext cx="6151563" cy="4430124"/>
        </a:xfrm>
        <a:prstGeom prst="rect">
          <a:avLst/>
        </a:prstGeom>
      </xdr:spPr>
    </xdr:pic>
    <xdr:clientData/>
  </xdr:twoCellAnchor>
  <xdr:twoCellAnchor editAs="oneCell">
    <xdr:from>
      <xdr:col>36</xdr:col>
      <xdr:colOff>516524</xdr:colOff>
      <xdr:row>13</xdr:row>
      <xdr:rowOff>136447</xdr:rowOff>
    </xdr:from>
    <xdr:to>
      <xdr:col>45</xdr:col>
      <xdr:colOff>142873</xdr:colOff>
      <xdr:row>39</xdr:row>
      <xdr:rowOff>54660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69BC258E-558F-7F98-BE18-AEF66EF31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48024" y="2406574"/>
          <a:ext cx="5484226" cy="4458463"/>
        </a:xfrm>
        <a:prstGeom prst="rect">
          <a:avLst/>
        </a:prstGeom>
      </xdr:spPr>
    </xdr:pic>
    <xdr:clientData/>
  </xdr:twoCellAnchor>
  <xdr:twoCellAnchor editAs="oneCell">
    <xdr:from>
      <xdr:col>36</xdr:col>
      <xdr:colOff>546725</xdr:colOff>
      <xdr:row>41</xdr:row>
      <xdr:rowOff>122861</xdr:rowOff>
    </xdr:from>
    <xdr:to>
      <xdr:col>45</xdr:col>
      <xdr:colOff>158748</xdr:colOff>
      <xdr:row>68</xdr:row>
      <xdr:rowOff>100223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9A93ACD8-F4CB-E101-CFAA-FA6D7364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78225" y="7282488"/>
          <a:ext cx="5469900" cy="4692235"/>
        </a:xfrm>
        <a:prstGeom prst="rect">
          <a:avLst/>
        </a:prstGeom>
      </xdr:spPr>
    </xdr:pic>
    <xdr:clientData/>
  </xdr:twoCellAnchor>
  <xdr:twoCellAnchor editAs="oneCell">
    <xdr:from>
      <xdr:col>9</xdr:col>
      <xdr:colOff>259349</xdr:colOff>
      <xdr:row>70</xdr:row>
      <xdr:rowOff>47626</xdr:rowOff>
    </xdr:from>
    <xdr:to>
      <xdr:col>17</xdr:col>
      <xdr:colOff>349249</xdr:colOff>
      <xdr:row>99</xdr:row>
      <xdr:rowOff>111123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B708FF74-6788-7229-C4A5-CB8FDB94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226" y="12271376"/>
          <a:ext cx="5296900" cy="5127624"/>
        </a:xfrm>
        <a:prstGeom prst="rect">
          <a:avLst/>
        </a:prstGeom>
      </xdr:spPr>
    </xdr:pic>
    <xdr:clientData/>
  </xdr:twoCellAnchor>
  <xdr:twoCellAnchor editAs="oneCell">
    <xdr:from>
      <xdr:col>17</xdr:col>
      <xdr:colOff>557690</xdr:colOff>
      <xdr:row>70</xdr:row>
      <xdr:rowOff>68037</xdr:rowOff>
    </xdr:from>
    <xdr:to>
      <xdr:col>26</xdr:col>
      <xdr:colOff>269875</xdr:colOff>
      <xdr:row>99</xdr:row>
      <xdr:rowOff>126997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9D0C5561-1C64-419A-83BD-96C36ED1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2567" y="12291787"/>
          <a:ext cx="5570058" cy="5123087"/>
        </a:xfrm>
        <a:prstGeom prst="rect">
          <a:avLst/>
        </a:prstGeom>
      </xdr:spPr>
    </xdr:pic>
    <xdr:clientData/>
  </xdr:twoCellAnchor>
  <xdr:twoCellAnchor editAs="oneCell">
    <xdr:from>
      <xdr:col>26</xdr:col>
      <xdr:colOff>579435</xdr:colOff>
      <xdr:row>70</xdr:row>
      <xdr:rowOff>61856</xdr:rowOff>
    </xdr:from>
    <xdr:to>
      <xdr:col>36</xdr:col>
      <xdr:colOff>301625</xdr:colOff>
      <xdr:row>99</xdr:row>
      <xdr:rowOff>126998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40F6B597-F1D8-9B10-BFF3-A77389219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85" y="12285606"/>
          <a:ext cx="6230940" cy="5129269"/>
        </a:xfrm>
        <a:prstGeom prst="rect">
          <a:avLst/>
        </a:prstGeom>
      </xdr:spPr>
    </xdr:pic>
    <xdr:clientData/>
  </xdr:twoCellAnchor>
  <xdr:twoCellAnchor editAs="oneCell">
    <xdr:from>
      <xdr:col>36</xdr:col>
      <xdr:colOff>531811</xdr:colOff>
      <xdr:row>70</xdr:row>
      <xdr:rowOff>61652</xdr:rowOff>
    </xdr:from>
    <xdr:to>
      <xdr:col>45</xdr:col>
      <xdr:colOff>190498</xdr:colOff>
      <xdr:row>99</xdr:row>
      <xdr:rowOff>118184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6A1BC07B-EEA6-72F3-8360-36F13512E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63311" y="12285402"/>
          <a:ext cx="5516564" cy="5120659"/>
        </a:xfrm>
        <a:prstGeom prst="rect">
          <a:avLst/>
        </a:prstGeom>
      </xdr:spPr>
    </xdr:pic>
    <xdr:clientData/>
  </xdr:twoCellAnchor>
  <xdr:twoCellAnchor editAs="oneCell">
    <xdr:from>
      <xdr:col>0</xdr:col>
      <xdr:colOff>336362</xdr:colOff>
      <xdr:row>70</xdr:row>
      <xdr:rowOff>25212</xdr:rowOff>
    </xdr:from>
    <xdr:to>
      <xdr:col>8</xdr:col>
      <xdr:colOff>539750</xdr:colOff>
      <xdr:row>99</xdr:row>
      <xdr:rowOff>111122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6C0B37C9-D01D-104A-5128-9A96B98D1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362" y="12248962"/>
          <a:ext cx="5410388" cy="5150037"/>
        </a:xfrm>
        <a:prstGeom prst="rect">
          <a:avLst/>
        </a:prstGeom>
      </xdr:spPr>
    </xdr:pic>
    <xdr:clientData/>
  </xdr:twoCellAnchor>
  <xdr:twoCellAnchor editAs="oneCell">
    <xdr:from>
      <xdr:col>0</xdr:col>
      <xdr:colOff>316016</xdr:colOff>
      <xdr:row>41</xdr:row>
      <xdr:rowOff>164211</xdr:rowOff>
    </xdr:from>
    <xdr:to>
      <xdr:col>8</xdr:col>
      <xdr:colOff>523875</xdr:colOff>
      <xdr:row>68</xdr:row>
      <xdr:rowOff>15875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62D767EE-D897-C880-C9A6-86D5DBBC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016" y="7323838"/>
          <a:ext cx="5414859" cy="4566537"/>
        </a:xfrm>
        <a:prstGeom prst="rect">
          <a:avLst/>
        </a:prstGeom>
      </xdr:spPr>
    </xdr:pic>
    <xdr:clientData/>
  </xdr:twoCellAnchor>
  <xdr:twoCellAnchor editAs="oneCell">
    <xdr:from>
      <xdr:col>9</xdr:col>
      <xdr:colOff>227010</xdr:colOff>
      <xdr:row>42</xdr:row>
      <xdr:rowOff>6239</xdr:rowOff>
    </xdr:from>
    <xdr:to>
      <xdr:col>17</xdr:col>
      <xdr:colOff>380998</xdr:colOff>
      <xdr:row>68</xdr:row>
      <xdr:rowOff>78697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ED20D9EE-80DE-DC79-035A-108F95FEF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4887" y="7340489"/>
          <a:ext cx="5360988" cy="4612708"/>
        </a:xfrm>
        <a:prstGeom prst="rect">
          <a:avLst/>
        </a:prstGeom>
      </xdr:spPr>
    </xdr:pic>
    <xdr:clientData/>
  </xdr:twoCellAnchor>
  <xdr:twoCellAnchor editAs="oneCell">
    <xdr:from>
      <xdr:col>17</xdr:col>
      <xdr:colOff>593768</xdr:colOff>
      <xdr:row>41</xdr:row>
      <xdr:rowOff>173697</xdr:rowOff>
    </xdr:from>
    <xdr:to>
      <xdr:col>26</xdr:col>
      <xdr:colOff>238124</xdr:colOff>
      <xdr:row>68</xdr:row>
      <xdr:rowOff>95249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CC27105F-6E57-8E15-DC21-6DC89BB9A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45" y="7333324"/>
          <a:ext cx="5502229" cy="4636425"/>
        </a:xfrm>
        <a:prstGeom prst="rect">
          <a:avLst/>
        </a:prstGeom>
      </xdr:spPr>
    </xdr:pic>
    <xdr:clientData/>
  </xdr:twoCellAnchor>
  <xdr:twoCellAnchor editAs="oneCell">
    <xdr:from>
      <xdr:col>26</xdr:col>
      <xdr:colOff>608010</xdr:colOff>
      <xdr:row>41</xdr:row>
      <xdr:rowOff>126848</xdr:rowOff>
    </xdr:from>
    <xdr:to>
      <xdr:col>36</xdr:col>
      <xdr:colOff>285749</xdr:colOff>
      <xdr:row>68</xdr:row>
      <xdr:rowOff>104837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ADF07D75-FCE2-58D0-1080-0EBA45F2B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0760" y="7286475"/>
          <a:ext cx="6186489" cy="469286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91861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256496</xdr:colOff>
      <xdr:row>3</xdr:row>
      <xdr:rowOff>11565</xdr:rowOff>
    </xdr:from>
    <xdr:to>
      <xdr:col>13</xdr:col>
      <xdr:colOff>547689</xdr:colOff>
      <xdr:row>15</xdr:row>
      <xdr:rowOff>78239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100694</xdr:colOff>
      <xdr:row>3</xdr:row>
      <xdr:rowOff>681</xdr:rowOff>
    </xdr:from>
    <xdr:to>
      <xdr:col>27</xdr:col>
      <xdr:colOff>449718</xdr:colOff>
      <xdr:row>15</xdr:row>
      <xdr:rowOff>34019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197303</xdr:colOff>
      <xdr:row>16</xdr:row>
      <xdr:rowOff>155802</xdr:rowOff>
    </xdr:from>
    <xdr:to>
      <xdr:col>6</xdr:col>
      <xdr:colOff>605518</xdr:colOff>
      <xdr:row>30</xdr:row>
      <xdr:rowOff>102053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197983</xdr:colOff>
      <xdr:row>16</xdr:row>
      <xdr:rowOff>178256</xdr:rowOff>
    </xdr:from>
    <xdr:to>
      <xdr:col>13</xdr:col>
      <xdr:colOff>607560</xdr:colOff>
      <xdr:row>30</xdr:row>
      <xdr:rowOff>127228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113619</xdr:colOff>
      <xdr:row>16</xdr:row>
      <xdr:rowOff>106138</xdr:rowOff>
    </xdr:from>
    <xdr:to>
      <xdr:col>27</xdr:col>
      <xdr:colOff>521834</xdr:colOff>
      <xdr:row>30</xdr:row>
      <xdr:rowOff>55110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176893</xdr:colOff>
      <xdr:row>31</xdr:row>
      <xdr:rowOff>169407</xdr:rowOff>
    </xdr:from>
    <xdr:to>
      <xdr:col>6</xdr:col>
      <xdr:colOff>619125</xdr:colOff>
      <xdr:row>45</xdr:row>
      <xdr:rowOff>163285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180294</xdr:colOff>
      <xdr:row>31</xdr:row>
      <xdr:rowOff>176892</xdr:rowOff>
    </xdr:from>
    <xdr:to>
      <xdr:col>13</xdr:col>
      <xdr:colOff>622527</xdr:colOff>
      <xdr:row>45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56469</xdr:colOff>
      <xdr:row>31</xdr:row>
      <xdr:rowOff>106134</xdr:rowOff>
    </xdr:from>
    <xdr:to>
      <xdr:col>27</xdr:col>
      <xdr:colOff>500061</xdr:colOff>
      <xdr:row>45</xdr:row>
      <xdr:rowOff>100012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71437</xdr:colOff>
      <xdr:row>51</xdr:row>
      <xdr:rowOff>13605</xdr:rowOff>
    </xdr:from>
    <xdr:to>
      <xdr:col>6</xdr:col>
      <xdr:colOff>605518</xdr:colOff>
      <xdr:row>65</xdr:row>
      <xdr:rowOff>142874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156481</xdr:colOff>
      <xdr:row>51</xdr:row>
      <xdr:rowOff>7484</xdr:rowOff>
    </xdr:from>
    <xdr:to>
      <xdr:col>14</xdr:col>
      <xdr:colOff>13607</xdr:colOff>
      <xdr:row>65</xdr:row>
      <xdr:rowOff>115660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42181</xdr:colOff>
      <xdr:row>51</xdr:row>
      <xdr:rowOff>6123</xdr:rowOff>
    </xdr:from>
    <xdr:to>
      <xdr:col>27</xdr:col>
      <xdr:colOff>560613</xdr:colOff>
      <xdr:row>65</xdr:row>
      <xdr:rowOff>104774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61232</xdr:colOff>
      <xdr:row>66</xdr:row>
      <xdr:rowOff>176212</xdr:rowOff>
    </xdr:from>
    <xdr:to>
      <xdr:col>6</xdr:col>
      <xdr:colOff>585107</xdr:colOff>
      <xdr:row>81</xdr:row>
      <xdr:rowOff>81643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166686</xdr:colOff>
      <xdr:row>66</xdr:row>
      <xdr:rowOff>176894</xdr:rowOff>
    </xdr:from>
    <xdr:to>
      <xdr:col>14</xdr:col>
      <xdr:colOff>44223</xdr:colOff>
      <xdr:row>81</xdr:row>
      <xdr:rowOff>82325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45583</xdr:colOff>
      <xdr:row>67</xdr:row>
      <xdr:rowOff>7482</xdr:rowOff>
    </xdr:from>
    <xdr:to>
      <xdr:col>27</xdr:col>
      <xdr:colOff>570818</xdr:colOff>
      <xdr:row>81</xdr:row>
      <xdr:rowOff>98652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88446</xdr:colOff>
      <xdr:row>82</xdr:row>
      <xdr:rowOff>176211</xdr:rowOff>
    </xdr:from>
    <xdr:to>
      <xdr:col>6</xdr:col>
      <xdr:colOff>598714</xdr:colOff>
      <xdr:row>96</xdr:row>
      <xdr:rowOff>183696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159882</xdr:colOff>
      <xdr:row>82</xdr:row>
      <xdr:rowOff>170089</xdr:rowOff>
    </xdr:from>
    <xdr:to>
      <xdr:col>14</xdr:col>
      <xdr:colOff>23812</xdr:colOff>
      <xdr:row>96</xdr:row>
      <xdr:rowOff>177574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59190</xdr:colOff>
      <xdr:row>82</xdr:row>
      <xdr:rowOff>172810</xdr:rowOff>
    </xdr:from>
    <xdr:to>
      <xdr:col>27</xdr:col>
      <xdr:colOff>570818</xdr:colOff>
      <xdr:row>96</xdr:row>
      <xdr:rowOff>180295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55</xdr:col>
      <xdr:colOff>581025</xdr:colOff>
      <xdr:row>29</xdr:row>
      <xdr:rowOff>133349</xdr:rowOff>
    </xdr:from>
    <xdr:to>
      <xdr:col>62</xdr:col>
      <xdr:colOff>409575</xdr:colOff>
      <xdr:row>42</xdr:row>
      <xdr:rowOff>123824</xdr:rowOff>
    </xdr:to>
    <xdr:graphicFrame macro="">
      <xdr:nvGraphicFramePr>
        <xdr:cNvPr id="46" name="Grafico 45">
          <a:extLst>
            <a:ext uri="{FF2B5EF4-FFF2-40B4-BE49-F238E27FC236}">
              <a16:creationId xmlns:a16="http://schemas.microsoft.com/office/drawing/2014/main" id="{B5936B7F-5DAE-46B2-8E5B-907F1DB69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21166</xdr:colOff>
      <xdr:row>49</xdr:row>
      <xdr:rowOff>73025</xdr:rowOff>
    </xdr:from>
    <xdr:to>
      <xdr:col>41</xdr:col>
      <xdr:colOff>190500</xdr:colOff>
      <xdr:row>62</xdr:row>
      <xdr:rowOff>104774</xdr:rowOff>
    </xdr:to>
    <xdr:graphicFrame macro="">
      <xdr:nvGraphicFramePr>
        <xdr:cNvPr id="92" name="Grafico 91">
          <a:extLst>
            <a:ext uri="{FF2B5EF4-FFF2-40B4-BE49-F238E27FC236}">
              <a16:creationId xmlns:a16="http://schemas.microsoft.com/office/drawing/2014/main" id="{57E4A2EA-EA39-4D76-866D-B8EA6C4A9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35</xdr:col>
      <xdr:colOff>27519</xdr:colOff>
      <xdr:row>63</xdr:row>
      <xdr:rowOff>56490</xdr:rowOff>
    </xdr:from>
    <xdr:to>
      <xdr:col>41</xdr:col>
      <xdr:colOff>200025</xdr:colOff>
      <xdr:row>74</xdr:row>
      <xdr:rowOff>133350</xdr:rowOff>
    </xdr:to>
    <xdr:graphicFrame macro="">
      <xdr:nvGraphicFramePr>
        <xdr:cNvPr id="93" name="Grafico 92">
          <a:extLst>
            <a:ext uri="{FF2B5EF4-FFF2-40B4-BE49-F238E27FC236}">
              <a16:creationId xmlns:a16="http://schemas.microsoft.com/office/drawing/2014/main" id="{B7154F45-0AEB-43C2-A179-F1AE3904B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35</xdr:col>
      <xdr:colOff>11641</xdr:colOff>
      <xdr:row>76</xdr:row>
      <xdr:rowOff>34926</xdr:rowOff>
    </xdr:from>
    <xdr:to>
      <xdr:col>41</xdr:col>
      <xdr:colOff>219075</xdr:colOff>
      <xdr:row>87</xdr:row>
      <xdr:rowOff>123823</xdr:rowOff>
    </xdr:to>
    <xdr:graphicFrame macro="">
      <xdr:nvGraphicFramePr>
        <xdr:cNvPr id="94" name="Grafico 93">
          <a:extLst>
            <a:ext uri="{FF2B5EF4-FFF2-40B4-BE49-F238E27FC236}">
              <a16:creationId xmlns:a16="http://schemas.microsoft.com/office/drawing/2014/main" id="{7C0590BC-FAB9-47C1-AE48-85C0FFA39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41</xdr:col>
      <xdr:colOff>359833</xdr:colOff>
      <xdr:row>49</xdr:row>
      <xdr:rowOff>47624</xdr:rowOff>
    </xdr:from>
    <xdr:to>
      <xdr:col>48</xdr:col>
      <xdr:colOff>266700</xdr:colOff>
      <xdr:row>62</xdr:row>
      <xdr:rowOff>114299</xdr:rowOff>
    </xdr:to>
    <xdr:graphicFrame macro="">
      <xdr:nvGraphicFramePr>
        <xdr:cNvPr id="95" name="Grafico 94">
          <a:extLst>
            <a:ext uri="{FF2B5EF4-FFF2-40B4-BE49-F238E27FC236}">
              <a16:creationId xmlns:a16="http://schemas.microsoft.com/office/drawing/2014/main" id="{775C30DF-38D1-46DD-B6B1-3606D0A61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41</xdr:col>
      <xdr:colOff>366185</xdr:colOff>
      <xdr:row>63</xdr:row>
      <xdr:rowOff>51196</xdr:rowOff>
    </xdr:from>
    <xdr:to>
      <xdr:col>48</xdr:col>
      <xdr:colOff>257174</xdr:colOff>
      <xdr:row>75</xdr:row>
      <xdr:rowOff>-1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16994CC5-0EC6-4EC7-BE16-E7C8570DD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41</xdr:col>
      <xdr:colOff>388408</xdr:colOff>
      <xdr:row>76</xdr:row>
      <xdr:rowOff>39158</xdr:rowOff>
    </xdr:from>
    <xdr:to>
      <xdr:col>48</xdr:col>
      <xdr:colOff>257175</xdr:colOff>
      <xdr:row>87</xdr:row>
      <xdr:rowOff>104774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DA669A22-7699-49F5-BF13-6510E5EB0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55</xdr:col>
      <xdr:colOff>581025</xdr:colOff>
      <xdr:row>49</xdr:row>
      <xdr:rowOff>114300</xdr:rowOff>
    </xdr:from>
    <xdr:to>
      <xdr:col>62</xdr:col>
      <xdr:colOff>285750</xdr:colOff>
      <xdr:row>62</xdr:row>
      <xdr:rowOff>114300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CC93A871-B106-4A0E-BF11-2DA2A484F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55</xdr:col>
      <xdr:colOff>577853</xdr:colOff>
      <xdr:row>63</xdr:row>
      <xdr:rowOff>78714</xdr:rowOff>
    </xdr:from>
    <xdr:to>
      <xdr:col>62</xdr:col>
      <xdr:colOff>295275</xdr:colOff>
      <xdr:row>75</xdr:row>
      <xdr:rowOff>114299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351C6FF8-7F0D-471D-85E8-BAE482811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590550</xdr:colOff>
      <xdr:row>76</xdr:row>
      <xdr:rowOff>123825</xdr:rowOff>
    </xdr:from>
    <xdr:to>
      <xdr:col>62</xdr:col>
      <xdr:colOff>314325</xdr:colOff>
      <xdr:row>88</xdr:row>
      <xdr:rowOff>85724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FBEE9D81-D352-48D7-A467-3D836C632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41</xdr:col>
      <xdr:colOff>502708</xdr:colOff>
      <xdr:row>30</xdr:row>
      <xdr:rowOff>10582</xdr:rowOff>
    </xdr:from>
    <xdr:to>
      <xdr:col>48</xdr:col>
      <xdr:colOff>304800</xdr:colOff>
      <xdr:row>43</xdr:row>
      <xdr:rowOff>-1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08BD598F-9E8B-148F-3952-665A57B92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41</xdr:col>
      <xdr:colOff>409575</xdr:colOff>
      <xdr:row>3</xdr:row>
      <xdr:rowOff>77256</xdr:rowOff>
    </xdr:from>
    <xdr:to>
      <xdr:col>48</xdr:col>
      <xdr:colOff>216958</xdr:colOff>
      <xdr:row>15</xdr:row>
      <xdr:rowOff>161924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8738ECF1-1F47-52A1-6E7E-7E73F1396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41</xdr:col>
      <xdr:colOff>480485</xdr:colOff>
      <xdr:row>16</xdr:row>
      <xdr:rowOff>79772</xdr:rowOff>
    </xdr:from>
    <xdr:to>
      <xdr:col>48</xdr:col>
      <xdr:colOff>276224</xdr:colOff>
      <xdr:row>29</xdr:row>
      <xdr:rowOff>-1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7DC439DE-A9A5-FA09-12AE-0C337350E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55</xdr:col>
      <xdr:colOff>542926</xdr:colOff>
      <xdr:row>2</xdr:row>
      <xdr:rowOff>152401</xdr:rowOff>
    </xdr:from>
    <xdr:to>
      <xdr:col>62</xdr:col>
      <xdr:colOff>314326</xdr:colOff>
      <xdr:row>15</xdr:row>
      <xdr:rowOff>47625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5973C044-03FB-A8B8-7D2B-23FD28303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55</xdr:col>
      <xdr:colOff>542924</xdr:colOff>
      <xdr:row>16</xdr:row>
      <xdr:rowOff>50140</xdr:rowOff>
    </xdr:from>
    <xdr:to>
      <xdr:col>62</xdr:col>
      <xdr:colOff>361949</xdr:colOff>
      <xdr:row>28</xdr:row>
      <xdr:rowOff>104775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026982B5-E9A7-31D9-0742-69402211E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447675</xdr:colOff>
      <xdr:row>3</xdr:row>
      <xdr:rowOff>66674</xdr:rowOff>
    </xdr:from>
    <xdr:to>
      <xdr:col>41</xdr:col>
      <xdr:colOff>276225</xdr:colOff>
      <xdr:row>15</xdr:row>
      <xdr:rowOff>142874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D3A3CFB6-7A85-7C4B-14C5-AF4420E68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34</xdr:col>
      <xdr:colOff>494244</xdr:colOff>
      <xdr:row>16</xdr:row>
      <xdr:rowOff>113641</xdr:rowOff>
    </xdr:from>
    <xdr:to>
      <xdr:col>41</xdr:col>
      <xdr:colOff>152400</xdr:colOff>
      <xdr:row>28</xdr:row>
      <xdr:rowOff>152400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AC0D4F17-4A37-B182-60D2-E3FD9C7EC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34</xdr:col>
      <xdr:colOff>525991</xdr:colOff>
      <xdr:row>30</xdr:row>
      <xdr:rowOff>6352</xdr:rowOff>
    </xdr:from>
    <xdr:to>
      <xdr:col>41</xdr:col>
      <xdr:colOff>209550</xdr:colOff>
      <xdr:row>42</xdr:row>
      <xdr:rowOff>114300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418B5B1C-5718-506B-EEE7-156FB61A2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95250</xdr:colOff>
      <xdr:row>3</xdr:row>
      <xdr:rowOff>0</xdr:rowOff>
    </xdr:from>
    <xdr:to>
      <xdr:col>20</xdr:col>
      <xdr:colOff>444274</xdr:colOff>
      <xdr:row>15</xdr:row>
      <xdr:rowOff>33338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</xdr:col>
      <xdr:colOff>123825</xdr:colOff>
      <xdr:row>17</xdr:row>
      <xdr:rowOff>9524</xdr:rowOff>
    </xdr:from>
    <xdr:to>
      <xdr:col>20</xdr:col>
      <xdr:colOff>533402</xdr:colOff>
      <xdr:row>30</xdr:row>
      <xdr:rowOff>139472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0</xdr:colOff>
      <xdr:row>32</xdr:row>
      <xdr:rowOff>0</xdr:rowOff>
    </xdr:from>
    <xdr:to>
      <xdr:col>20</xdr:col>
      <xdr:colOff>442233</xdr:colOff>
      <xdr:row>45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</xdr:col>
      <xdr:colOff>104775</xdr:colOff>
      <xdr:row>51</xdr:row>
      <xdr:rowOff>0</xdr:rowOff>
    </xdr:from>
    <xdr:to>
      <xdr:col>20</xdr:col>
      <xdr:colOff>609601</xdr:colOff>
      <xdr:row>65</xdr:row>
      <xdr:rowOff>108176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104775</xdr:colOff>
      <xdr:row>67</xdr:row>
      <xdr:rowOff>9525</xdr:rowOff>
    </xdr:from>
    <xdr:to>
      <xdr:col>20</xdr:col>
      <xdr:colOff>630012</xdr:colOff>
      <xdr:row>81</xdr:row>
      <xdr:rowOff>95932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76200</xdr:colOff>
      <xdr:row>83</xdr:row>
      <xdr:rowOff>0</xdr:rowOff>
    </xdr:from>
    <xdr:to>
      <xdr:col>20</xdr:col>
      <xdr:colOff>587830</xdr:colOff>
      <xdr:row>97</xdr:row>
      <xdr:rowOff>7485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48</xdr:col>
      <xdr:colOff>419100</xdr:colOff>
      <xdr:row>16</xdr:row>
      <xdr:rowOff>85725</xdr:rowOff>
    </xdr:from>
    <xdr:to>
      <xdr:col>55</xdr:col>
      <xdr:colOff>77256</xdr:colOff>
      <xdr:row>28</xdr:row>
      <xdr:rowOff>124484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1CC2A818-CBB4-4ACA-BED8-C92C772B4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48</xdr:col>
      <xdr:colOff>476250</xdr:colOff>
      <xdr:row>3</xdr:row>
      <xdr:rowOff>0</xdr:rowOff>
    </xdr:from>
    <xdr:to>
      <xdr:col>55</xdr:col>
      <xdr:colOff>283633</xdr:colOff>
      <xdr:row>15</xdr:row>
      <xdr:rowOff>84668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44D8F10F-75DC-4E25-BC27-352161839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48</xdr:col>
      <xdr:colOff>495300</xdr:colOff>
      <xdr:row>30</xdr:row>
      <xdr:rowOff>19050</xdr:rowOff>
    </xdr:from>
    <xdr:to>
      <xdr:col>55</xdr:col>
      <xdr:colOff>297392</xdr:colOff>
      <xdr:row>43</xdr:row>
      <xdr:rowOff>8467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6CD0E61B-F851-4A21-9A81-2717E62B8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48</xdr:col>
      <xdr:colOff>504825</xdr:colOff>
      <xdr:row>49</xdr:row>
      <xdr:rowOff>85725</xdr:rowOff>
    </xdr:from>
    <xdr:to>
      <xdr:col>55</xdr:col>
      <xdr:colOff>411692</xdr:colOff>
      <xdr:row>62</xdr:row>
      <xdr:rowOff>66675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43A0B918-75F7-40B6-8B10-E5C93D67C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48</xdr:col>
      <xdr:colOff>523875</xdr:colOff>
      <xdr:row>63</xdr:row>
      <xdr:rowOff>85724</xdr:rowOff>
    </xdr:from>
    <xdr:to>
      <xdr:col>55</xdr:col>
      <xdr:colOff>414864</xdr:colOff>
      <xdr:row>75</xdr:row>
      <xdr:rowOff>34527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D7021D3D-0073-4F35-870E-99148F259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48</xdr:col>
      <xdr:colOff>514350</xdr:colOff>
      <xdr:row>76</xdr:row>
      <xdr:rowOff>123826</xdr:rowOff>
    </xdr:from>
    <xdr:to>
      <xdr:col>55</xdr:col>
      <xdr:colOff>383117</xdr:colOff>
      <xdr:row>88</xdr:row>
      <xdr:rowOff>8468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42CF56C2-D906-48C9-B3B6-92667D00F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lo\Downloads\Telegram%20Desktop\Progetto%20Scocca-De%20Vivo_.xlsx" TargetMode="External"/><Relationship Id="rId1" Type="http://schemas.openxmlformats.org/officeDocument/2006/relationships/externalLinkPath" Target="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1 106,'568'0,"-541"2,50 8,-48-6,39 3,291-6,-167-3,-170 2,2-2,-1-1,1-1,-1 0,35-13,-7-9,-42 21,1 0,-2 0,1 1,16-5,-1 3,1 0,-2 2,2 1,0 1,26 0,-25 1,49-8,15-1,329 10,-392 2,50 7,-47-4,36 1,-62-6,27 0,0 2,49 8,-39-4,-3-2,3-2,63-4,-28 1,2447 0,-2354 12,-17 0,923-10,-524-3,452 2,-976-1,44-9,-43 6,42-3,855 8,-907-1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952 62 24575,'0'0'0,"-5"0"0,-4 0 0,-5 0 0,-7 0 0,-8 0 0,-3 0 0,1 0 0,-4 0 0,2 0 0,-6 0 0,2 0 0,-5 0 0,2 0 0,2-4 0,-1 0 0,3-4 0,4 0 0,4 2 0,2 0 0,-1-1 0,-2 0 0,2 3 0,1 0 0,2 2 0,0 1 0,1 0 0,-1 1 0,2 0 0,0 1 0,0-1 0,0 0 0,-1 0 0,1 0 0,3 5 0,6 3 0,4 8 0,4 5 0,3 1 0,2 2 0,0 0 0,1-1 0,0-1 0,-1 0 0,2-1 0,-2 1 0,0-2 0,0 0 0,0 0 0,0 1 0,0 0 0,0-1 0,0 0 0,0 2 0,0-1 0,0 0 0,0-1 0,0 1 0,0-2 0,0 2 0,0 0 0,0 0 0,0 4 0,0 4 0,0 0 0,0 3 0,0 7 0,5-1 0,-2 2 0,7 3 0,-1-3 0,4 0 0,-4 1 0,0-2 0,-4 3 0,4-2 0,-2-4 0,-3 2 0,1-5 0,0-4 0,3 1 0,-3-1 0,1-3 0,3-3 0,-3 1 0,3-2 0,-2-2 0,-1 1 0,-1-1 0,4-3 0,1-6 0,3-3 0,5-3 0,3-3 0,1-2 0,0 0 0,1-1 0,0 0 0,0 0 0,1 1 0,-2-1 0,1 1 0,-1 0 0,6 0 0,-1 0 0,1 0 0,-1 0 0,-3 0 0,0 0 0,-1 0 0,2 0 0,-3 0 0,-1 0 0,2 0 0,0 0 0,0-4 0,-2-1 0,1 1 0,2 1 0,-2 0 0,1 2 0,-1 0 0,0 0 0,-4-4 0,0 2 0,-6-5 0,-2-3 0,2-5 0,-3-1 0,-5-2 0,1-2 0,-3 0 0,-1-1 0,-1 1 0,0 1 0,0-2 0,-1 1 0,1 1 0,0-1 0,0 0 0,-2 0 0,2 0 0,0 1 0,0-1 0,0 1 0,0-1 0,0 0 0,0 2 0,0-3 0,2 1 0,-2 0 0,0 2 0,0-3 0,0 2 0,0 0 0,0-2 0,0 2 0,0 0 0,0-1 0,0 0 0,0 0 0,0 1 0,0-2 0,0 3 0,0-2 0,0 1 0,0-1 0,0 0 0,0 1 0,0-2 0,0 2 0,0-1 0,0 1 0,0-2 0,0 2 0,0 0 0,0-1 0,0 0 0,0 2 0,0-3 0,0 1 0,0 0 0,0 2 0,0-3 0,0 2 0,0-1 0,0 1 0,0-1 0,0 1 0,0-1 0,0 0 0,0 0 0,0 1 0,0-2 0,0 7 0</inkml:trace>
</inkml: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defaultColWidth="8.796875" defaultRowHeight="14.25"/>
  <cols>
    <col min="1" max="1" width="20.796875" customWidth="1"/>
    <col min="2" max="3" width="9.1328125" customWidth="1"/>
    <col min="4" max="4" width="16" customWidth="1"/>
    <col min="5" max="5" width="14.1328125" customWidth="1"/>
    <col min="6" max="6" width="17.46484375" customWidth="1"/>
    <col min="7" max="7" width="9" customWidth="1"/>
    <col min="8" max="8" width="13.1328125" customWidth="1"/>
    <col min="9" max="9" width="11.46484375" customWidth="1"/>
    <col min="10" max="10" width="14.46484375" customWidth="1"/>
    <col min="11" max="11" width="16.13281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46484375" customWidth="1"/>
    <col min="18" max="18" width="19.796875" customWidth="1"/>
    <col min="19" max="19" width="9" customWidth="1"/>
    <col min="20" max="20" width="16.796875" customWidth="1"/>
    <col min="21" max="21" width="14.1328125" customWidth="1"/>
    <col min="22" max="22" width="21.46484375" customWidth="1"/>
    <col min="23" max="23" width="35.796875" customWidth="1"/>
    <col min="24" max="24" width="16.796875" customWidth="1"/>
    <col min="25" max="25" width="19.1328125" customWidth="1"/>
    <col min="26" max="26" width="22.1328125" customWidth="1"/>
    <col min="27" max="27" width="18.1328125" customWidth="1"/>
    <col min="28" max="28" width="14" customWidth="1"/>
    <col min="29" max="29" width="7.796875" customWidth="1"/>
    <col min="30" max="30" width="17.33203125" customWidth="1"/>
    <col min="31" max="31" width="39.1328125" hidden="1" customWidth="1"/>
    <col min="32" max="32" width="21.1328125" hidden="1" customWidth="1"/>
    <col min="33" max="33" width="24.46484375" hidden="1" customWidth="1"/>
    <col min="34" max="34" width="31.796875" hidden="1" customWidth="1"/>
    <col min="35" max="35" width="25.6640625" hidden="1" customWidth="1"/>
    <col min="36" max="36" width="33.6640625" hidden="1" customWidth="1"/>
    <col min="37" max="38" width="22.796875" hidden="1" customWidth="1"/>
    <col min="39" max="39" width="20" hidden="1" customWidth="1"/>
    <col min="40" max="40" width="17.6640625" hidden="1" customWidth="1"/>
    <col min="41" max="41" width="7.796875" hidden="1" customWidth="1"/>
    <col min="42" max="42" width="57.33203125" hidden="1" customWidth="1"/>
    <col min="43" max="43" width="35.796875" hidden="1" customWidth="1"/>
    <col min="44" max="44" width="11.6640625" customWidth="1"/>
    <col min="45" max="45" width="6.46484375" customWidth="1"/>
    <col min="46" max="46" width="22.796875" customWidth="1"/>
    <col min="47" max="47" width="11.13281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796875" hidden="1" customWidth="1"/>
    <col min="55" max="55" width="8.1328125" hidden="1" customWidth="1"/>
    <col min="56" max="56" width="7.6640625" hidden="1" customWidth="1"/>
    <col min="57" max="57" width="7.33203125" hidden="1" customWidth="1"/>
    <col min="58" max="58" width="9.796875" hidden="1" customWidth="1"/>
    <col min="59" max="59" width="8.46484375" hidden="1" customWidth="1"/>
    <col min="60" max="60" width="9.796875" customWidth="1"/>
    <col min="61" max="61" width="17.796875" customWidth="1"/>
    <col min="62" max="62" width="7.6640625" hidden="1" customWidth="1"/>
    <col min="63" max="63" width="6.796875" hidden="1" customWidth="1"/>
    <col min="64" max="64" width="10.46484375" hidden="1" customWidth="1"/>
    <col min="65" max="65" width="11.796875" hidden="1" customWidth="1"/>
    <col min="66" max="66" width="18.796875" hidden="1" customWidth="1"/>
    <col min="67" max="67" width="7" hidden="1" customWidth="1"/>
    <col min="68" max="68" width="11.46484375" hidden="1" customWidth="1"/>
    <col min="69" max="69" width="8.1328125" hidden="1" customWidth="1"/>
    <col min="70" max="70" width="6.796875" hidden="1" customWidth="1"/>
    <col min="71" max="71" width="23" hidden="1" customWidth="1"/>
    <col min="72" max="72" width="21.796875" hidden="1" customWidth="1"/>
    <col min="73" max="73" width="7" hidden="1" customWidth="1"/>
    <col min="74" max="74" width="7.796875" hidden="1" customWidth="1"/>
    <col min="75" max="75" width="11.6640625" customWidth="1"/>
    <col min="76" max="76" width="12.796875" customWidth="1"/>
    <col min="77" max="77" width="10.1328125" customWidth="1"/>
    <col min="78" max="78" width="10" customWidth="1"/>
    <col min="79" max="81" width="8.796875" customWidth="1"/>
    <col min="86" max="86" width="8.796875" customWidth="1"/>
    <col min="87" max="87" width="11.796875" bestFit="1" customWidth="1"/>
    <col min="91" max="91" width="11.796875" bestFit="1" customWidth="1"/>
  </cols>
  <sheetData>
    <row r="1" spans="1:23" ht="15" thickTop="1" thickBot="1">
      <c r="A1" s="373" t="s">
        <v>0</v>
      </c>
      <c r="B1" s="374"/>
      <c r="D1" s="375" t="s">
        <v>1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/>
      <c r="Q1" s="376"/>
      <c r="R1" s="376"/>
      <c r="S1" s="376"/>
      <c r="T1" s="376"/>
      <c r="U1" s="377"/>
    </row>
    <row r="2" spans="1:23" ht="15" thickTop="1" thickBot="1">
      <c r="A2" s="7" t="s">
        <v>2</v>
      </c>
      <c r="B2" s="5">
        <v>0.25</v>
      </c>
      <c r="D2" s="378" t="s">
        <v>3</v>
      </c>
      <c r="E2" s="380"/>
      <c r="F2" s="380"/>
      <c r="G2" s="380"/>
      <c r="H2" s="380"/>
      <c r="I2" s="380"/>
      <c r="J2" s="380"/>
      <c r="K2" s="379"/>
      <c r="L2" s="378" t="s">
        <v>4</v>
      </c>
      <c r="M2" s="379"/>
      <c r="N2" s="378" t="s">
        <v>5</v>
      </c>
      <c r="O2" s="379"/>
      <c r="P2" s="378" t="s">
        <v>6</v>
      </c>
      <c r="Q2" s="379"/>
      <c r="R2" s="378" t="s">
        <v>7</v>
      </c>
      <c r="S2" s="379"/>
      <c r="T2" s="378" t="s">
        <v>8</v>
      </c>
      <c r="U2" s="379"/>
      <c r="V2" s="378" t="s">
        <v>8</v>
      </c>
      <c r="W2" s="379"/>
    </row>
    <row r="3" spans="1:23" ht="15" thickTop="1" thickBot="1">
      <c r="A3" s="7" t="s">
        <v>9</v>
      </c>
      <c r="B3" s="5">
        <v>0.1</v>
      </c>
      <c r="D3" s="371" t="s">
        <v>10</v>
      </c>
      <c r="E3" s="372"/>
      <c r="F3" s="371" t="s">
        <v>11</v>
      </c>
      <c r="G3" s="372"/>
      <c r="H3" s="371" t="s">
        <v>12</v>
      </c>
      <c r="I3" s="372"/>
      <c r="J3" s="371" t="s">
        <v>13</v>
      </c>
      <c r="K3" s="372"/>
      <c r="L3" s="371" t="s">
        <v>10</v>
      </c>
      <c r="M3" s="372"/>
      <c r="N3" s="371" t="s">
        <v>10</v>
      </c>
      <c r="O3" s="372"/>
      <c r="P3" s="371" t="s">
        <v>10</v>
      </c>
      <c r="Q3" s="372"/>
      <c r="R3" s="371" t="s">
        <v>10</v>
      </c>
      <c r="S3" s="372"/>
      <c r="T3" s="385" t="s">
        <v>14</v>
      </c>
      <c r="U3" s="386"/>
      <c r="V3" s="385" t="s">
        <v>15</v>
      </c>
      <c r="W3" s="386"/>
    </row>
    <row r="4" spans="1:23" ht="16.149999999999999" thickBot="1">
      <c r="A4" s="7" t="s">
        <v>16</v>
      </c>
      <c r="B4" s="5">
        <v>0.05</v>
      </c>
      <c r="D4" s="387" t="s">
        <v>17</v>
      </c>
      <c r="E4" s="388"/>
      <c r="F4" s="387" t="s">
        <v>17</v>
      </c>
      <c r="G4" s="388"/>
      <c r="H4" s="387" t="s">
        <v>17</v>
      </c>
      <c r="I4" s="389"/>
      <c r="J4" s="18"/>
      <c r="K4" s="18"/>
      <c r="L4" s="390" t="s">
        <v>17</v>
      </c>
      <c r="M4" s="391"/>
      <c r="N4" s="381" t="s">
        <v>17</v>
      </c>
      <c r="O4" s="391"/>
      <c r="P4" s="381" t="s">
        <v>17</v>
      </c>
      <c r="Q4" s="391"/>
      <c r="R4" s="381" t="s">
        <v>17</v>
      </c>
      <c r="S4" s="382"/>
      <c r="T4" s="105" t="s">
        <v>18</v>
      </c>
      <c r="U4" s="5">
        <v>1.5</v>
      </c>
      <c r="V4" s="3" t="s">
        <v>19</v>
      </c>
      <c r="W4" s="5">
        <v>100</v>
      </c>
    </row>
    <row r="5" spans="1:23" ht="15.7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6.899999999999999" thickBot="1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6.899999999999999" thickBot="1">
      <c r="A7" s="106" t="s">
        <v>25</v>
      </c>
      <c r="B7" s="107">
        <v>17</v>
      </c>
      <c r="D7" s="390" t="s">
        <v>26</v>
      </c>
      <c r="E7" s="391"/>
      <c r="F7" s="381" t="s">
        <v>26</v>
      </c>
      <c r="G7" s="392"/>
      <c r="H7" s="390" t="s">
        <v>26</v>
      </c>
      <c r="I7" s="382"/>
      <c r="J7" s="390" t="s">
        <v>26</v>
      </c>
      <c r="K7" s="382"/>
      <c r="L7" s="390" t="s">
        <v>26</v>
      </c>
      <c r="M7" s="391"/>
      <c r="N7" s="381" t="s">
        <v>26</v>
      </c>
      <c r="O7" s="391"/>
      <c r="P7" s="381" t="s">
        <v>26</v>
      </c>
      <c r="Q7" s="391"/>
      <c r="R7" s="381" t="s">
        <v>26</v>
      </c>
      <c r="S7" s="382"/>
      <c r="T7" s="77"/>
      <c r="U7" s="5"/>
      <c r="V7" s="9"/>
      <c r="W7" s="5"/>
    </row>
    <row r="8" spans="1:23" ht="15" thickTop="1" thickBot="1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6.149999999999999" thickBot="1">
      <c r="A9" s="383" t="s">
        <v>28</v>
      </c>
      <c r="B9" s="384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5.7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5.7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5.7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6.149999999999999" thickBot="1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6.149999999999999" thickBot="1">
      <c r="A14" s="78" t="s">
        <v>38</v>
      </c>
      <c r="B14" s="79">
        <f>13*0.05</f>
        <v>0.65</v>
      </c>
      <c r="D14" s="390" t="s">
        <v>39</v>
      </c>
      <c r="E14" s="391"/>
      <c r="F14" s="381" t="s">
        <v>39</v>
      </c>
      <c r="G14" s="391"/>
      <c r="H14" s="381" t="s">
        <v>39</v>
      </c>
      <c r="I14" s="382"/>
      <c r="J14" s="381" t="s">
        <v>39</v>
      </c>
      <c r="K14" s="382"/>
      <c r="L14" s="390" t="s">
        <v>39</v>
      </c>
      <c r="M14" s="391"/>
      <c r="N14" s="381" t="s">
        <v>39</v>
      </c>
      <c r="O14" s="391"/>
      <c r="P14" s="381" t="s">
        <v>39</v>
      </c>
      <c r="Q14" s="391"/>
      <c r="R14" s="381" t="s">
        <v>39</v>
      </c>
      <c r="S14" s="382"/>
      <c r="T14" s="389" t="s">
        <v>39</v>
      </c>
      <c r="U14" s="388"/>
    </row>
    <row r="15" spans="1:23" ht="15.7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393" t="s">
        <v>42</v>
      </c>
      <c r="S15" s="395">
        <v>1.5</v>
      </c>
      <c r="T15" s="6" t="s">
        <v>43</v>
      </c>
      <c r="U15" s="5">
        <v>1.1000000000000001</v>
      </c>
    </row>
    <row r="16" spans="1:23" ht="16.149999999999999" thickBot="1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394"/>
      <c r="S16" s="396"/>
      <c r="T16" s="6" t="s">
        <v>46</v>
      </c>
      <c r="U16" s="15">
        <v>0.2</v>
      </c>
    </row>
    <row r="17" spans="1:21" ht="16.149999999999999" thickBot="1">
      <c r="A17" s="78" t="s">
        <v>47</v>
      </c>
      <c r="B17" s="79">
        <v>1</v>
      </c>
      <c r="D17" s="390" t="s">
        <v>48</v>
      </c>
      <c r="E17" s="391"/>
      <c r="F17" s="381" t="s">
        <v>48</v>
      </c>
      <c r="G17" s="391"/>
      <c r="H17" s="381" t="s">
        <v>48</v>
      </c>
      <c r="I17" s="382"/>
      <c r="J17" s="381" t="s">
        <v>48</v>
      </c>
      <c r="K17" s="382"/>
      <c r="L17" s="390" t="s">
        <v>48</v>
      </c>
      <c r="M17" s="391"/>
      <c r="N17" s="381" t="s">
        <v>48</v>
      </c>
      <c r="O17" s="391"/>
      <c r="P17" s="381" t="s">
        <v>48</v>
      </c>
      <c r="Q17" s="391"/>
      <c r="R17" s="381" t="s">
        <v>48</v>
      </c>
      <c r="S17" s="382"/>
      <c r="T17" s="389" t="s">
        <v>48</v>
      </c>
      <c r="U17" s="388"/>
    </row>
    <row r="18" spans="1:21" ht="15.7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6.149999999999999" thickBot="1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/>
    <row r="34" ht="14.75" customHeight="1"/>
    <row r="74" ht="17" customHeight="1"/>
  </sheetData>
  <mergeCells count="55"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</mergeCells>
  <phoneticPr fontId="1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I232" sqref="I232"/>
    </sheetView>
  </sheetViews>
  <sheetFormatPr defaultColWidth="8.796875" defaultRowHeight="14.25"/>
  <cols>
    <col min="2" max="2" width="22.46484375" bestFit="1" customWidth="1"/>
    <col min="3" max="3" width="19.46484375" customWidth="1"/>
    <col min="4" max="4" width="10.33203125" bestFit="1" customWidth="1"/>
  </cols>
  <sheetData>
    <row r="1" spans="1:4">
      <c r="A1" s="26" t="s">
        <v>55</v>
      </c>
      <c r="B1" s="28"/>
      <c r="C1" s="28"/>
      <c r="D1" s="25"/>
    </row>
    <row r="2" spans="1:4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>
      <c r="A5" s="27" t="s">
        <v>65</v>
      </c>
      <c r="B5" s="27" t="s">
        <v>66</v>
      </c>
      <c r="C5" s="27" t="s">
        <v>64</v>
      </c>
      <c r="D5">
        <v>2758.7687999999998</v>
      </c>
    </row>
    <row r="6" spans="1:4">
      <c r="A6" s="27" t="s">
        <v>67</v>
      </c>
      <c r="B6" s="27" t="s">
        <v>68</v>
      </c>
      <c r="C6" s="27" t="s">
        <v>64</v>
      </c>
      <c r="D6">
        <v>4990.9177</v>
      </c>
    </row>
    <row r="7" spans="1:4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>
      <c r="A8" s="27" t="s">
        <v>70</v>
      </c>
      <c r="B8" s="27" t="s">
        <v>71</v>
      </c>
      <c r="C8" s="27" t="s">
        <v>64</v>
      </c>
      <c r="D8">
        <v>6572.7624999999998</v>
      </c>
    </row>
    <row r="9" spans="1:4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>
      <c r="A10" s="27" t="s">
        <v>74</v>
      </c>
      <c r="B10" s="27" t="s">
        <v>73</v>
      </c>
      <c r="C10" s="27" t="s">
        <v>64</v>
      </c>
      <c r="D10">
        <v>-7804.0931</v>
      </c>
    </row>
    <row r="11" spans="1:4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>
      <c r="A34" s="27" t="s">
        <v>116</v>
      </c>
      <c r="B34" s="27" t="s">
        <v>115</v>
      </c>
      <c r="C34" s="27" t="s">
        <v>64</v>
      </c>
      <c r="D34">
        <v>-7428.5562</v>
      </c>
    </row>
    <row r="35" spans="1:4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>
      <c r="A38" s="27" t="s">
        <v>122</v>
      </c>
      <c r="B38" s="27" t="s">
        <v>123</v>
      </c>
      <c r="C38" s="27" t="s">
        <v>64</v>
      </c>
      <c r="D38">
        <v>2875.1511</v>
      </c>
    </row>
    <row r="39" spans="1:4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>
      <c r="A40" s="27" t="s">
        <v>126</v>
      </c>
      <c r="B40" s="27" t="s">
        <v>127</v>
      </c>
      <c r="C40" s="27" t="s">
        <v>64</v>
      </c>
      <c r="D40">
        <v>-45.0869</v>
      </c>
    </row>
    <row r="41" spans="1:4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>
      <c r="A42" s="27" t="s">
        <v>130</v>
      </c>
      <c r="B42" s="27" t="s">
        <v>131</v>
      </c>
      <c r="C42" s="27" t="s">
        <v>64</v>
      </c>
      <c r="D42">
        <v>5005.6668</v>
      </c>
    </row>
    <row r="43" spans="1:4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>
      <c r="A50" s="27" t="s">
        <v>143</v>
      </c>
      <c r="B50" s="27" t="s">
        <v>144</v>
      </c>
      <c r="C50" s="27" t="s">
        <v>64</v>
      </c>
      <c r="D50">
        <v>2873.9838</v>
      </c>
    </row>
    <row r="51" spans="1:4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>
      <c r="A52" s="27" t="s">
        <v>147</v>
      </c>
      <c r="B52" s="27" t="s">
        <v>148</v>
      </c>
      <c r="C52" s="27" t="s">
        <v>64</v>
      </c>
      <c r="D52">
        <v>-45.3127</v>
      </c>
    </row>
    <row r="53" spans="1:4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>
      <c r="A69" s="27" t="s">
        <v>177</v>
      </c>
      <c r="B69" s="27" t="s">
        <v>178</v>
      </c>
      <c r="C69" s="27" t="s">
        <v>64</v>
      </c>
      <c r="D69">
        <v>7392.8975</v>
      </c>
    </row>
    <row r="70" spans="1:4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>
      <c r="A74" s="27" t="s">
        <v>185</v>
      </c>
      <c r="B74" s="27" t="s">
        <v>186</v>
      </c>
      <c r="C74" s="27" t="s">
        <v>64</v>
      </c>
      <c r="D74">
        <v>2864.951</v>
      </c>
    </row>
    <row r="75" spans="1:4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>
      <c r="A78" s="27" t="s">
        <v>193</v>
      </c>
      <c r="B78" s="27" t="s">
        <v>194</v>
      </c>
      <c r="C78" s="27" t="s">
        <v>64</v>
      </c>
      <c r="D78">
        <v>4985.3296</v>
      </c>
    </row>
    <row r="79" spans="1:4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>
      <c r="A83" s="27" t="s">
        <v>201</v>
      </c>
      <c r="B83" s="27" t="s">
        <v>202</v>
      </c>
      <c r="C83" s="27" t="s">
        <v>64</v>
      </c>
      <c r="D83">
        <v>6533.2356</v>
      </c>
    </row>
    <row r="84" spans="1:4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>
      <c r="A86" s="27" t="s">
        <v>206</v>
      </c>
      <c r="B86" s="27" t="s">
        <v>207</v>
      </c>
      <c r="C86" s="27" t="s">
        <v>64</v>
      </c>
      <c r="D86">
        <v>2862.6385</v>
      </c>
    </row>
    <row r="87" spans="1:4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>
      <c r="A89" s="27" t="s">
        <v>212</v>
      </c>
      <c r="B89" s="27" t="s">
        <v>213</v>
      </c>
      <c r="C89" s="27" t="s">
        <v>64</v>
      </c>
      <c r="D89">
        <v>2788.6621</v>
      </c>
    </row>
    <row r="90" spans="1:4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>
      <c r="A97" s="27" t="s">
        <v>226</v>
      </c>
      <c r="B97" s="27" t="s">
        <v>225</v>
      </c>
      <c r="C97" s="27" t="s">
        <v>64</v>
      </c>
      <c r="D97">
        <v>-4993.4609</v>
      </c>
    </row>
    <row r="98" spans="1:4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defaultColWidth="8.796875" defaultRowHeight="14.25"/>
  <cols>
    <col min="1" max="1" width="9" style="27" customWidth="1"/>
    <col min="2" max="2" width="20.796875" style="27" bestFit="1" customWidth="1"/>
    <col min="3" max="3" width="20.1328125" style="27" customWidth="1"/>
    <col min="4" max="4" width="9" customWidth="1"/>
  </cols>
  <sheetData>
    <row r="1" spans="1:4">
      <c r="A1" s="28"/>
      <c r="B1" s="28"/>
      <c r="C1" s="28"/>
      <c r="D1" s="25"/>
    </row>
    <row r="2" spans="1:4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4.65" thickBot="1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>
      <c r="A4" s="27" t="s">
        <v>526</v>
      </c>
      <c r="B4" s="27" t="s">
        <v>63</v>
      </c>
      <c r="C4" s="27" t="s">
        <v>64</v>
      </c>
      <c r="D4" s="62">
        <v>-37.9</v>
      </c>
    </row>
    <row r="5" spans="1:4">
      <c r="A5" s="27" t="s">
        <v>527</v>
      </c>
      <c r="B5" s="27" t="s">
        <v>66</v>
      </c>
      <c r="C5" s="27" t="s">
        <v>64</v>
      </c>
      <c r="D5" s="80">
        <v>31.6</v>
      </c>
    </row>
    <row r="6" spans="1:4" ht="14.65" thickBot="1">
      <c r="A6" s="27" t="s">
        <v>528</v>
      </c>
      <c r="B6" s="27" t="s">
        <v>68</v>
      </c>
      <c r="C6" s="27" t="s">
        <v>64</v>
      </c>
      <c r="D6" s="122">
        <v>57.6</v>
      </c>
    </row>
    <row r="7" spans="1:4">
      <c r="A7" s="27" t="s">
        <v>529</v>
      </c>
      <c r="B7" s="27" t="s">
        <v>68</v>
      </c>
      <c r="C7" s="27" t="s">
        <v>64</v>
      </c>
      <c r="D7" s="62">
        <v>-58.8</v>
      </c>
    </row>
    <row r="8" spans="1:4">
      <c r="A8" s="27" t="s">
        <v>530</v>
      </c>
      <c r="B8" s="27" t="s">
        <v>71</v>
      </c>
      <c r="C8" s="27" t="s">
        <v>64</v>
      </c>
      <c r="D8" s="80">
        <v>82.2</v>
      </c>
    </row>
    <row r="9" spans="1:4" ht="14.65" thickBot="1">
      <c r="A9" s="27" t="s">
        <v>531</v>
      </c>
      <c r="B9" s="27" t="s">
        <v>73</v>
      </c>
      <c r="C9" s="27" t="s">
        <v>64</v>
      </c>
      <c r="D9" s="122">
        <v>109.5</v>
      </c>
    </row>
    <row r="10" spans="1:4">
      <c r="A10" s="27" t="s">
        <v>532</v>
      </c>
      <c r="B10" s="27" t="s">
        <v>73</v>
      </c>
      <c r="C10" s="27" t="s">
        <v>64</v>
      </c>
      <c r="D10" s="62">
        <v>-93.1</v>
      </c>
    </row>
    <row r="11" spans="1:4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4.65" thickBot="1">
      <c r="A12" s="27" t="s">
        <v>534</v>
      </c>
      <c r="B12" s="27" t="s">
        <v>78</v>
      </c>
      <c r="C12" s="27" t="s">
        <v>64</v>
      </c>
      <c r="D12" s="122">
        <v>57</v>
      </c>
    </row>
    <row r="13" spans="1:4">
      <c r="A13" s="27" t="s">
        <v>535</v>
      </c>
      <c r="B13" s="27" t="s">
        <v>78</v>
      </c>
      <c r="C13" s="27" t="s">
        <v>64</v>
      </c>
      <c r="D13" s="62">
        <v>-56.6</v>
      </c>
    </row>
    <row r="14" spans="1:4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4.65" thickBot="1">
      <c r="A15" s="27" t="s">
        <v>537</v>
      </c>
      <c r="B15" s="27" t="s">
        <v>83</v>
      </c>
      <c r="C15" s="27" t="s">
        <v>64</v>
      </c>
      <c r="D15" s="122">
        <v>37.6</v>
      </c>
    </row>
    <row r="16" spans="1:4">
      <c r="A16" s="27" t="s">
        <v>538</v>
      </c>
      <c r="B16" s="27" t="s">
        <v>85</v>
      </c>
      <c r="C16" s="27" t="s">
        <v>64</v>
      </c>
      <c r="D16" s="62">
        <v>-36.6</v>
      </c>
    </row>
    <row r="17" spans="1:4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4.65" thickBot="1">
      <c r="A18" s="27" t="s">
        <v>540</v>
      </c>
      <c r="B18" s="27" t="s">
        <v>89</v>
      </c>
      <c r="C18" s="27" t="s">
        <v>64</v>
      </c>
      <c r="D18" s="122">
        <v>58.2</v>
      </c>
    </row>
    <row r="19" spans="1:4">
      <c r="A19" s="27" t="s">
        <v>541</v>
      </c>
      <c r="B19" s="27" t="s">
        <v>89</v>
      </c>
      <c r="C19" s="27" t="s">
        <v>64</v>
      </c>
      <c r="D19" s="62">
        <v>-59.3</v>
      </c>
    </row>
    <row r="20" spans="1:4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4.65" thickBot="1">
      <c r="A21" s="27" t="s">
        <v>543</v>
      </c>
      <c r="B21" s="27" t="s">
        <v>94</v>
      </c>
      <c r="C21" s="27" t="s">
        <v>64</v>
      </c>
      <c r="D21" s="122">
        <v>84.6</v>
      </c>
    </row>
    <row r="22" spans="1:4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4.65" thickBot="1">
      <c r="A24" s="27" t="s">
        <v>546</v>
      </c>
      <c r="B24" s="27" t="s">
        <v>99</v>
      </c>
      <c r="C24" s="27" t="s">
        <v>64</v>
      </c>
      <c r="D24" s="122">
        <v>46.9</v>
      </c>
    </row>
    <row r="25" spans="1:4">
      <c r="A25" s="27" t="s">
        <v>547</v>
      </c>
      <c r="B25" s="27" t="s">
        <v>99</v>
      </c>
      <c r="C25" s="27" t="s">
        <v>64</v>
      </c>
      <c r="D25" s="62">
        <v>-45</v>
      </c>
    </row>
    <row r="26" spans="1:4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4.65" thickBot="1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4.65" thickBot="1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4.65" thickBot="1">
      <c r="A33" s="27" t="s">
        <v>555</v>
      </c>
      <c r="B33" s="27" t="s">
        <v>115</v>
      </c>
      <c r="C33" s="27" t="s">
        <v>64</v>
      </c>
      <c r="D33" s="81">
        <v>91.6</v>
      </c>
    </row>
    <row r="34" spans="1:4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4.65" thickBot="1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4.65" thickBot="1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4.65" thickBot="1">
      <c r="A42" s="27" t="s">
        <v>564</v>
      </c>
      <c r="B42" s="27" t="s">
        <v>131</v>
      </c>
      <c r="C42" s="27" t="s">
        <v>64</v>
      </c>
      <c r="D42" s="81">
        <v>52.9</v>
      </c>
    </row>
    <row r="43" spans="1:4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4.65" thickBot="1">
      <c r="A45" s="27" t="s">
        <v>567</v>
      </c>
      <c r="B45" s="27" t="s">
        <v>136</v>
      </c>
      <c r="C45" s="27" t="s">
        <v>64</v>
      </c>
      <c r="D45" s="122">
        <v>84</v>
      </c>
    </row>
    <row r="46" spans="1:4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4.65" thickBot="1">
      <c r="A48" s="27" t="s">
        <v>570</v>
      </c>
      <c r="B48" s="27" t="s">
        <v>141</v>
      </c>
      <c r="C48" s="27" t="s">
        <v>64</v>
      </c>
      <c r="D48" s="81">
        <v>68</v>
      </c>
    </row>
    <row r="49" spans="1:4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4.65" thickBot="1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4.65" thickBot="1">
      <c r="A54" s="27" t="s">
        <v>576</v>
      </c>
      <c r="B54" s="27" t="s">
        <v>152</v>
      </c>
      <c r="C54" s="27" t="s">
        <v>64</v>
      </c>
      <c r="D54" s="81">
        <v>58.9</v>
      </c>
    </row>
    <row r="55" spans="1:4">
      <c r="A55" s="27" t="s">
        <v>577</v>
      </c>
      <c r="B55" s="27" t="s">
        <v>152</v>
      </c>
      <c r="C55" s="27" t="s">
        <v>64</v>
      </c>
      <c r="D55" s="62">
        <v>-60</v>
      </c>
    </row>
    <row r="56" spans="1:4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4.65" thickBot="1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>
      <c r="A58" s="27" t="s">
        <v>580</v>
      </c>
      <c r="B58" s="27" t="s">
        <v>157</v>
      </c>
      <c r="C58" s="27" t="s">
        <v>64</v>
      </c>
      <c r="D58" s="63">
        <v>-92</v>
      </c>
    </row>
    <row r="59" spans="1:4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4.65" thickBot="1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4.65" thickBot="1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4.65" thickBot="1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4.65" thickBot="1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4.65" thickBot="1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4.65" thickBot="1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4.65" thickBot="1">
      <c r="A78" s="27" t="s">
        <v>600</v>
      </c>
      <c r="B78" s="27" t="s">
        <v>194</v>
      </c>
      <c r="C78" s="27" t="s">
        <v>64</v>
      </c>
      <c r="D78" s="81">
        <v>58.4</v>
      </c>
    </row>
    <row r="79" spans="1:4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4.65" thickBot="1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4.65" thickBot="1">
      <c r="A84" s="27" t="s">
        <v>606</v>
      </c>
      <c r="B84" s="27" t="s">
        <v>204</v>
      </c>
      <c r="C84" s="27" t="s">
        <v>64</v>
      </c>
      <c r="D84" s="81">
        <v>58.7</v>
      </c>
    </row>
    <row r="85" spans="1:4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4.65" thickBot="1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4.65" thickBot="1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4.65" thickBot="1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4.65" thickBot="1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4.65" thickBot="1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4.65" thickBot="1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4.65" thickBot="1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4.65" thickBot="1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4.65" thickBot="1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4.65" thickBot="1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4.65" thickBot="1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4.65" thickBot="1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4.65" thickBot="1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4.65" thickBot="1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4.65" thickBot="1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4.65" thickBot="1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4.65" thickBot="1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4.65" thickBot="1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4.65" thickBot="1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4.65" thickBot="1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4.65" thickBot="1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4.65" thickBot="1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4.65" thickBot="1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4.65" thickBot="1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4.65" thickBot="1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4.65" thickBot="1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4.65" thickBot="1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4.65" thickBot="1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4.65" thickBot="1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4.65" thickBot="1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4.65" thickBot="1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4.65" thickBot="1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4.65" thickBot="1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4.65" thickBot="1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4.65" thickBot="1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4.65" thickBot="1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4.65" thickBot="1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4.65" thickBot="1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4.65" thickBot="1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4.65" thickBot="1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4.65" thickBot="1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4.65" thickBot="1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4.65" thickBot="1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4.65" thickBot="1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4.65" thickBot="1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4.65" thickBot="1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4.65" thickBot="1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4.65" thickBot="1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4.65" thickBot="1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4.65" thickBot="1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4.65" thickBot="1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4.65" thickBot="1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4.65" thickBot="1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4.65" thickBot="1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4.65" thickBot="1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4.65" thickBot="1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4.65" thickBot="1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4.65" thickBot="1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4.65" thickBot="1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4.65" thickBot="1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4.65" thickBot="1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>
      <c r="A268"/>
      <c r="B268"/>
      <c r="C268"/>
    </row>
    <row r="269" spans="1:4">
      <c r="A269"/>
      <c r="B269"/>
      <c r="C269"/>
    </row>
    <row r="270" spans="1:4">
      <c r="A270"/>
      <c r="B270"/>
      <c r="C270"/>
    </row>
    <row r="271" spans="1:4">
      <c r="A271"/>
      <c r="B271"/>
      <c r="C271"/>
    </row>
    <row r="272" spans="1:4">
      <c r="A272"/>
      <c r="B272"/>
      <c r="C272"/>
    </row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topLeftCell="B109" zoomScale="60" zoomScaleNormal="60" workbookViewId="0">
      <selection activeCell="S133" sqref="S133"/>
    </sheetView>
  </sheetViews>
  <sheetFormatPr defaultColWidth="8.796875" defaultRowHeight="14.25"/>
  <cols>
    <col min="3" max="3" width="11.1328125" customWidth="1"/>
    <col min="4" max="5" width="17.796875" customWidth="1"/>
    <col min="6" max="6" width="13.796875" customWidth="1"/>
    <col min="11" max="11" width="13.1328125" style="1" customWidth="1"/>
    <col min="12" max="13" width="17.1328125" customWidth="1"/>
    <col min="14" max="14" width="13.46484375" style="1" customWidth="1"/>
    <col min="18" max="18" width="9.1328125" style="1"/>
    <col min="19" max="19" width="11.6640625" style="1" customWidth="1"/>
    <col min="20" max="21" width="17.1328125" customWidth="1"/>
    <col min="22" max="22" width="14.46484375" style="1" customWidth="1"/>
    <col min="26" max="26" width="0.33203125" customWidth="1"/>
    <col min="28" max="28" width="12.6640625" customWidth="1"/>
  </cols>
  <sheetData>
    <row r="2" spans="1:32" ht="14.65" thickBot="1"/>
    <row r="3" spans="1:32" ht="14.65" thickBot="1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4.65" thickBot="1">
      <c r="A4" s="398" t="s">
        <v>796</v>
      </c>
      <c r="B4" s="29" t="s">
        <v>1162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407">
        <v>10140</v>
      </c>
      <c r="G4" s="65">
        <f>ABS(E4/$F$4)</f>
        <v>6.1802465483234712E-3</v>
      </c>
      <c r="H4" s="30"/>
      <c r="I4" s="397" t="s">
        <v>798</v>
      </c>
      <c r="J4" s="29" t="s">
        <v>1162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409">
        <f>$F$4</f>
        <v>10140</v>
      </c>
      <c r="O4" s="67">
        <f>ABS(M4/$N$4)</f>
        <v>8.1358382642998019E-3</v>
      </c>
      <c r="P4" s="31"/>
      <c r="Q4" s="397" t="s">
        <v>799</v>
      </c>
      <c r="R4" s="29" t="s">
        <v>1162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400">
        <f>$N$4</f>
        <v>10140</v>
      </c>
      <c r="W4" s="67">
        <f>ABS(U4/$V$4)</f>
        <v>7.9216272189349107E-3</v>
      </c>
      <c r="AA4" s="403" t="s">
        <v>800</v>
      </c>
      <c r="AB4" s="404"/>
      <c r="AD4" s="403" t="s">
        <v>811</v>
      </c>
      <c r="AE4" s="404"/>
    </row>
    <row r="5" spans="1:32" ht="14.65" thickBot="1">
      <c r="A5" s="398"/>
      <c r="B5" s="29" t="s">
        <v>1161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407"/>
      <c r="G5" s="65">
        <f t="shared" ref="G5:G68" si="1">ABS(E5/$F$4)</f>
        <v>0.27518429980276132</v>
      </c>
      <c r="H5" s="48"/>
      <c r="I5" s="398"/>
      <c r="J5" s="29" t="s">
        <v>1161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407"/>
      <c r="O5" s="67">
        <f t="shared" ref="O5:O68" si="3">ABS(M5/$N$4)</f>
        <v>0.28706076923076923</v>
      </c>
      <c r="P5" s="49"/>
      <c r="Q5" s="398"/>
      <c r="R5" s="29" t="s">
        <v>1161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401"/>
      <c r="W5" s="67">
        <f t="shared" ref="W5:W51" si="5">ABS(U5/$V$4)</f>
        <v>0.27707823471400395</v>
      </c>
      <c r="AA5" s="84" t="s">
        <v>802</v>
      </c>
      <c r="AB5" s="84">
        <v>1.3</v>
      </c>
      <c r="AD5" s="84" t="s">
        <v>802</v>
      </c>
      <c r="AE5" s="84">
        <v>1.1000000000000001</v>
      </c>
    </row>
    <row r="6" spans="1:32" ht="14.65" thickBot="1">
      <c r="A6" s="399"/>
      <c r="B6" s="24" t="s">
        <v>1162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408"/>
      <c r="G6" s="65">
        <f t="shared" si="1"/>
        <v>0.49788142998027618</v>
      </c>
      <c r="H6" s="48"/>
      <c r="I6" s="399"/>
      <c r="J6" s="24" t="s">
        <v>1162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408"/>
      <c r="O6" s="67">
        <f t="shared" si="3"/>
        <v>0.50378182445759367</v>
      </c>
      <c r="P6" s="49"/>
      <c r="Q6" s="399"/>
      <c r="R6" s="24" t="s">
        <v>1162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402"/>
      <c r="W6" s="67">
        <f t="shared" si="5"/>
        <v>0.49737555226824459</v>
      </c>
      <c r="AA6" s="84" t="s">
        <v>803</v>
      </c>
      <c r="AB6" s="84">
        <v>0.7</v>
      </c>
      <c r="AD6" s="84" t="s">
        <v>812</v>
      </c>
      <c r="AE6" s="84">
        <v>0.3</v>
      </c>
    </row>
    <row r="7" spans="1:32" ht="14.65" thickBot="1">
      <c r="A7" s="397" t="s">
        <v>804</v>
      </c>
      <c r="B7" s="29" t="s">
        <v>1162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409">
        <v>10140</v>
      </c>
      <c r="G7" s="65">
        <f>ABS(E7/$F$4)</f>
        <v>0.5019302958579881</v>
      </c>
      <c r="H7" s="48"/>
      <c r="I7" s="398" t="s">
        <v>805</v>
      </c>
      <c r="J7" s="29" t="s">
        <v>1162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409">
        <f>$F$4</f>
        <v>10140</v>
      </c>
      <c r="O7" s="67">
        <f t="shared" si="3"/>
        <v>0.50778005917159763</v>
      </c>
      <c r="P7" s="49"/>
      <c r="Q7" s="398" t="s">
        <v>806</v>
      </c>
      <c r="R7" s="29" t="s">
        <v>1162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400">
        <f>$N$4</f>
        <v>10140</v>
      </c>
      <c r="W7" s="67">
        <f t="shared" si="5"/>
        <v>0.50333225838264295</v>
      </c>
      <c r="AA7" s="84" t="s">
        <v>807</v>
      </c>
      <c r="AB7" s="84">
        <v>35</v>
      </c>
      <c r="AD7" s="84" t="s">
        <v>807</v>
      </c>
      <c r="AE7" s="84">
        <v>30</v>
      </c>
    </row>
    <row r="8" spans="1:32" ht="14.65" thickBot="1">
      <c r="A8" s="398"/>
      <c r="B8" s="29" t="s">
        <v>1161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407"/>
      <c r="G8" s="65">
        <f t="shared" si="1"/>
        <v>0.65630793885601579</v>
      </c>
      <c r="H8" s="48"/>
      <c r="I8" s="398"/>
      <c r="J8" s="29" t="s">
        <v>1161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407"/>
      <c r="O8" s="67">
        <f t="shared" si="3"/>
        <v>0.64472593688362911</v>
      </c>
      <c r="P8" s="49"/>
      <c r="Q8" s="398"/>
      <c r="R8" s="29" t="s">
        <v>1161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401"/>
      <c r="W8" s="67">
        <f t="shared" si="5"/>
        <v>0.64952698224852079</v>
      </c>
    </row>
    <row r="9" spans="1:32" ht="14.65" thickBot="1">
      <c r="A9" s="399"/>
      <c r="B9" s="24" t="s">
        <v>1162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408"/>
      <c r="G9" s="65">
        <f t="shared" si="1"/>
        <v>0.78052909270216964</v>
      </c>
      <c r="H9" s="48"/>
      <c r="I9" s="398"/>
      <c r="J9" s="24" t="s">
        <v>1162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408"/>
      <c r="O9" s="67">
        <f t="shared" si="3"/>
        <v>0.71519806706114397</v>
      </c>
      <c r="P9" s="49"/>
      <c r="Q9" s="398"/>
      <c r="R9" s="24" t="s">
        <v>1162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402"/>
      <c r="W9" s="67">
        <f t="shared" si="5"/>
        <v>0.73698537475345172</v>
      </c>
    </row>
    <row r="10" spans="1:32" ht="14.65" thickBot="1">
      <c r="A10" s="397" t="s">
        <v>808</v>
      </c>
      <c r="B10" s="29" t="s">
        <v>1162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409">
        <v>10140</v>
      </c>
      <c r="G10" s="65">
        <f t="shared" si="1"/>
        <v>0.77881588757396458</v>
      </c>
      <c r="H10" s="30"/>
      <c r="I10" s="397" t="s">
        <v>809</v>
      </c>
      <c r="J10" s="29" t="s">
        <v>1162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409">
        <f>$F$4</f>
        <v>10140</v>
      </c>
      <c r="O10" s="67">
        <f t="shared" si="3"/>
        <v>0.71503343195266278</v>
      </c>
      <c r="P10" s="31"/>
      <c r="Q10" s="397" t="s">
        <v>810</v>
      </c>
      <c r="R10" s="29" t="s">
        <v>1162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400">
        <f>$N$4</f>
        <v>10140</v>
      </c>
      <c r="W10" s="67">
        <f t="shared" si="5"/>
        <v>0.73675361932938854</v>
      </c>
      <c r="AA10" s="390" t="s">
        <v>819</v>
      </c>
      <c r="AB10" s="382"/>
      <c r="AE10" s="390" t="s">
        <v>918</v>
      </c>
      <c r="AF10" s="382"/>
    </row>
    <row r="11" spans="1:32" ht="14.65" thickBot="1">
      <c r="A11" s="398"/>
      <c r="B11" s="29" t="s">
        <v>1161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407"/>
      <c r="G11" s="65">
        <f t="shared" si="1"/>
        <v>0.65895257396449702</v>
      </c>
      <c r="H11" s="48"/>
      <c r="I11" s="398"/>
      <c r="J11" s="29" t="s">
        <v>1161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407"/>
      <c r="O11" s="67">
        <f t="shared" si="3"/>
        <v>0.64603702169625254</v>
      </c>
      <c r="P11" s="49"/>
      <c r="Q11" s="398"/>
      <c r="R11" s="29" t="s">
        <v>1161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401"/>
      <c r="W11" s="67">
        <f t="shared" si="5"/>
        <v>0.65206597633136099</v>
      </c>
      <c r="AA11" s="22" t="s">
        <v>820</v>
      </c>
      <c r="AB11" s="23" t="s">
        <v>821</v>
      </c>
      <c r="AE11" s="22" t="s">
        <v>820</v>
      </c>
      <c r="AF11" s="23" t="s">
        <v>822</v>
      </c>
    </row>
    <row r="12" spans="1:32" ht="16.149999999999999" thickBot="1">
      <c r="A12" s="399"/>
      <c r="B12" s="24" t="s">
        <v>1162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408"/>
      <c r="G12" s="65">
        <f t="shared" si="1"/>
        <v>0.50254908284023669</v>
      </c>
      <c r="H12" s="48"/>
      <c r="I12" s="399"/>
      <c r="J12" s="24" t="s">
        <v>1162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408"/>
      <c r="O12" s="67">
        <f t="shared" si="3"/>
        <v>0.50665876725838255</v>
      </c>
      <c r="P12" s="49"/>
      <c r="Q12" s="399"/>
      <c r="R12" s="24" t="s">
        <v>1162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402"/>
      <c r="W12" s="67">
        <f t="shared" si="5"/>
        <v>0.50352390532544378</v>
      </c>
      <c r="AA12" s="86" t="s">
        <v>823</v>
      </c>
      <c r="AB12" s="79">
        <v>1.5</v>
      </c>
      <c r="AE12" s="86" t="s">
        <v>823</v>
      </c>
      <c r="AF12" s="79">
        <v>1.5</v>
      </c>
    </row>
    <row r="13" spans="1:32" ht="16.149999999999999" thickBot="1">
      <c r="A13" s="397" t="s">
        <v>813</v>
      </c>
      <c r="B13" s="29" t="s">
        <v>1162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409">
        <v>10140</v>
      </c>
      <c r="G13" s="65">
        <f t="shared" si="1"/>
        <v>0.49855545364891524</v>
      </c>
      <c r="H13" s="48"/>
      <c r="I13" s="398" t="s">
        <v>814</v>
      </c>
      <c r="J13" s="29" t="s">
        <v>1162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409">
        <f>$F$4</f>
        <v>10140</v>
      </c>
      <c r="O13" s="67">
        <f t="shared" si="3"/>
        <v>0.50276768244575942</v>
      </c>
      <c r="P13" s="49"/>
      <c r="Q13" s="398" t="s">
        <v>815</v>
      </c>
      <c r="R13" s="29" t="s">
        <v>1162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400">
        <f>$N$4</f>
        <v>10140</v>
      </c>
      <c r="W13" s="67">
        <f t="shared" si="5"/>
        <v>0.49751620315581851</v>
      </c>
      <c r="AA13" s="87" t="s">
        <v>827</v>
      </c>
      <c r="AB13" s="79">
        <v>35</v>
      </c>
      <c r="AE13" s="87" t="s">
        <v>827</v>
      </c>
      <c r="AF13" s="79">
        <v>30</v>
      </c>
    </row>
    <row r="14" spans="1:32" ht="16.149999999999999" thickBot="1">
      <c r="A14" s="398"/>
      <c r="B14" s="29" t="s">
        <v>1161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407"/>
      <c r="G14" s="65">
        <f t="shared" si="1"/>
        <v>0.28145695266272192</v>
      </c>
      <c r="H14" s="48"/>
      <c r="I14" s="398"/>
      <c r="J14" s="29" t="s">
        <v>1161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407"/>
      <c r="O14" s="67">
        <f t="shared" si="3"/>
        <v>0.29181957593688368</v>
      </c>
      <c r="P14" s="49"/>
      <c r="Q14" s="398"/>
      <c r="R14" s="29" t="s">
        <v>1161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401"/>
      <c r="W14" s="67">
        <f t="shared" si="5"/>
        <v>0.28558077909270219</v>
      </c>
      <c r="AA14" s="87" t="s">
        <v>828</v>
      </c>
      <c r="AB14" s="88">
        <f>AB13*0.85/AB12</f>
        <v>19.833333333333332</v>
      </c>
      <c r="AE14" s="87" t="s">
        <v>828</v>
      </c>
      <c r="AF14" s="79">
        <f>AF13*0.85/AF12</f>
        <v>17</v>
      </c>
    </row>
    <row r="15" spans="1:32" ht="16.149999999999999" thickBot="1">
      <c r="A15" s="399"/>
      <c r="B15" s="24" t="s">
        <v>1162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408"/>
      <c r="G15" s="65">
        <f t="shared" si="1"/>
        <v>6.7191715976331369E-3</v>
      </c>
      <c r="H15" s="48"/>
      <c r="I15" s="398"/>
      <c r="J15" s="24" t="s">
        <v>1162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408"/>
      <c r="O15" s="67">
        <f t="shared" si="3"/>
        <v>7.3120611439842212E-3</v>
      </c>
      <c r="P15" s="49"/>
      <c r="Q15" s="398"/>
      <c r="R15" s="24" t="s">
        <v>1162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402"/>
      <c r="W15" s="67">
        <f t="shared" si="5"/>
        <v>8.4349704142011837E-3</v>
      </c>
      <c r="AA15" s="87" t="s">
        <v>829</v>
      </c>
      <c r="AB15" s="79">
        <f>AB13+8</f>
        <v>43</v>
      </c>
      <c r="AE15" s="87" t="s">
        <v>829</v>
      </c>
      <c r="AF15" s="79">
        <f>AF13+8</f>
        <v>38</v>
      </c>
    </row>
    <row r="16" spans="1:32" ht="16.149999999999999" thickBot="1">
      <c r="A16" s="397" t="s">
        <v>816</v>
      </c>
      <c r="B16" s="29" t="s">
        <v>1162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409">
        <v>10140</v>
      </c>
      <c r="G16" s="65">
        <f t="shared" si="1"/>
        <v>7.328343195266273E-3</v>
      </c>
      <c r="H16" s="30"/>
      <c r="I16" s="397" t="s">
        <v>817</v>
      </c>
      <c r="J16" s="29" t="s">
        <v>1162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409">
        <f>$F$4</f>
        <v>10140</v>
      </c>
      <c r="O16" s="67">
        <f t="shared" si="3"/>
        <v>7.6652564102564109E-3</v>
      </c>
      <c r="P16" s="31"/>
      <c r="Q16" s="397" t="s">
        <v>818</v>
      </c>
      <c r="R16" s="29" t="s">
        <v>1162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400">
        <f>$N$4</f>
        <v>10140</v>
      </c>
      <c r="W16" s="67">
        <f t="shared" si="5"/>
        <v>7.8208382642998026E-3</v>
      </c>
      <c r="AA16" s="87" t="s">
        <v>833</v>
      </c>
      <c r="AB16" s="88">
        <f>0.3*AB13^(2/3)</f>
        <v>3.2099624416952368</v>
      </c>
      <c r="AC16" s="2"/>
      <c r="AE16" s="87" t="s">
        <v>833</v>
      </c>
      <c r="AF16" s="88">
        <f>0.3*AF13^(2/3)</f>
        <v>2.896468153816889</v>
      </c>
    </row>
    <row r="17" spans="1:32" ht="16.149999999999999" thickBot="1">
      <c r="A17" s="398"/>
      <c r="B17" s="29" t="s">
        <v>1161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407"/>
      <c r="G17" s="65">
        <f t="shared" si="1"/>
        <v>0.27802419132149897</v>
      </c>
      <c r="H17" s="48"/>
      <c r="I17" s="398"/>
      <c r="J17" s="29" t="s">
        <v>1161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407"/>
      <c r="O17" s="67">
        <f t="shared" si="3"/>
        <v>0.29019429980276129</v>
      </c>
      <c r="P17" s="49"/>
      <c r="Q17" s="398"/>
      <c r="R17" s="29" t="s">
        <v>1161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401"/>
      <c r="W17" s="67">
        <f t="shared" si="5"/>
        <v>0.27757662721893489</v>
      </c>
      <c r="AA17" s="87" t="s">
        <v>834</v>
      </c>
      <c r="AB17" s="88">
        <f>0.7*AB16</f>
        <v>2.2469737091866655</v>
      </c>
      <c r="AC17" s="2"/>
      <c r="AE17" s="87" t="s">
        <v>834</v>
      </c>
      <c r="AF17" s="88">
        <f>0.7*AF16</f>
        <v>2.0275277076718221</v>
      </c>
    </row>
    <row r="18" spans="1:32" ht="16.149999999999999" thickBot="1">
      <c r="A18" s="399"/>
      <c r="B18" s="24" t="s">
        <v>1162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408"/>
      <c r="G18" s="65">
        <f t="shared" si="1"/>
        <v>0.49864514792899411</v>
      </c>
      <c r="H18" s="48"/>
      <c r="I18" s="399"/>
      <c r="J18" s="24" t="s">
        <v>1162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408"/>
      <c r="O18" s="67">
        <f t="shared" si="3"/>
        <v>0.50355026627218935</v>
      </c>
      <c r="P18" s="49"/>
      <c r="Q18" s="399"/>
      <c r="R18" s="24" t="s">
        <v>1162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402"/>
      <c r="W18" s="67">
        <f t="shared" si="5"/>
        <v>0.49790194280078898</v>
      </c>
      <c r="AA18" s="90" t="s">
        <v>835</v>
      </c>
      <c r="AB18" s="53">
        <f>AB17/AB12</f>
        <v>1.4979824727911104</v>
      </c>
      <c r="AC18" s="2"/>
      <c r="AE18" s="90" t="s">
        <v>835</v>
      </c>
      <c r="AF18" s="53">
        <f>AF17/AF12</f>
        <v>1.3516851384478814</v>
      </c>
    </row>
    <row r="19" spans="1:32" ht="16.149999999999999" thickBot="1">
      <c r="A19" s="397" t="s">
        <v>824</v>
      </c>
      <c r="B19" s="29" t="s">
        <v>1162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409">
        <v>10140</v>
      </c>
      <c r="G19" s="65">
        <f t="shared" si="1"/>
        <v>0.50394559171597642</v>
      </c>
      <c r="H19" s="48"/>
      <c r="I19" s="398" t="s">
        <v>825</v>
      </c>
      <c r="J19" s="29" t="s">
        <v>1162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409">
        <f>$F$4</f>
        <v>10140</v>
      </c>
      <c r="O19" s="67">
        <f t="shared" si="3"/>
        <v>0.50747333333333333</v>
      </c>
      <c r="P19" s="49"/>
      <c r="Q19" s="398" t="s">
        <v>826</v>
      </c>
      <c r="R19" s="29" t="s">
        <v>1162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400">
        <f>$N$4</f>
        <v>10140</v>
      </c>
      <c r="W19" s="67">
        <f t="shared" si="5"/>
        <v>0.50377644970414204</v>
      </c>
      <c r="AA19" s="54" t="s">
        <v>839</v>
      </c>
      <c r="AB19" s="55">
        <f>22000*(AB15/10)^0.3</f>
        <v>34077.14619918933</v>
      </c>
      <c r="AC19" s="2"/>
      <c r="AE19" s="54" t="s">
        <v>839</v>
      </c>
      <c r="AF19" s="55">
        <f>22000*(AF15/10)^0.3</f>
        <v>32836.568031330789</v>
      </c>
    </row>
    <row r="20" spans="1:32" ht="14.65" thickBot="1">
      <c r="A20" s="398"/>
      <c r="B20" s="29" t="s">
        <v>1161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407"/>
      <c r="G20" s="65">
        <f t="shared" si="1"/>
        <v>0.65328265285996057</v>
      </c>
      <c r="H20" s="48"/>
      <c r="I20" s="398"/>
      <c r="J20" s="29" t="s">
        <v>1161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407"/>
      <c r="O20" s="67">
        <f t="shared" si="3"/>
        <v>0.64508501972386589</v>
      </c>
      <c r="P20" s="49"/>
      <c r="Q20" s="398"/>
      <c r="R20" s="29" t="s">
        <v>1161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401"/>
      <c r="W20" s="67">
        <f t="shared" si="5"/>
        <v>0.65016039447731755</v>
      </c>
      <c r="AC20" s="2"/>
    </row>
    <row r="21" spans="1:32" ht="14.65" thickBot="1">
      <c r="A21" s="399"/>
      <c r="B21" s="24" t="s">
        <v>1162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408"/>
      <c r="G21" s="65">
        <f t="shared" si="1"/>
        <v>0.74676654832347145</v>
      </c>
      <c r="H21" s="48"/>
      <c r="I21" s="398"/>
      <c r="J21" s="24" t="s">
        <v>1162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408"/>
      <c r="O21" s="67">
        <f t="shared" si="3"/>
        <v>0.70431957593688355</v>
      </c>
      <c r="P21" s="49"/>
      <c r="Q21" s="398"/>
      <c r="R21" s="24" t="s">
        <v>1162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402"/>
      <c r="W21" s="67">
        <f t="shared" si="5"/>
        <v>0.74026623274161729</v>
      </c>
      <c r="AC21" s="2"/>
    </row>
    <row r="22" spans="1:32" ht="14.65" thickBot="1">
      <c r="A22" s="397" t="s">
        <v>830</v>
      </c>
      <c r="B22" s="29" t="s">
        <v>1162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409">
        <v>10140</v>
      </c>
      <c r="G22" s="65">
        <f t="shared" si="1"/>
        <v>0.74670997041420117</v>
      </c>
      <c r="H22" s="30"/>
      <c r="I22" s="397" t="s">
        <v>831</v>
      </c>
      <c r="J22" s="29" t="s">
        <v>1162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409">
        <f>$F$4</f>
        <v>10140</v>
      </c>
      <c r="O22" s="67">
        <f t="shared" si="3"/>
        <v>0.70427056213017747</v>
      </c>
      <c r="P22" s="31"/>
      <c r="Q22" s="397" t="s">
        <v>832</v>
      </c>
      <c r="R22" s="29" t="s">
        <v>1162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400">
        <f>$N$4</f>
        <v>10140</v>
      </c>
      <c r="W22" s="67">
        <f t="shared" si="5"/>
        <v>0.73935111439842205</v>
      </c>
      <c r="AC22" s="405" t="s">
        <v>840</v>
      </c>
      <c r="AD22" s="406"/>
    </row>
    <row r="23" spans="1:32" ht="16.899999999999999" thickBot="1">
      <c r="A23" s="398"/>
      <c r="B23" s="29" t="s">
        <v>1161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407"/>
      <c r="G23" s="65">
        <f t="shared" si="1"/>
        <v>0.65646571005917165</v>
      </c>
      <c r="H23" s="48"/>
      <c r="I23" s="398"/>
      <c r="J23" s="29" t="s">
        <v>1161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407"/>
      <c r="O23" s="67">
        <f t="shared" si="3"/>
        <v>0.64675072978303749</v>
      </c>
      <c r="P23" s="49"/>
      <c r="Q23" s="398"/>
      <c r="R23" s="29" t="s">
        <v>1161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401"/>
      <c r="W23" s="67">
        <f t="shared" si="5"/>
        <v>0.6540272386587771</v>
      </c>
      <c r="AC23" s="91" t="s">
        <v>844</v>
      </c>
      <c r="AD23" s="79">
        <v>12.315</v>
      </c>
    </row>
    <row r="24" spans="1:32" ht="16.149999999999999" thickBot="1">
      <c r="A24" s="399"/>
      <c r="B24" s="24" t="s">
        <v>1162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408"/>
      <c r="G24" s="65">
        <f t="shared" si="1"/>
        <v>0.50337295857988162</v>
      </c>
      <c r="H24" s="48"/>
      <c r="I24" s="399"/>
      <c r="J24" s="24" t="s">
        <v>1162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408"/>
      <c r="O24" s="67">
        <f t="shared" si="3"/>
        <v>0.50628413214990131</v>
      </c>
      <c r="P24" s="49"/>
      <c r="Q24" s="399"/>
      <c r="R24" s="24" t="s">
        <v>1162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402"/>
      <c r="W24" s="67">
        <f t="shared" si="5"/>
        <v>0.50403745562130176</v>
      </c>
      <c r="AC24" s="87" t="s">
        <v>845</v>
      </c>
      <c r="AD24" s="79">
        <v>1279</v>
      </c>
    </row>
    <row r="25" spans="1:32" ht="16.149999999999999" thickBot="1">
      <c r="A25" s="397" t="s">
        <v>836</v>
      </c>
      <c r="B25" s="29" t="s">
        <v>1162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409">
        <v>10140</v>
      </c>
      <c r="G25" s="65">
        <f t="shared" si="1"/>
        <v>0.49796602564102566</v>
      </c>
      <c r="H25" s="48"/>
      <c r="I25" s="398" t="s">
        <v>837</v>
      </c>
      <c r="J25" s="29" t="s">
        <v>1162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409">
        <f>$F$4</f>
        <v>10140</v>
      </c>
      <c r="O25" s="67">
        <f t="shared" si="3"/>
        <v>0.50245324457593687</v>
      </c>
      <c r="P25" s="49"/>
      <c r="Q25" s="398" t="s">
        <v>838</v>
      </c>
      <c r="R25" s="29" t="s">
        <v>1162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400">
        <f>$N$4</f>
        <v>10140</v>
      </c>
      <c r="W25" s="67">
        <f t="shared" si="5"/>
        <v>0.49814479289940822</v>
      </c>
      <c r="AC25" s="86" t="s">
        <v>846</v>
      </c>
      <c r="AD25" s="79">
        <v>67.5</v>
      </c>
    </row>
    <row r="26" spans="1:32" ht="16.149999999999999" thickBot="1">
      <c r="A26" s="398"/>
      <c r="B26" s="29" t="s">
        <v>1161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407"/>
      <c r="G26" s="65">
        <f t="shared" si="1"/>
        <v>0.28449974358974361</v>
      </c>
      <c r="H26" s="48"/>
      <c r="I26" s="398"/>
      <c r="J26" s="29" t="s">
        <v>1161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407"/>
      <c r="O26" s="67">
        <f t="shared" si="3"/>
        <v>0.2940100295857988</v>
      </c>
      <c r="P26" s="49"/>
      <c r="Q26" s="398"/>
      <c r="R26" s="29" t="s">
        <v>1161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401"/>
      <c r="W26" s="67">
        <f t="shared" si="5"/>
        <v>0.28593873767258382</v>
      </c>
      <c r="AC26" s="86" t="s">
        <v>850</v>
      </c>
      <c r="AD26" s="79">
        <v>6.3949999999999996</v>
      </c>
    </row>
    <row r="27" spans="1:32" ht="16.149999999999999" thickBot="1">
      <c r="A27" s="399"/>
      <c r="B27" s="24" t="s">
        <v>1162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408"/>
      <c r="G27" s="65">
        <f t="shared" si="1"/>
        <v>7.8635502958579878E-3</v>
      </c>
      <c r="H27" s="48"/>
      <c r="I27" s="398"/>
      <c r="J27" s="24" t="s">
        <v>1162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408"/>
      <c r="O27" s="67">
        <f t="shared" si="3"/>
        <v>6.6045660749506916E-3</v>
      </c>
      <c r="P27" s="49"/>
      <c r="Q27" s="398"/>
      <c r="R27" s="24" t="s">
        <v>1162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402"/>
      <c r="W27" s="67">
        <f t="shared" si="5"/>
        <v>8.3297534516765283E-3</v>
      </c>
      <c r="AC27" s="87" t="s">
        <v>851</v>
      </c>
      <c r="AD27" s="79">
        <v>6</v>
      </c>
    </row>
    <row r="28" spans="1:32" ht="15" thickBot="1">
      <c r="A28" s="397" t="s">
        <v>841</v>
      </c>
      <c r="B28" s="29" t="s">
        <v>1162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409">
        <v>10140</v>
      </c>
      <c r="G28" s="65">
        <f t="shared" si="1"/>
        <v>7.8615187376725841E-3</v>
      </c>
      <c r="H28" s="30"/>
      <c r="I28" s="397" t="s">
        <v>842</v>
      </c>
      <c r="J28" s="29" t="s">
        <v>1162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409">
        <f>$F$4</f>
        <v>10140</v>
      </c>
      <c r="O28" s="67">
        <f t="shared" si="3"/>
        <v>7.6959960552268249E-3</v>
      </c>
      <c r="P28" s="31"/>
      <c r="Q28" s="397" t="s">
        <v>843</v>
      </c>
      <c r="R28" s="29" t="s">
        <v>1162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400">
        <f>$N$4</f>
        <v>10140</v>
      </c>
      <c r="W28" s="67">
        <f t="shared" si="5"/>
        <v>7.1655522682445771E-3</v>
      </c>
      <c r="AC28" s="126" t="s">
        <v>852</v>
      </c>
      <c r="AD28" s="111">
        <v>1080</v>
      </c>
    </row>
    <row r="29" spans="1:32" ht="14.65" thickBot="1">
      <c r="A29" s="398"/>
      <c r="B29" s="29" t="s">
        <v>1161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407"/>
      <c r="G29" s="65">
        <f t="shared" si="1"/>
        <v>0.27838237672583827</v>
      </c>
      <c r="H29" s="48"/>
      <c r="I29" s="398"/>
      <c r="J29" s="29" t="s">
        <v>1161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407"/>
      <c r="O29" s="67">
        <f t="shared" si="3"/>
        <v>0.2903698224852071</v>
      </c>
      <c r="P29" s="49"/>
      <c r="Q29" s="398"/>
      <c r="R29" s="29" t="s">
        <v>1161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401"/>
      <c r="W29" s="67">
        <f t="shared" si="5"/>
        <v>0.28075095660749505</v>
      </c>
    </row>
    <row r="30" spans="1:32" ht="14.65" thickBot="1">
      <c r="A30" s="399"/>
      <c r="B30" s="24" t="s">
        <v>1162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408"/>
      <c r="G30" s="65">
        <f t="shared" si="1"/>
        <v>0.49947773175542409</v>
      </c>
      <c r="H30" s="48"/>
      <c r="I30" s="399"/>
      <c r="J30" s="24" t="s">
        <v>1162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408"/>
      <c r="O30" s="67">
        <f t="shared" si="3"/>
        <v>0.50216477317554242</v>
      </c>
      <c r="P30" s="49"/>
      <c r="Q30" s="399"/>
      <c r="R30" s="24" t="s">
        <v>1162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402"/>
      <c r="W30" s="67">
        <f t="shared" si="5"/>
        <v>0.49496773175542402</v>
      </c>
    </row>
    <row r="31" spans="1:32" ht="14.65" thickBot="1">
      <c r="A31" s="398" t="s">
        <v>847</v>
      </c>
      <c r="B31" s="29" t="s">
        <v>1162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409">
        <v>10140</v>
      </c>
      <c r="G31" s="65">
        <f t="shared" si="1"/>
        <v>0.5053316863905325</v>
      </c>
      <c r="H31" s="48"/>
      <c r="I31" s="398" t="s">
        <v>848</v>
      </c>
      <c r="J31" s="29" t="s">
        <v>1162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409">
        <f>$F$4</f>
        <v>10140</v>
      </c>
      <c r="O31" s="67">
        <f t="shared" si="3"/>
        <v>0.50820301775147936</v>
      </c>
      <c r="P31" s="49"/>
      <c r="Q31" s="398" t="s">
        <v>849</v>
      </c>
      <c r="R31" s="29" t="s">
        <v>1162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400">
        <f>$N$4</f>
        <v>10140</v>
      </c>
      <c r="W31" s="67">
        <f t="shared" si="5"/>
        <v>0.50246327416173575</v>
      </c>
    </row>
    <row r="32" spans="1:32" ht="14.65" thickBot="1">
      <c r="A32" s="398"/>
      <c r="B32" s="29" t="s">
        <v>1161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407"/>
      <c r="G32" s="65">
        <f t="shared" si="1"/>
        <v>0.65206222879684417</v>
      </c>
      <c r="H32" s="48"/>
      <c r="I32" s="398"/>
      <c r="J32" s="29" t="s">
        <v>1161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407"/>
      <c r="O32" s="67">
        <f t="shared" si="3"/>
        <v>0.6445501183431952</v>
      </c>
      <c r="P32" s="49"/>
      <c r="Q32" s="398"/>
      <c r="R32" s="29" t="s">
        <v>1161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401"/>
      <c r="W32" s="67">
        <f t="shared" si="5"/>
        <v>0.65190722879684426</v>
      </c>
    </row>
    <row r="33" spans="1:23" ht="14.65" thickBot="1">
      <c r="A33" s="398"/>
      <c r="B33" s="24" t="s">
        <v>1162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408"/>
      <c r="G33" s="65">
        <f t="shared" si="1"/>
        <v>0.7416374063116371</v>
      </c>
      <c r="H33" s="48"/>
      <c r="I33" s="398"/>
      <c r="J33" s="24" t="s">
        <v>1162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408"/>
      <c r="O33" s="67">
        <f t="shared" si="3"/>
        <v>0.70082564102564093</v>
      </c>
      <c r="P33" s="49"/>
      <c r="Q33" s="398"/>
      <c r="R33" s="24" t="s">
        <v>1162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402"/>
      <c r="W33" s="67">
        <f t="shared" si="5"/>
        <v>0.74656579881656804</v>
      </c>
    </row>
    <row r="34" spans="1:23" ht="14.65" thickBot="1">
      <c r="A34" s="397" t="s">
        <v>853</v>
      </c>
      <c r="B34" s="29" t="s">
        <v>1162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409">
        <v>10140</v>
      </c>
      <c r="G34" s="65">
        <f t="shared" si="1"/>
        <v>0.74141579881656805</v>
      </c>
      <c r="H34" s="30"/>
      <c r="I34" s="397" t="s">
        <v>854</v>
      </c>
      <c r="J34" s="29" t="s">
        <v>1162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409">
        <f>$F$4</f>
        <v>10140</v>
      </c>
      <c r="O34" s="67">
        <f t="shared" si="3"/>
        <v>0.70077321499013812</v>
      </c>
      <c r="P34" s="31"/>
      <c r="Q34" s="397" t="s">
        <v>855</v>
      </c>
      <c r="R34" s="29" t="s">
        <v>1162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400">
        <f>$N$4</f>
        <v>10140</v>
      </c>
      <c r="W34" s="67">
        <f t="shared" si="5"/>
        <v>0.74468867850098619</v>
      </c>
    </row>
    <row r="35" spans="1:23" ht="14.65" thickBot="1">
      <c r="A35" s="398"/>
      <c r="B35" s="29" t="s">
        <v>1161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407"/>
      <c r="G35" s="65">
        <f t="shared" si="1"/>
        <v>0.6559636390532545</v>
      </c>
      <c r="H35" s="48"/>
      <c r="I35" s="398"/>
      <c r="J35" s="29" t="s">
        <v>1161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407"/>
      <c r="O35" s="67">
        <f t="shared" si="3"/>
        <v>0.64235545364891522</v>
      </c>
      <c r="P35" s="49"/>
      <c r="Q35" s="398"/>
      <c r="R35" s="29" t="s">
        <v>1161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401"/>
      <c r="W35" s="67">
        <f t="shared" si="5"/>
        <v>0.65575672583826428</v>
      </c>
    </row>
    <row r="36" spans="1:23" ht="14.65" thickBot="1">
      <c r="A36" s="399"/>
      <c r="B36" s="24" t="s">
        <v>1162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408"/>
      <c r="G36" s="65">
        <f t="shared" si="1"/>
        <v>0.5061860355029586</v>
      </c>
      <c r="H36" s="48"/>
      <c r="I36" s="399"/>
      <c r="J36" s="24" t="s">
        <v>1162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408"/>
      <c r="O36" s="67">
        <f t="shared" si="3"/>
        <v>0.50699805719921098</v>
      </c>
      <c r="P36" s="49"/>
      <c r="Q36" s="399"/>
      <c r="R36" s="24" t="s">
        <v>1162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402"/>
      <c r="W36" s="67">
        <f t="shared" si="5"/>
        <v>0.50327362919132157</v>
      </c>
    </row>
    <row r="37" spans="1:23" ht="14.65" thickBot="1">
      <c r="A37" s="397" t="s">
        <v>856</v>
      </c>
      <c r="B37" s="29" t="s">
        <v>1162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409">
        <v>10140</v>
      </c>
      <c r="G37" s="65">
        <f t="shared" si="1"/>
        <v>0.50030608481262329</v>
      </c>
      <c r="H37" s="48"/>
      <c r="I37" s="398" t="s">
        <v>857</v>
      </c>
      <c r="J37" s="29" t="s">
        <v>1162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409">
        <f>$F$4</f>
        <v>10140</v>
      </c>
      <c r="O37" s="67">
        <f t="shared" si="3"/>
        <v>0.50307240631163708</v>
      </c>
      <c r="P37" s="49"/>
      <c r="Q37" s="398" t="s">
        <v>858</v>
      </c>
      <c r="R37" s="29" t="s">
        <v>1162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400">
        <f>$N$4</f>
        <v>10140</v>
      </c>
      <c r="W37" s="67">
        <f t="shared" si="5"/>
        <v>0.49791510848126241</v>
      </c>
    </row>
    <row r="38" spans="1:23" ht="14.65" thickBot="1">
      <c r="A38" s="398"/>
      <c r="B38" s="29" t="s">
        <v>1161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407"/>
      <c r="G38" s="65">
        <f t="shared" si="1"/>
        <v>0.28758590729783035</v>
      </c>
      <c r="H38" s="48"/>
      <c r="I38" s="398"/>
      <c r="J38" s="29" t="s">
        <v>1161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407"/>
      <c r="O38" s="67">
        <f t="shared" si="3"/>
        <v>0.29426626232741615</v>
      </c>
      <c r="P38" s="49"/>
      <c r="Q38" s="398"/>
      <c r="R38" s="29" t="s">
        <v>1161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401"/>
      <c r="W38" s="67">
        <f t="shared" si="5"/>
        <v>0.28516761341222879</v>
      </c>
    </row>
    <row r="39" spans="1:23" ht="14.65" thickBot="1">
      <c r="A39" s="399"/>
      <c r="B39" s="24" t="s">
        <v>1162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408"/>
      <c r="G39" s="65">
        <f t="shared" si="1"/>
        <v>6.5636291913214991E-3</v>
      </c>
      <c r="H39" s="48"/>
      <c r="I39" s="398"/>
      <c r="J39" s="24" t="s">
        <v>1162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408"/>
      <c r="O39" s="67">
        <f t="shared" si="3"/>
        <v>6.6272682445759372E-3</v>
      </c>
      <c r="P39" s="49"/>
      <c r="Q39" s="399"/>
      <c r="R39" s="24" t="s">
        <v>1162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402"/>
      <c r="W39" s="67">
        <f t="shared" si="5"/>
        <v>7.839191321499012E-3</v>
      </c>
    </row>
    <row r="40" spans="1:23" ht="14.65" thickBot="1">
      <c r="A40" s="398" t="s">
        <v>859</v>
      </c>
      <c r="B40" s="29" t="s">
        <v>1162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409">
        <v>10140</v>
      </c>
      <c r="G40" s="65">
        <f t="shared" si="1"/>
        <v>7.9770118343195258E-3</v>
      </c>
      <c r="H40" s="30"/>
      <c r="I40" s="397" t="s">
        <v>860</v>
      </c>
      <c r="J40" s="29" t="s">
        <v>1162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409">
        <f>$F$4</f>
        <v>10140</v>
      </c>
      <c r="O40" s="67">
        <f t="shared" si="3"/>
        <v>8.2595660749506909E-3</v>
      </c>
      <c r="P40" s="31"/>
      <c r="Q40" s="397" t="s">
        <v>861</v>
      </c>
      <c r="R40" s="29" t="s">
        <v>1162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400">
        <f>$N$4</f>
        <v>10140</v>
      </c>
      <c r="W40" s="67">
        <f t="shared" si="5"/>
        <v>6.1291420118343197E-3</v>
      </c>
    </row>
    <row r="41" spans="1:23" ht="14.65" thickBot="1">
      <c r="A41" s="398"/>
      <c r="B41" s="29" t="s">
        <v>1161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407"/>
      <c r="G41" s="65">
        <f t="shared" si="1"/>
        <v>0.27737694280078901</v>
      </c>
      <c r="H41" s="48"/>
      <c r="I41" s="398"/>
      <c r="J41" s="29" t="s">
        <v>1161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407"/>
      <c r="O41" s="67">
        <f t="shared" si="3"/>
        <v>0.28750014792899409</v>
      </c>
      <c r="P41" s="49"/>
      <c r="Q41" s="398"/>
      <c r="R41" s="29" t="s">
        <v>1161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401"/>
      <c r="W41" s="67">
        <f t="shared" si="5"/>
        <v>0.27477723865877718</v>
      </c>
    </row>
    <row r="42" spans="1:23" ht="14.65" thickBot="1">
      <c r="A42" s="398"/>
      <c r="B42" s="24" t="s">
        <v>1162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408"/>
      <c r="G42" s="65">
        <f t="shared" si="1"/>
        <v>0.49887246548323466</v>
      </c>
      <c r="H42" s="48"/>
      <c r="I42" s="399"/>
      <c r="J42" s="24" t="s">
        <v>1162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408"/>
      <c r="O42" s="67">
        <f t="shared" si="3"/>
        <v>0.50510717948717943</v>
      </c>
      <c r="P42" s="49"/>
      <c r="Q42" s="399"/>
      <c r="R42" s="24" t="s">
        <v>1162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402"/>
      <c r="W42" s="67">
        <f t="shared" si="5"/>
        <v>0.49725698224852072</v>
      </c>
    </row>
    <row r="43" spans="1:23" ht="14.65" thickBot="1">
      <c r="A43" s="397" t="s">
        <v>862</v>
      </c>
      <c r="B43" s="29" t="s">
        <v>1162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409">
        <v>10140</v>
      </c>
      <c r="G43" s="65">
        <f t="shared" si="1"/>
        <v>0.50487972386587776</v>
      </c>
      <c r="H43" s="48"/>
      <c r="I43" s="398" t="s">
        <v>863</v>
      </c>
      <c r="J43" s="29" t="s">
        <v>1162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409">
        <f>$F$4</f>
        <v>10140</v>
      </c>
      <c r="O43" s="67">
        <f t="shared" si="3"/>
        <v>0.5094301972386589</v>
      </c>
      <c r="P43" s="31"/>
      <c r="Q43" s="397" t="s">
        <v>864</v>
      </c>
      <c r="R43" s="29" t="s">
        <v>1162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400">
        <f>$N$4</f>
        <v>10140</v>
      </c>
      <c r="W43" s="67">
        <f t="shared" si="5"/>
        <v>0.50126330374753458</v>
      </c>
    </row>
    <row r="44" spans="1:23" ht="14.65" thickBot="1">
      <c r="A44" s="398"/>
      <c r="B44" s="29" t="s">
        <v>1161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407"/>
      <c r="G44" s="65">
        <f t="shared" si="1"/>
        <v>0.65018846153846155</v>
      </c>
      <c r="H44" s="48"/>
      <c r="I44" s="398"/>
      <c r="J44" s="29" t="s">
        <v>1161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407"/>
      <c r="O44" s="67">
        <f t="shared" si="3"/>
        <v>0.64200872781065088</v>
      </c>
      <c r="P44" s="49"/>
      <c r="Q44" s="398"/>
      <c r="R44" s="29" t="s">
        <v>1161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401"/>
      <c r="W44" s="67">
        <f t="shared" si="5"/>
        <v>0.65465917159763309</v>
      </c>
    </row>
    <row r="45" spans="1:23" ht="14.65" thickBot="1">
      <c r="A45" s="399"/>
      <c r="B45" s="24" t="s">
        <v>1162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408"/>
      <c r="G45" s="65">
        <f t="shared" si="1"/>
        <v>0.73892863905325445</v>
      </c>
      <c r="H45" s="48"/>
      <c r="I45" s="398"/>
      <c r="J45" s="24" t="s">
        <v>1162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408"/>
      <c r="O45" s="67">
        <f t="shared" si="3"/>
        <v>0.70458172583826417</v>
      </c>
      <c r="P45" s="49"/>
      <c r="Q45" s="399"/>
      <c r="R45" s="24" t="s">
        <v>1162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402"/>
      <c r="W45" s="67">
        <f t="shared" si="5"/>
        <v>0.77901314595660753</v>
      </c>
    </row>
    <row r="46" spans="1:23" ht="14.65" thickBot="1">
      <c r="A46" s="398" t="s">
        <v>865</v>
      </c>
      <c r="B46" s="29" t="s">
        <v>1162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409">
        <v>10140</v>
      </c>
      <c r="G46" s="65">
        <f t="shared" si="1"/>
        <v>0.73910675542406312</v>
      </c>
      <c r="H46" s="30"/>
      <c r="I46" s="397" t="s">
        <v>866</v>
      </c>
      <c r="J46" s="29" t="s">
        <v>1162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409">
        <f>$F$4</f>
        <v>10140</v>
      </c>
      <c r="O46" s="67">
        <f t="shared" si="3"/>
        <v>0.70450727810650882</v>
      </c>
      <c r="P46" s="31"/>
      <c r="Q46" s="397" t="s">
        <v>867</v>
      </c>
      <c r="R46" s="29" t="s">
        <v>1162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400">
        <f>$N$4</f>
        <v>10140</v>
      </c>
      <c r="W46" s="67">
        <f t="shared" si="5"/>
        <v>0.77907693293885594</v>
      </c>
    </row>
    <row r="47" spans="1:23" ht="14.65" thickBot="1">
      <c r="A47" s="398"/>
      <c r="B47" s="29" t="s">
        <v>1161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407"/>
      <c r="G47" s="65">
        <f t="shared" si="1"/>
        <v>0.65485677514792895</v>
      </c>
      <c r="H47" s="48"/>
      <c r="I47" s="398"/>
      <c r="J47" s="29" t="s">
        <v>1161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407"/>
      <c r="O47" s="67">
        <f t="shared" si="3"/>
        <v>0.64548208086785008</v>
      </c>
      <c r="P47" s="49"/>
      <c r="Q47" s="398"/>
      <c r="R47" s="29" t="s">
        <v>1161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401"/>
      <c r="W47" s="67">
        <f t="shared" si="5"/>
        <v>0.65801403353057197</v>
      </c>
    </row>
    <row r="48" spans="1:23" ht="14.65" thickBot="1">
      <c r="A48" s="398"/>
      <c r="B48" s="24" t="s">
        <v>1162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408"/>
      <c r="G48" s="65">
        <f t="shared" si="1"/>
        <v>0.50657547337278108</v>
      </c>
      <c r="H48" s="48"/>
      <c r="I48" s="399"/>
      <c r="J48" s="24" t="s">
        <v>1162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408"/>
      <c r="O48" s="67">
        <f t="shared" si="3"/>
        <v>0.5101202366863905</v>
      </c>
      <c r="P48" s="49"/>
      <c r="Q48" s="399"/>
      <c r="R48" s="24" t="s">
        <v>1162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402"/>
      <c r="W48" s="67">
        <f t="shared" si="5"/>
        <v>0.50184558185404338</v>
      </c>
    </row>
    <row r="49" spans="1:23" ht="14.65" thickBot="1">
      <c r="A49" s="397" t="s">
        <v>868</v>
      </c>
      <c r="B49" s="29" t="s">
        <v>1162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409">
        <v>10140</v>
      </c>
      <c r="G49" s="65">
        <f t="shared" si="1"/>
        <v>0.50087256410256409</v>
      </c>
      <c r="H49" s="48"/>
      <c r="I49" s="398" t="s">
        <v>869</v>
      </c>
      <c r="J49" s="29" t="s">
        <v>1162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409">
        <f>$F$4</f>
        <v>10140</v>
      </c>
      <c r="O49" s="67">
        <f t="shared" si="3"/>
        <v>0.50403731755424064</v>
      </c>
      <c r="P49" s="31"/>
      <c r="Q49" s="397" t="s">
        <v>870</v>
      </c>
      <c r="R49" s="29" t="s">
        <v>1162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400">
        <f>$N$4</f>
        <v>10140</v>
      </c>
      <c r="W49" s="67">
        <f t="shared" si="5"/>
        <v>0.49540465483234714</v>
      </c>
    </row>
    <row r="50" spans="1:23" ht="14.65" thickBot="1">
      <c r="A50" s="398"/>
      <c r="B50" s="29" t="s">
        <v>1161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407"/>
      <c r="G50" s="65">
        <f t="shared" si="1"/>
        <v>0.28821339250493094</v>
      </c>
      <c r="H50" s="48"/>
      <c r="I50" s="398"/>
      <c r="J50" s="29" t="s">
        <v>1161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407"/>
      <c r="O50" s="67">
        <f t="shared" si="3"/>
        <v>0.29244615384615386</v>
      </c>
      <c r="P50" s="49"/>
      <c r="Q50" s="398"/>
      <c r="R50" s="29" t="s">
        <v>1161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401"/>
      <c r="W50" s="67">
        <f t="shared" si="5"/>
        <v>0.28156792899408284</v>
      </c>
    </row>
    <row r="51" spans="1:23" ht="14.65" thickBot="1">
      <c r="A51" s="399"/>
      <c r="B51" s="24" t="s">
        <v>1162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408"/>
      <c r="G51" s="65">
        <f t="shared" si="1"/>
        <v>8.4628796844181467E-3</v>
      </c>
      <c r="H51" s="48"/>
      <c r="I51" s="398"/>
      <c r="J51" s="24" t="s">
        <v>1162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408"/>
      <c r="O51" s="67">
        <f t="shared" si="3"/>
        <v>7.4161143984220902E-3</v>
      </c>
      <c r="P51" s="51"/>
      <c r="Q51" s="399"/>
      <c r="R51" s="24" t="s">
        <v>1162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402"/>
      <c r="W51" s="67">
        <f t="shared" si="5"/>
        <v>6.6094477317554245E-3</v>
      </c>
    </row>
    <row r="52" spans="1:23" ht="14.65" thickBot="1">
      <c r="A52" s="398" t="s">
        <v>871</v>
      </c>
      <c r="B52" s="29" t="s">
        <v>1162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409">
        <v>10140</v>
      </c>
      <c r="G52" s="65">
        <f t="shared" si="1"/>
        <v>7.8809368836291922E-3</v>
      </c>
      <c r="H52" s="30"/>
      <c r="I52" s="397" t="s">
        <v>872</v>
      </c>
      <c r="J52" s="29" t="s">
        <v>1162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409">
        <f>$F$4</f>
        <v>10140</v>
      </c>
      <c r="O52" s="67">
        <f t="shared" si="3"/>
        <v>8.4910650887573963E-3</v>
      </c>
      <c r="P52" s="50"/>
      <c r="T52" s="1"/>
      <c r="V52"/>
    </row>
    <row r="53" spans="1:23" ht="14.65" thickBot="1">
      <c r="A53" s="398"/>
      <c r="B53" s="29" t="s">
        <v>1161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407"/>
      <c r="G53" s="65">
        <f t="shared" si="1"/>
        <v>0.27781608481262327</v>
      </c>
      <c r="H53" s="48"/>
      <c r="I53" s="398"/>
      <c r="J53" s="29" t="s">
        <v>1161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407"/>
      <c r="O53" s="67">
        <f t="shared" si="3"/>
        <v>0.28173080867850098</v>
      </c>
      <c r="P53" s="50"/>
      <c r="R53" s="58" t="s">
        <v>873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4.65" thickBot="1">
      <c r="A54" s="398"/>
      <c r="B54" s="24" t="s">
        <v>1162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408"/>
      <c r="G54" s="65">
        <f t="shared" si="1"/>
        <v>0.49863531558185398</v>
      </c>
      <c r="H54" s="48"/>
      <c r="I54" s="399"/>
      <c r="J54" s="24" t="s">
        <v>1162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408"/>
      <c r="O54" s="67">
        <f t="shared" si="3"/>
        <v>0.50327849112426026</v>
      </c>
      <c r="P54" s="50"/>
      <c r="R54" s="93"/>
      <c r="S54" s="94" t="s">
        <v>874</v>
      </c>
      <c r="T54" s="95" t="s">
        <v>875</v>
      </c>
      <c r="U54" s="95" t="s">
        <v>876</v>
      </c>
      <c r="V54" s="96"/>
      <c r="W54" s="19"/>
    </row>
    <row r="55" spans="1:23" ht="14.65" thickBot="1">
      <c r="A55" s="397" t="s">
        <v>877</v>
      </c>
      <c r="B55" s="29" t="s">
        <v>1162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409">
        <v>10140</v>
      </c>
      <c r="G55" s="65">
        <f t="shared" si="1"/>
        <v>0.50465454635108487</v>
      </c>
      <c r="H55" s="48"/>
      <c r="I55" s="398" t="s">
        <v>878</v>
      </c>
      <c r="J55" s="29" t="s">
        <v>1162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409">
        <f>$F$4</f>
        <v>10140</v>
      </c>
      <c r="O55" s="67">
        <f t="shared" si="3"/>
        <v>0.50824582840236687</v>
      </c>
      <c r="P55" s="50"/>
      <c r="R55" s="127" t="s">
        <v>879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4.65" thickBot="1">
      <c r="A56" s="398"/>
      <c r="B56" s="29" t="s">
        <v>1161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407"/>
      <c r="G56" s="65">
        <f t="shared" si="1"/>
        <v>0.64969691321499012</v>
      </c>
      <c r="H56" s="48"/>
      <c r="I56" s="398"/>
      <c r="J56" s="29" t="s">
        <v>1161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407"/>
      <c r="O56" s="67">
        <f t="shared" si="3"/>
        <v>0.64019005917159766</v>
      </c>
      <c r="P56" s="50"/>
      <c r="T56" s="1"/>
      <c r="V56"/>
    </row>
    <row r="57" spans="1:23" ht="14.65" thickBot="1">
      <c r="A57" s="399"/>
      <c r="B57" s="24" t="s">
        <v>1162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408"/>
      <c r="G57" s="65">
        <f t="shared" si="1"/>
        <v>0.738691627218935</v>
      </c>
      <c r="H57" s="48"/>
      <c r="I57" s="398"/>
      <c r="J57" s="24" t="s">
        <v>1162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408"/>
      <c r="O57" s="67">
        <f t="shared" si="3"/>
        <v>0.71749981262327411</v>
      </c>
      <c r="P57" s="50"/>
      <c r="T57" s="1"/>
      <c r="V57"/>
    </row>
    <row r="58" spans="1:23" ht="14.65" thickBot="1">
      <c r="A58" s="398" t="s">
        <v>880</v>
      </c>
      <c r="B58" s="29" t="s">
        <v>1162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409">
        <v>10140</v>
      </c>
      <c r="G58" s="65">
        <f t="shared" si="1"/>
        <v>0.73881009861932934</v>
      </c>
      <c r="H58" s="30"/>
      <c r="I58" s="397" t="s">
        <v>881</v>
      </c>
      <c r="J58" s="29" t="s">
        <v>1162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409">
        <f>$F$4</f>
        <v>10140</v>
      </c>
      <c r="O58" s="67">
        <f t="shared" si="3"/>
        <v>0.71734599605522686</v>
      </c>
      <c r="P58" s="50"/>
      <c r="T58" s="1"/>
      <c r="V58"/>
    </row>
    <row r="59" spans="1:23" ht="14.65" thickBot="1">
      <c r="A59" s="398"/>
      <c r="B59" s="29" t="s">
        <v>1161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407"/>
      <c r="G59" s="65">
        <f t="shared" si="1"/>
        <v>0.65371018737672582</v>
      </c>
      <c r="H59" s="48"/>
      <c r="I59" s="398"/>
      <c r="J59" s="29" t="s">
        <v>1161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407"/>
      <c r="O59" s="67">
        <f t="shared" si="3"/>
        <v>0.64243703155818543</v>
      </c>
      <c r="P59" s="50"/>
      <c r="T59" s="1"/>
      <c r="V59"/>
    </row>
    <row r="60" spans="1:23" ht="14.65" thickBot="1">
      <c r="A60" s="398"/>
      <c r="B60" s="24" t="s">
        <v>1162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408"/>
      <c r="G60" s="65">
        <f t="shared" si="1"/>
        <v>0.50481520710059169</v>
      </c>
      <c r="H60" s="48"/>
      <c r="I60" s="399"/>
      <c r="J60" s="24" t="s">
        <v>1162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408"/>
      <c r="O60" s="67">
        <f t="shared" si="3"/>
        <v>0.5073523964497042</v>
      </c>
      <c r="P60" s="50"/>
      <c r="T60" s="1"/>
      <c r="V60"/>
    </row>
    <row r="61" spans="1:23" ht="14.65" thickBot="1">
      <c r="A61" s="397" t="s">
        <v>882</v>
      </c>
      <c r="B61" s="29" t="s">
        <v>1162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409">
        <v>10140</v>
      </c>
      <c r="G61" s="65">
        <f t="shared" si="1"/>
        <v>0.49872186390532536</v>
      </c>
      <c r="H61" s="48"/>
      <c r="I61" s="398" t="s">
        <v>883</v>
      </c>
      <c r="J61" s="29" t="s">
        <v>1162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409">
        <f>$F$4</f>
        <v>10140</v>
      </c>
      <c r="O61" s="67">
        <f t="shared" si="3"/>
        <v>0.50235513806706111</v>
      </c>
      <c r="P61" s="50"/>
      <c r="T61" s="1"/>
      <c r="V61"/>
    </row>
    <row r="62" spans="1:23" ht="14.65" thickBot="1">
      <c r="A62" s="398"/>
      <c r="B62" s="29" t="s">
        <v>1161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407"/>
      <c r="G62" s="65">
        <f t="shared" si="1"/>
        <v>0.28636307692307694</v>
      </c>
      <c r="H62" s="48"/>
      <c r="I62" s="398"/>
      <c r="J62" s="29" t="s">
        <v>1161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407"/>
      <c r="O62" s="67">
        <f t="shared" si="3"/>
        <v>0.2884303944773175</v>
      </c>
      <c r="P62" s="50"/>
      <c r="T62" s="1"/>
      <c r="V62"/>
    </row>
    <row r="63" spans="1:23" ht="14.65" thickBot="1">
      <c r="A63" s="399"/>
      <c r="B63" s="24" t="s">
        <v>1162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408"/>
      <c r="G63" s="65">
        <f t="shared" si="1"/>
        <v>8.3760650887573975E-3</v>
      </c>
      <c r="H63" s="48"/>
      <c r="I63" s="398"/>
      <c r="J63" s="24" t="s">
        <v>1162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408"/>
      <c r="O63" s="67">
        <f t="shared" si="3"/>
        <v>8.1287869822485211E-3</v>
      </c>
      <c r="P63" s="50"/>
      <c r="T63" s="1"/>
      <c r="V63"/>
    </row>
    <row r="64" spans="1:23" ht="14.65" thickBot="1">
      <c r="A64" s="398" t="s">
        <v>884</v>
      </c>
      <c r="B64" s="29" t="s">
        <v>1162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409">
        <v>10140</v>
      </c>
      <c r="G64" s="65">
        <f t="shared" si="1"/>
        <v>7.7589644970414203E-3</v>
      </c>
      <c r="H64" s="30"/>
      <c r="I64" s="397" t="s">
        <v>885</v>
      </c>
      <c r="J64" s="29" t="s">
        <v>1162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409">
        <f>$F$4</f>
        <v>10140</v>
      </c>
      <c r="O64" s="67">
        <f t="shared" si="3"/>
        <v>8.3787475345167648E-3</v>
      </c>
      <c r="P64" s="50"/>
      <c r="T64" s="1"/>
      <c r="V64"/>
    </row>
    <row r="65" spans="1:22" ht="14.65" thickBot="1">
      <c r="A65" s="398"/>
      <c r="B65" s="29" t="s">
        <v>1161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407"/>
      <c r="G65" s="65">
        <f t="shared" si="1"/>
        <v>0.27735649901380671</v>
      </c>
      <c r="H65" s="48"/>
      <c r="I65" s="398"/>
      <c r="J65" s="29" t="s">
        <v>1161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407"/>
      <c r="O65" s="67">
        <f t="shared" si="3"/>
        <v>0.27796809664694277</v>
      </c>
      <c r="P65" s="50"/>
      <c r="T65" s="1"/>
      <c r="V65"/>
    </row>
    <row r="66" spans="1:22" ht="14.65" thickBot="1">
      <c r="A66" s="398"/>
      <c r="B66" s="24" t="s">
        <v>1162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408"/>
      <c r="G66" s="65">
        <f t="shared" si="1"/>
        <v>0.49779819526627211</v>
      </c>
      <c r="H66" s="48"/>
      <c r="I66" s="399"/>
      <c r="J66" s="24" t="s">
        <v>1162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408"/>
      <c r="O66" s="67">
        <f t="shared" si="3"/>
        <v>0.49752575936883625</v>
      </c>
      <c r="P66" s="50"/>
      <c r="T66" s="1"/>
      <c r="V66"/>
    </row>
    <row r="67" spans="1:22" ht="14.65" thickBot="1">
      <c r="A67" s="397" t="s">
        <v>886</v>
      </c>
      <c r="B67" s="29" t="s">
        <v>1162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409">
        <v>10140</v>
      </c>
      <c r="G67" s="65">
        <f t="shared" si="1"/>
        <v>0.50372319526627218</v>
      </c>
      <c r="H67" s="48"/>
      <c r="I67" s="398" t="s">
        <v>887</v>
      </c>
      <c r="J67" s="29" t="s">
        <v>1162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409">
        <f>$F$4</f>
        <v>10140</v>
      </c>
      <c r="O67" s="67">
        <f t="shared" si="3"/>
        <v>0.50313172583826427</v>
      </c>
      <c r="P67" s="50"/>
      <c r="T67" s="1"/>
      <c r="V67"/>
    </row>
    <row r="68" spans="1:22" ht="14.65" thickBot="1">
      <c r="A68" s="398"/>
      <c r="B68" s="29" t="s">
        <v>1161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407"/>
      <c r="G68" s="65">
        <f t="shared" si="1"/>
        <v>0.64882153846153845</v>
      </c>
      <c r="H68" s="48"/>
      <c r="I68" s="398"/>
      <c r="J68" s="29" t="s">
        <v>1161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407"/>
      <c r="O68" s="67">
        <f t="shared" si="3"/>
        <v>0.64252666666666669</v>
      </c>
      <c r="P68" s="50"/>
      <c r="T68" s="1"/>
      <c r="V68"/>
    </row>
    <row r="69" spans="1:22" ht="14.65" thickBot="1">
      <c r="A69" s="399"/>
      <c r="B69" s="24" t="s">
        <v>1162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408"/>
      <c r="G69" s="65">
        <f t="shared" ref="G69:G111" si="7">ABS(E69/$F$4)</f>
        <v>0.73813584812623279</v>
      </c>
      <c r="H69" s="48"/>
      <c r="I69" s="398"/>
      <c r="J69" s="24" t="s">
        <v>1162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408"/>
      <c r="O69" s="67">
        <f t="shared" ref="O69:O111" si="9">ABS(M69/$N$4)</f>
        <v>0.72611969428007883</v>
      </c>
      <c r="P69" s="50"/>
      <c r="T69" s="1"/>
      <c r="V69"/>
    </row>
    <row r="70" spans="1:22" ht="14.65" thickBot="1">
      <c r="A70" s="398" t="s">
        <v>888</v>
      </c>
      <c r="B70" s="29" t="s">
        <v>1162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409">
        <v>10140</v>
      </c>
      <c r="G70" s="65">
        <f t="shared" si="7"/>
        <v>0.73793720907297833</v>
      </c>
      <c r="H70" s="30"/>
      <c r="I70" s="397" t="s">
        <v>889</v>
      </c>
      <c r="J70" s="29" t="s">
        <v>1162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409">
        <f>$F$4</f>
        <v>10140</v>
      </c>
      <c r="O70" s="67">
        <f t="shared" si="9"/>
        <v>0.72610342209072987</v>
      </c>
      <c r="P70" s="50"/>
      <c r="T70" s="1"/>
      <c r="V70"/>
    </row>
    <row r="71" spans="1:22" ht="14.65" thickBot="1">
      <c r="A71" s="398"/>
      <c r="B71" s="29" t="s">
        <v>1161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407"/>
      <c r="G71" s="65">
        <f t="shared" si="7"/>
        <v>0.65278576923076925</v>
      </c>
      <c r="H71" s="48"/>
      <c r="I71" s="398"/>
      <c r="J71" s="29" t="s">
        <v>1161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407"/>
      <c r="O71" s="67">
        <f t="shared" si="9"/>
        <v>0.64572957593688363</v>
      </c>
      <c r="P71" s="50"/>
      <c r="T71" s="1"/>
      <c r="V71"/>
    </row>
    <row r="72" spans="1:22" ht="14.65" thickBot="1">
      <c r="A72" s="398"/>
      <c r="B72" s="24" t="s">
        <v>1162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408"/>
      <c r="G72" s="65">
        <f t="shared" si="7"/>
        <v>0.50645123274161741</v>
      </c>
      <c r="H72" s="48"/>
      <c r="I72" s="399"/>
      <c r="J72" s="24" t="s">
        <v>1162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408"/>
      <c r="O72" s="67">
        <f t="shared" si="9"/>
        <v>0.50257255424063108</v>
      </c>
      <c r="P72" s="50"/>
      <c r="T72" s="1"/>
      <c r="V72"/>
    </row>
    <row r="73" spans="1:22" ht="14.65" thickBot="1">
      <c r="A73" s="397" t="s">
        <v>890</v>
      </c>
      <c r="B73" s="29" t="s">
        <v>1162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409">
        <v>10140</v>
      </c>
      <c r="G73" s="65">
        <f t="shared" si="7"/>
        <v>0.4977310059171598</v>
      </c>
      <c r="H73" s="48"/>
      <c r="I73" s="398" t="s">
        <v>891</v>
      </c>
      <c r="J73" s="29" t="s">
        <v>1162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409">
        <f>$F$4</f>
        <v>10140</v>
      </c>
      <c r="O73" s="67">
        <f t="shared" si="9"/>
        <v>0.4969597435897436</v>
      </c>
      <c r="P73" s="50"/>
      <c r="T73" s="1"/>
      <c r="V73"/>
    </row>
    <row r="74" spans="1:22" ht="14.65" thickBot="1">
      <c r="A74" s="398"/>
      <c r="B74" s="29" t="s">
        <v>1161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407"/>
      <c r="G74" s="65">
        <f t="shared" si="7"/>
        <v>0.28579398422090729</v>
      </c>
      <c r="H74" s="48"/>
      <c r="I74" s="398"/>
      <c r="J74" s="29" t="s">
        <v>1161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407"/>
      <c r="O74" s="67">
        <f t="shared" si="9"/>
        <v>0.28573711045364891</v>
      </c>
      <c r="P74" s="50"/>
      <c r="T74" s="1"/>
      <c r="V74"/>
    </row>
    <row r="75" spans="1:22" ht="14.65" thickBot="1">
      <c r="A75" s="399"/>
      <c r="B75" s="24" t="s">
        <v>1162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408"/>
      <c r="G75" s="65">
        <f t="shared" si="7"/>
        <v>8.4835207100591708E-3</v>
      </c>
      <c r="H75" s="48"/>
      <c r="I75" s="398"/>
      <c r="J75" s="24" t="s">
        <v>1162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408"/>
      <c r="O75" s="67">
        <f t="shared" si="9"/>
        <v>8.5005128205128209E-3</v>
      </c>
      <c r="P75" s="50"/>
      <c r="T75" s="1"/>
      <c r="V75"/>
    </row>
    <row r="76" spans="1:22" ht="14.65" thickBot="1">
      <c r="A76" s="398" t="s">
        <v>892</v>
      </c>
      <c r="B76" s="29" t="s">
        <v>1162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409">
        <v>10140</v>
      </c>
      <c r="G76" s="65">
        <f t="shared" si="7"/>
        <v>8.0098323471400387E-3</v>
      </c>
      <c r="H76" s="30"/>
      <c r="I76" s="397" t="s">
        <v>893</v>
      </c>
      <c r="J76" s="29" t="s">
        <v>1162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409">
        <f>$F$4</f>
        <v>10140</v>
      </c>
      <c r="O76" s="67">
        <f t="shared" si="9"/>
        <v>8.1899112426035495E-3</v>
      </c>
      <c r="P76" s="50"/>
      <c r="T76" s="1"/>
      <c r="V76"/>
    </row>
    <row r="77" spans="1:22" ht="14.65" thickBot="1">
      <c r="A77" s="398"/>
      <c r="B77" s="29" t="s">
        <v>1161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407"/>
      <c r="G77" s="65">
        <f t="shared" si="7"/>
        <v>0.27733508875739643</v>
      </c>
      <c r="H77" s="48"/>
      <c r="I77" s="398"/>
      <c r="J77" s="29" t="s">
        <v>1161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407"/>
      <c r="O77" s="67">
        <f t="shared" si="9"/>
        <v>0.27635925049309662</v>
      </c>
      <c r="P77" s="50"/>
      <c r="T77" s="1"/>
      <c r="V77"/>
    </row>
    <row r="78" spans="1:22" ht="14.65" thickBot="1">
      <c r="A78" s="398"/>
      <c r="B78" s="24" t="s">
        <v>1162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408"/>
      <c r="G78" s="65">
        <f t="shared" si="7"/>
        <v>0.49740923076923071</v>
      </c>
      <c r="H78" s="48"/>
      <c r="I78" s="399"/>
      <c r="J78" s="24" t="s">
        <v>1162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408"/>
      <c r="O78" s="67">
        <f t="shared" si="9"/>
        <v>0.49504970414201183</v>
      </c>
      <c r="P78" s="50"/>
      <c r="T78" s="1"/>
      <c r="V78"/>
    </row>
    <row r="79" spans="1:22" ht="14.65" thickBot="1">
      <c r="A79" s="397" t="s">
        <v>894</v>
      </c>
      <c r="B79" s="29" t="s">
        <v>1162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409">
        <v>10140</v>
      </c>
      <c r="G79" s="65">
        <f t="shared" si="7"/>
        <v>0.50332621301775149</v>
      </c>
      <c r="H79" s="48"/>
      <c r="I79" s="398" t="s">
        <v>895</v>
      </c>
      <c r="J79" s="29" t="s">
        <v>1162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409">
        <f>$F$4</f>
        <v>10140</v>
      </c>
      <c r="O79" s="67">
        <f t="shared" si="9"/>
        <v>0.50099541420118343</v>
      </c>
      <c r="P79" s="50"/>
      <c r="T79" s="1"/>
      <c r="V79"/>
    </row>
    <row r="80" spans="1:22" ht="14.65" thickBot="1">
      <c r="A80" s="398"/>
      <c r="B80" s="29" t="s">
        <v>1161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407"/>
      <c r="G80" s="65">
        <f t="shared" si="7"/>
        <v>0.64784840236686392</v>
      </c>
      <c r="H80" s="48"/>
      <c r="I80" s="398"/>
      <c r="J80" s="29" t="s">
        <v>1161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407"/>
      <c r="O80" s="67">
        <f t="shared" si="9"/>
        <v>0.6439862130177515</v>
      </c>
      <c r="P80" s="50"/>
      <c r="T80" s="1"/>
      <c r="V80"/>
    </row>
    <row r="81" spans="1:22" ht="14.65" thickBot="1">
      <c r="A81" s="399"/>
      <c r="B81" s="24" t="s">
        <v>1162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408"/>
      <c r="G81" s="65">
        <f t="shared" si="7"/>
        <v>0.73668484220907293</v>
      </c>
      <c r="H81" s="48"/>
      <c r="I81" s="398"/>
      <c r="J81" s="24" t="s">
        <v>1162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408"/>
      <c r="O81" s="67">
        <f t="shared" si="9"/>
        <v>0.73142209072978304</v>
      </c>
      <c r="P81" s="50"/>
      <c r="T81" s="1"/>
      <c r="V81"/>
    </row>
    <row r="82" spans="1:22" ht="14.65" thickBot="1">
      <c r="A82" s="398" t="s">
        <v>896</v>
      </c>
      <c r="B82" s="29" t="s">
        <v>1162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409">
        <v>10140</v>
      </c>
      <c r="G82" s="65">
        <f t="shared" si="7"/>
        <v>0.73661521696252463</v>
      </c>
      <c r="H82" s="30"/>
      <c r="I82" s="397" t="s">
        <v>897</v>
      </c>
      <c r="J82" s="29" t="s">
        <v>1162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409">
        <f>$F$4</f>
        <v>10140</v>
      </c>
      <c r="O82" s="67">
        <f t="shared" si="9"/>
        <v>0.73117671597633127</v>
      </c>
      <c r="P82" s="50"/>
      <c r="T82" s="1"/>
      <c r="V82"/>
    </row>
    <row r="83" spans="1:22" ht="14.65" thickBot="1">
      <c r="A83" s="398"/>
      <c r="B83" s="29" t="s">
        <v>1161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407"/>
      <c r="G83" s="65">
        <f t="shared" si="7"/>
        <v>0.65175005917159767</v>
      </c>
      <c r="H83" s="48"/>
      <c r="I83" s="398"/>
      <c r="J83" s="29" t="s">
        <v>1161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407"/>
      <c r="O83" s="67">
        <f t="shared" si="9"/>
        <v>0.64779777120315585</v>
      </c>
      <c r="P83" s="50"/>
      <c r="T83" s="1"/>
      <c r="V83"/>
    </row>
    <row r="84" spans="1:22" ht="14.65" thickBot="1">
      <c r="A84" s="398"/>
      <c r="B84" s="24" t="s">
        <v>1162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408"/>
      <c r="G84" s="65">
        <f t="shared" si="7"/>
        <v>0.50315711045364897</v>
      </c>
      <c r="H84" s="48"/>
      <c r="I84" s="399"/>
      <c r="J84" s="24" t="s">
        <v>1162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408"/>
      <c r="O84" s="67">
        <f t="shared" si="9"/>
        <v>0.50069499013806706</v>
      </c>
      <c r="P84" s="50"/>
      <c r="T84" s="1"/>
      <c r="V84"/>
    </row>
    <row r="85" spans="1:22" ht="14.65" thickBot="1">
      <c r="A85" s="397" t="s">
        <v>898</v>
      </c>
      <c r="B85" s="29" t="s">
        <v>1162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409">
        <v>10140</v>
      </c>
      <c r="G85" s="65">
        <f t="shared" si="7"/>
        <v>0.49721266272189357</v>
      </c>
      <c r="H85" s="48"/>
      <c r="I85" s="398" t="s">
        <v>899</v>
      </c>
      <c r="J85" s="29" t="s">
        <v>1162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409">
        <f>$F$4</f>
        <v>10140</v>
      </c>
      <c r="O85" s="67">
        <f t="shared" si="9"/>
        <v>0.4947122189349113</v>
      </c>
      <c r="P85" s="50"/>
      <c r="T85" s="1"/>
      <c r="V85"/>
    </row>
    <row r="86" spans="1:22" ht="14.65" thickBot="1">
      <c r="A86" s="398"/>
      <c r="B86" s="29" t="s">
        <v>1161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407"/>
      <c r="G86" s="65">
        <f t="shared" si="7"/>
        <v>0.28556000986193297</v>
      </c>
      <c r="H86" s="48"/>
      <c r="I86" s="398"/>
      <c r="J86" s="29" t="s">
        <v>1161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407"/>
      <c r="O86" s="67">
        <f t="shared" si="9"/>
        <v>0.28448271203155817</v>
      </c>
      <c r="P86" s="50"/>
      <c r="T86" s="1"/>
      <c r="V86"/>
    </row>
    <row r="87" spans="1:22" ht="14.65" thickBot="1">
      <c r="A87" s="399"/>
      <c r="B87" s="24" t="s">
        <v>1162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408"/>
      <c r="G87" s="65">
        <f t="shared" si="7"/>
        <v>8.1431656804733729E-3</v>
      </c>
      <c r="H87" s="48"/>
      <c r="I87" s="398"/>
      <c r="J87" s="24" t="s">
        <v>1162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408"/>
      <c r="O87" s="67">
        <f t="shared" si="9"/>
        <v>8.3473471400394468E-3</v>
      </c>
      <c r="P87" s="50"/>
      <c r="T87" s="1"/>
      <c r="V87"/>
    </row>
    <row r="88" spans="1:22" ht="14.65" thickBot="1">
      <c r="A88" s="398" t="s">
        <v>900</v>
      </c>
      <c r="B88" s="29" t="s">
        <v>1162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409">
        <v>10140</v>
      </c>
      <c r="G88" s="65">
        <f t="shared" si="7"/>
        <v>8.1326134122287966E-3</v>
      </c>
      <c r="H88" s="30"/>
      <c r="I88" s="397" t="s">
        <v>901</v>
      </c>
      <c r="J88" s="29" t="s">
        <v>1162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409">
        <f>$F$4</f>
        <v>10140</v>
      </c>
      <c r="O88" s="67">
        <f t="shared" si="9"/>
        <v>8.0550295857988157E-3</v>
      </c>
      <c r="P88" s="50"/>
      <c r="T88" s="1"/>
      <c r="V88"/>
    </row>
    <row r="89" spans="1:22" ht="14.65" thickBot="1">
      <c r="A89" s="398"/>
      <c r="B89" s="29" t="s">
        <v>1161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407"/>
      <c r="G89" s="65">
        <f t="shared" si="7"/>
        <v>0.27825563116370811</v>
      </c>
      <c r="H89" s="48"/>
      <c r="I89" s="398"/>
      <c r="J89" s="29" t="s">
        <v>1161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407"/>
      <c r="O89" s="67">
        <f t="shared" si="9"/>
        <v>0.27610172583826431</v>
      </c>
      <c r="P89" s="50"/>
      <c r="T89" s="1"/>
      <c r="V89"/>
    </row>
    <row r="90" spans="1:22" ht="14.65" thickBot="1">
      <c r="A90" s="398"/>
      <c r="B90" s="24" t="s">
        <v>1162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408"/>
      <c r="G90" s="65">
        <f t="shared" si="7"/>
        <v>0.49856084812623269</v>
      </c>
      <c r="H90" s="48"/>
      <c r="I90" s="399"/>
      <c r="J90" s="24" t="s">
        <v>1162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408"/>
      <c r="O90" s="67">
        <f t="shared" si="9"/>
        <v>0.49503054240631161</v>
      </c>
      <c r="P90" s="50"/>
      <c r="T90" s="1"/>
      <c r="V90"/>
    </row>
    <row r="91" spans="1:22" ht="14.65" thickBot="1">
      <c r="A91" s="397" t="s">
        <v>902</v>
      </c>
      <c r="B91" s="29" t="s">
        <v>1162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409">
        <v>10140</v>
      </c>
      <c r="G91" s="65">
        <f t="shared" si="7"/>
        <v>0.50413508875739643</v>
      </c>
      <c r="H91" s="48"/>
      <c r="I91" s="398" t="s">
        <v>903</v>
      </c>
      <c r="J91" s="29" t="s">
        <v>1162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409">
        <f>$F$4</f>
        <v>10140</v>
      </c>
      <c r="O91" s="67">
        <f t="shared" si="9"/>
        <v>0.50109656804733727</v>
      </c>
      <c r="P91" s="50"/>
      <c r="T91" s="1"/>
      <c r="V91"/>
    </row>
    <row r="92" spans="1:22" ht="14.65" thickBot="1">
      <c r="A92" s="398"/>
      <c r="B92" s="29" t="s">
        <v>1161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407"/>
      <c r="G92" s="65">
        <f t="shared" si="7"/>
        <v>0.64658914201183437</v>
      </c>
      <c r="H92" s="48"/>
      <c r="I92" s="398"/>
      <c r="J92" s="29" t="s">
        <v>1161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407"/>
      <c r="O92" s="67">
        <f t="shared" si="9"/>
        <v>0.64531475345167644</v>
      </c>
      <c r="P92" s="50"/>
      <c r="T92" s="1"/>
      <c r="V92"/>
    </row>
    <row r="93" spans="1:22" ht="14.65" thickBot="1">
      <c r="A93" s="399"/>
      <c r="B93" s="24" t="s">
        <v>1162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408"/>
      <c r="G93" s="65">
        <f t="shared" si="7"/>
        <v>0.73361570019723865</v>
      </c>
      <c r="H93" s="48"/>
      <c r="I93" s="398"/>
      <c r="J93" s="24" t="s">
        <v>1162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408"/>
      <c r="O93" s="67">
        <f t="shared" si="9"/>
        <v>0.73396702169625239</v>
      </c>
      <c r="P93" s="50"/>
      <c r="T93" s="1"/>
      <c r="V93"/>
    </row>
    <row r="94" spans="1:22" ht="14.65" thickBot="1">
      <c r="A94" s="398" t="s">
        <v>904</v>
      </c>
      <c r="B94" s="29" t="s">
        <v>1162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409">
        <v>10140</v>
      </c>
      <c r="G94" s="65">
        <f t="shared" si="7"/>
        <v>0.73290921104536488</v>
      </c>
      <c r="H94" s="30"/>
      <c r="I94" s="397" t="s">
        <v>905</v>
      </c>
      <c r="J94" s="29" t="s">
        <v>1162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409">
        <f>$F$4</f>
        <v>10140</v>
      </c>
      <c r="O94" s="67">
        <f t="shared" si="9"/>
        <v>0.733680798816568</v>
      </c>
      <c r="P94" s="50"/>
      <c r="T94" s="1"/>
      <c r="V94"/>
    </row>
    <row r="95" spans="1:22" ht="14.65" thickBot="1">
      <c r="A95" s="398"/>
      <c r="B95" s="29" t="s">
        <v>1161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407"/>
      <c r="G95" s="65">
        <f t="shared" si="7"/>
        <v>0.65033538461538454</v>
      </c>
      <c r="H95" s="48"/>
      <c r="I95" s="398"/>
      <c r="J95" s="29" t="s">
        <v>1161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407"/>
      <c r="O95" s="67">
        <f t="shared" si="9"/>
        <v>0.64235825443786987</v>
      </c>
      <c r="P95" s="50"/>
      <c r="T95" s="1"/>
      <c r="V95"/>
    </row>
    <row r="96" spans="1:22" ht="14.65" thickBot="1">
      <c r="A96" s="398"/>
      <c r="B96" s="24" t="s">
        <v>1162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408"/>
      <c r="G96" s="65">
        <f t="shared" si="7"/>
        <v>0.50413578895463518</v>
      </c>
      <c r="H96" s="48"/>
      <c r="I96" s="399"/>
      <c r="J96" s="24" t="s">
        <v>1162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408"/>
      <c r="O96" s="67">
        <f t="shared" si="9"/>
        <v>0.50097774161735709</v>
      </c>
      <c r="P96" s="50"/>
      <c r="T96" s="1"/>
      <c r="V96"/>
    </row>
    <row r="97" spans="1:22" ht="14.65" thickBot="1">
      <c r="A97" s="397" t="s">
        <v>906</v>
      </c>
      <c r="B97" s="29" t="s">
        <v>1162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409">
        <v>10140</v>
      </c>
      <c r="G97" s="65">
        <f t="shared" si="7"/>
        <v>0.49854643984220909</v>
      </c>
      <c r="H97" s="48"/>
      <c r="I97" s="398" t="s">
        <v>907</v>
      </c>
      <c r="J97" s="29" t="s">
        <v>1162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409">
        <f>$F$4</f>
        <v>10140</v>
      </c>
      <c r="O97" s="67">
        <f t="shared" si="9"/>
        <v>0.49490968441814592</v>
      </c>
      <c r="P97" s="50"/>
      <c r="T97" s="1"/>
      <c r="V97"/>
    </row>
    <row r="98" spans="1:22" ht="14.65" thickBot="1">
      <c r="A98" s="398"/>
      <c r="B98" s="29" t="s">
        <v>1161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407"/>
      <c r="G98" s="65">
        <f t="shared" si="7"/>
        <v>0.2867143885601578</v>
      </c>
      <c r="H98" s="48"/>
      <c r="I98" s="398"/>
      <c r="J98" s="29" t="s">
        <v>1161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407"/>
      <c r="O98" s="67">
        <f t="shared" si="9"/>
        <v>0.28441998027613413</v>
      </c>
      <c r="P98" s="50"/>
      <c r="T98" s="1"/>
      <c r="V98"/>
    </row>
    <row r="99" spans="1:22" ht="14.65" thickBot="1">
      <c r="A99" s="399"/>
      <c r="B99" s="24" t="s">
        <v>1162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408"/>
      <c r="G99" s="65">
        <f t="shared" si="7"/>
        <v>8.3831558185404349E-3</v>
      </c>
      <c r="H99" s="48"/>
      <c r="I99" s="398"/>
      <c r="J99" s="24" t="s">
        <v>1162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408"/>
      <c r="O99" s="67">
        <f t="shared" si="9"/>
        <v>8.4999605522682441E-3</v>
      </c>
      <c r="P99" s="50"/>
      <c r="T99" s="1"/>
      <c r="V99"/>
    </row>
    <row r="100" spans="1:22" ht="14.65" thickBot="1">
      <c r="A100" s="398" t="s">
        <v>908</v>
      </c>
      <c r="B100" s="29" t="s">
        <v>1162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409">
        <v>10140</v>
      </c>
      <c r="G100" s="65">
        <f t="shared" si="7"/>
        <v>8.2782347140039451E-3</v>
      </c>
      <c r="H100" s="30"/>
      <c r="I100" s="397" t="s">
        <v>909</v>
      </c>
      <c r="J100" s="29" t="s">
        <v>1162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409">
        <f>$F$4</f>
        <v>10140</v>
      </c>
      <c r="O100" s="67">
        <f t="shared" si="9"/>
        <v>7.9989743589743596E-3</v>
      </c>
      <c r="P100" s="50"/>
      <c r="T100" s="1"/>
      <c r="V100"/>
    </row>
    <row r="101" spans="1:22" ht="14.65" thickBot="1">
      <c r="A101" s="398"/>
      <c r="B101" s="29" t="s">
        <v>1161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407"/>
      <c r="G101" s="65">
        <f t="shared" si="7"/>
        <v>0.28131330374753455</v>
      </c>
      <c r="H101" s="48"/>
      <c r="I101" s="398"/>
      <c r="J101" s="29" t="s">
        <v>1161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407"/>
      <c r="O101" s="67">
        <f t="shared" si="9"/>
        <v>0.27653228796844176</v>
      </c>
      <c r="P101" s="50"/>
      <c r="T101" s="1"/>
      <c r="V101"/>
    </row>
    <row r="102" spans="1:22" ht="14.65" thickBot="1">
      <c r="A102" s="398"/>
      <c r="B102" s="24" t="s">
        <v>1162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408"/>
      <c r="G102" s="65">
        <f t="shared" si="7"/>
        <v>0.50240979289940835</v>
      </c>
      <c r="H102" s="48"/>
      <c r="I102" s="399"/>
      <c r="J102" s="24" t="s">
        <v>1162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408"/>
      <c r="O102" s="67">
        <f t="shared" si="9"/>
        <v>0.49610232741617361</v>
      </c>
      <c r="P102" s="50"/>
      <c r="T102" s="1"/>
      <c r="V102"/>
    </row>
    <row r="103" spans="1:22" ht="14.65" thickBot="1">
      <c r="A103" s="397" t="s">
        <v>910</v>
      </c>
      <c r="B103" s="29" t="s">
        <v>1162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409">
        <v>10140</v>
      </c>
      <c r="G103" s="65">
        <f t="shared" si="7"/>
        <v>0.50714748520710051</v>
      </c>
      <c r="H103" s="48"/>
      <c r="I103" s="398" t="s">
        <v>911</v>
      </c>
      <c r="J103" s="29" t="s">
        <v>1162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409">
        <f>$F$4</f>
        <v>10140</v>
      </c>
      <c r="O103" s="67">
        <f t="shared" si="9"/>
        <v>0.50215567061143973</v>
      </c>
      <c r="P103" s="50"/>
      <c r="T103" s="1"/>
      <c r="V103"/>
    </row>
    <row r="104" spans="1:22" ht="14.65" thickBot="1">
      <c r="A104" s="398"/>
      <c r="B104" s="29" t="s">
        <v>1161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407"/>
      <c r="G104" s="65">
        <f t="shared" si="7"/>
        <v>0.64452438856015781</v>
      </c>
      <c r="H104" s="48"/>
      <c r="I104" s="398"/>
      <c r="J104" s="29" t="s">
        <v>1161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407"/>
      <c r="O104" s="67">
        <f t="shared" si="9"/>
        <v>0.64667764299802766</v>
      </c>
      <c r="P104" s="50"/>
      <c r="T104" s="1"/>
      <c r="V104"/>
    </row>
    <row r="105" spans="1:22" ht="14.65" thickBot="1">
      <c r="A105" s="399"/>
      <c r="B105" s="24" t="s">
        <v>1162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408"/>
      <c r="G105" s="65">
        <f t="shared" si="7"/>
        <v>0.72654502958579881</v>
      </c>
      <c r="H105" s="48"/>
      <c r="I105" s="398"/>
      <c r="J105" s="24" t="s">
        <v>1162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408"/>
      <c r="O105" s="67">
        <f t="shared" si="9"/>
        <v>0.73541786982248525</v>
      </c>
      <c r="P105" s="50"/>
      <c r="T105" s="1"/>
      <c r="V105"/>
    </row>
    <row r="106" spans="1:22" ht="14.65" thickBot="1">
      <c r="A106" s="398" t="s">
        <v>912</v>
      </c>
      <c r="B106" s="29" t="s">
        <v>1162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409">
        <v>10140</v>
      </c>
      <c r="G106" s="65">
        <f t="shared" si="7"/>
        <v>0.72619579881656804</v>
      </c>
      <c r="H106" s="30"/>
      <c r="I106" s="397" t="s">
        <v>913</v>
      </c>
      <c r="J106" s="29" t="s">
        <v>1162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409">
        <f>$F$4</f>
        <v>10140</v>
      </c>
      <c r="O106" s="67">
        <f t="shared" si="9"/>
        <v>0.73515599605522686</v>
      </c>
      <c r="P106" s="50"/>
      <c r="T106" s="1"/>
      <c r="V106"/>
    </row>
    <row r="107" spans="1:22" ht="14.65" thickBot="1">
      <c r="A107" s="398"/>
      <c r="B107" s="29" t="s">
        <v>1161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407"/>
      <c r="G107" s="65">
        <f t="shared" si="7"/>
        <v>0.6469684516765285</v>
      </c>
      <c r="H107" s="48"/>
      <c r="I107" s="398"/>
      <c r="J107" s="29" t="s">
        <v>1161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407"/>
      <c r="O107" s="67">
        <f t="shared" si="9"/>
        <v>0.65066012820512831</v>
      </c>
      <c r="P107" s="50"/>
      <c r="T107" s="1"/>
      <c r="V107"/>
    </row>
    <row r="108" spans="1:22" ht="14.65" thickBot="1">
      <c r="A108" s="398"/>
      <c r="B108" s="24" t="s">
        <v>1162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408"/>
      <c r="G108" s="65">
        <f t="shared" si="7"/>
        <v>0.50629052268244579</v>
      </c>
      <c r="H108" s="48"/>
      <c r="I108" s="399"/>
      <c r="J108" s="24" t="s">
        <v>1162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408"/>
      <c r="O108" s="67">
        <f t="shared" si="9"/>
        <v>0.50230348126232738</v>
      </c>
      <c r="P108" s="50"/>
      <c r="T108" s="1"/>
      <c r="V108"/>
    </row>
    <row r="109" spans="1:22" ht="14.65" thickBot="1">
      <c r="A109" s="397" t="s">
        <v>914</v>
      </c>
      <c r="B109" s="29" t="s">
        <v>1162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409">
        <v>10140</v>
      </c>
      <c r="G109" s="65">
        <f t="shared" si="7"/>
        <v>0.5015045562130177</v>
      </c>
      <c r="H109" s="48"/>
      <c r="I109" s="398" t="s">
        <v>915</v>
      </c>
      <c r="J109" s="29" t="s">
        <v>1162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409">
        <f>$F$4</f>
        <v>10140</v>
      </c>
      <c r="O109" s="67">
        <f t="shared" si="9"/>
        <v>0.48500457593688362</v>
      </c>
      <c r="P109" s="50"/>
      <c r="T109" s="1"/>
      <c r="V109"/>
    </row>
    <row r="110" spans="1:22" ht="14.65" thickBot="1">
      <c r="A110" s="398"/>
      <c r="B110" s="29" t="s">
        <v>1161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407"/>
      <c r="G110" s="65">
        <f t="shared" si="7"/>
        <v>0.28784633136094678</v>
      </c>
      <c r="H110" s="48"/>
      <c r="I110" s="398"/>
      <c r="J110" s="20" t="s">
        <v>801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407"/>
      <c r="O110" s="67">
        <f t="shared" si="9"/>
        <v>0.28496692307692306</v>
      </c>
      <c r="P110" s="50"/>
      <c r="T110" s="1"/>
      <c r="V110"/>
    </row>
    <row r="111" spans="1:22" ht="14.65" thickBot="1">
      <c r="A111" s="399"/>
      <c r="B111" s="24" t="s">
        <v>1162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408"/>
      <c r="G111" s="66">
        <f t="shared" si="7"/>
        <v>8.0075739644970417E-3</v>
      </c>
      <c r="H111" s="48"/>
      <c r="I111" s="399"/>
      <c r="J111" s="21" t="s">
        <v>797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408"/>
      <c r="O111" s="74">
        <f t="shared" si="9"/>
        <v>8.4722485207100601E-3</v>
      </c>
      <c r="P111" s="50"/>
      <c r="T111" s="1"/>
      <c r="V111"/>
    </row>
    <row r="112" spans="1:22" ht="14.65" thickBot="1">
      <c r="G112" s="56"/>
    </row>
    <row r="113" spans="2:15">
      <c r="B113" s="44" t="s">
        <v>873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873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>
      <c r="B114" s="100"/>
      <c r="C114" s="94" t="s">
        <v>916</v>
      </c>
      <c r="D114" s="95" t="s">
        <v>917</v>
      </c>
      <c r="E114" s="95" t="s">
        <v>876</v>
      </c>
      <c r="F114" s="84"/>
      <c r="G114" s="59"/>
      <c r="J114" s="101"/>
      <c r="K114" s="102" t="s">
        <v>874</v>
      </c>
      <c r="L114" s="103" t="s">
        <v>875</v>
      </c>
      <c r="M114" s="103" t="s">
        <v>876</v>
      </c>
      <c r="N114" s="103"/>
      <c r="O114" s="19"/>
    </row>
    <row r="115" spans="2:15" ht="14.65" thickBot="1">
      <c r="B115" s="129" t="s">
        <v>879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879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</mergeCells>
  <phoneticPr fontId="11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AI56" sqref="AI56"/>
    </sheetView>
  </sheetViews>
  <sheetFormatPr defaultRowHeight="14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65" zoomScaleNormal="65" workbookViewId="0">
      <selection activeCell="AX87" sqref="AX87"/>
    </sheetView>
  </sheetViews>
  <sheetFormatPr defaultRowHeight="14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topLeftCell="A370" zoomScale="50" zoomScaleNormal="50" workbookViewId="0">
      <selection activeCell="B313" sqref="B313"/>
    </sheetView>
  </sheetViews>
  <sheetFormatPr defaultColWidth="10.6640625" defaultRowHeight="14.25"/>
  <cols>
    <col min="1" max="1" width="17.9296875" bestFit="1" customWidth="1"/>
    <col min="4" max="4" width="12.46484375" customWidth="1"/>
    <col min="5" max="5" width="22.6640625" bestFit="1" customWidth="1"/>
    <col min="7" max="7" width="15.59765625" bestFit="1" customWidth="1"/>
    <col min="8" max="8" width="16.73046875" bestFit="1" customWidth="1"/>
    <col min="9" max="9" width="21.73046875" bestFit="1" customWidth="1"/>
    <col min="10" max="10" width="32.73046875" bestFit="1" customWidth="1"/>
    <col min="11" max="11" width="32.73046875" customWidth="1"/>
    <col min="12" max="12" width="16.73046875" customWidth="1"/>
    <col min="18" max="18" width="13.265625" customWidth="1"/>
    <col min="19" max="19" width="15.59765625" bestFit="1" customWidth="1"/>
    <col min="20" max="20" width="16.73046875" bestFit="1" customWidth="1"/>
    <col min="21" max="21" width="21.73046875" bestFit="1" customWidth="1"/>
    <col min="22" max="22" width="32.73046875" bestFit="1" customWidth="1"/>
    <col min="23" max="23" width="32.73046875" customWidth="1"/>
    <col min="31" max="31" width="17.3984375" bestFit="1" customWidth="1"/>
    <col min="32" max="32" width="17.06640625" bestFit="1" customWidth="1"/>
    <col min="33" max="33" width="21.73046875" bestFit="1" customWidth="1"/>
    <col min="34" max="35" width="32.73046875" bestFit="1" customWidth="1"/>
  </cols>
  <sheetData>
    <row r="1" spans="1:35" ht="14.65" thickBot="1"/>
    <row r="2" spans="1:35" ht="18.399999999999999" thickBot="1">
      <c r="A2" s="140" t="s">
        <v>919</v>
      </c>
      <c r="B2" s="141" t="s">
        <v>920</v>
      </c>
      <c r="C2" s="142" t="s">
        <v>924</v>
      </c>
      <c r="D2" s="143" t="s">
        <v>925</v>
      </c>
      <c r="E2" s="146" t="s">
        <v>926</v>
      </c>
      <c r="F2" s="146" t="s">
        <v>927</v>
      </c>
      <c r="G2" s="150" t="s">
        <v>956</v>
      </c>
      <c r="O2" s="425" t="s">
        <v>1134</v>
      </c>
      <c r="P2" s="427"/>
      <c r="Q2" s="427"/>
      <c r="R2" s="426"/>
      <c r="S2" s="297"/>
      <c r="T2" s="297"/>
      <c r="U2" s="297"/>
      <c r="V2" s="297"/>
      <c r="W2" s="297"/>
      <c r="AB2">
        <v>0</v>
      </c>
    </row>
    <row r="3" spans="1:35">
      <c r="A3" s="131" t="s">
        <v>921</v>
      </c>
      <c r="B3" s="132">
        <v>1600</v>
      </c>
      <c r="C3" s="133">
        <v>15.69</v>
      </c>
      <c r="D3" s="144">
        <f>C3/4</f>
        <v>3.9224999999999999</v>
      </c>
      <c r="E3" s="414">
        <v>3.6</v>
      </c>
      <c r="F3" s="417">
        <v>3.6</v>
      </c>
      <c r="G3" s="161">
        <v>50</v>
      </c>
      <c r="O3" t="s">
        <v>1135</v>
      </c>
      <c r="AB3">
        <v>1</v>
      </c>
    </row>
    <row r="4" spans="1:35">
      <c r="A4" s="134" t="s">
        <v>923</v>
      </c>
      <c r="B4" s="135">
        <v>40000</v>
      </c>
      <c r="C4" s="136">
        <v>400</v>
      </c>
      <c r="D4" s="136">
        <f>C4/8</f>
        <v>50</v>
      </c>
      <c r="E4" s="415"/>
      <c r="F4" s="418"/>
      <c r="G4" s="160">
        <v>20</v>
      </c>
      <c r="AB4">
        <v>2</v>
      </c>
    </row>
    <row r="5" spans="1:35" ht="14.65" thickBot="1">
      <c r="A5" s="137" t="s">
        <v>922</v>
      </c>
      <c r="B5" s="138">
        <v>15000</v>
      </c>
      <c r="C5" s="139">
        <v>147.1</v>
      </c>
      <c r="D5" s="145">
        <f>C5/4</f>
        <v>36.774999999999999</v>
      </c>
      <c r="E5" s="416"/>
      <c r="F5" s="419"/>
      <c r="G5" s="162">
        <v>20</v>
      </c>
    </row>
    <row r="6" spans="1:35" ht="14.65" thickBot="1"/>
    <row r="7" spans="1:35" ht="16.149999999999999" customHeight="1" thickBot="1">
      <c r="A7" s="420" t="s">
        <v>928</v>
      </c>
      <c r="B7" s="421"/>
      <c r="C7" s="421"/>
      <c r="D7" s="421"/>
      <c r="E7" s="421"/>
      <c r="F7" s="421"/>
      <c r="G7" s="412" t="s">
        <v>1127</v>
      </c>
      <c r="H7" s="410" t="s">
        <v>1128</v>
      </c>
      <c r="I7" s="412" t="s">
        <v>1131</v>
      </c>
      <c r="J7" s="410" t="s">
        <v>1132</v>
      </c>
      <c r="K7" s="410" t="s">
        <v>1133</v>
      </c>
      <c r="M7" s="428" t="s">
        <v>955</v>
      </c>
      <c r="N7" s="429"/>
      <c r="O7" s="429"/>
      <c r="P7" s="429"/>
      <c r="Q7" s="429"/>
      <c r="R7" s="430"/>
      <c r="S7" s="412" t="s">
        <v>1127</v>
      </c>
      <c r="T7" s="410" t="s">
        <v>1128</v>
      </c>
      <c r="U7" s="412" t="s">
        <v>1131</v>
      </c>
      <c r="V7" s="410" t="s">
        <v>1132</v>
      </c>
      <c r="W7" s="410" t="s">
        <v>1133</v>
      </c>
      <c r="Y7" s="420" t="s">
        <v>954</v>
      </c>
      <c r="Z7" s="421"/>
      <c r="AA7" s="421"/>
      <c r="AB7" s="421"/>
      <c r="AC7" s="421"/>
      <c r="AD7" s="422"/>
      <c r="AE7" s="412" t="s">
        <v>1127</v>
      </c>
      <c r="AF7" s="410" t="s">
        <v>1128</v>
      </c>
      <c r="AG7" s="412" t="s">
        <v>1131</v>
      </c>
      <c r="AH7" s="410" t="s">
        <v>1132</v>
      </c>
      <c r="AI7" s="410" t="s">
        <v>1133</v>
      </c>
    </row>
    <row r="8" spans="1:35" ht="16.149999999999999" customHeight="1" thickBot="1">
      <c r="A8" s="151"/>
      <c r="B8" s="423" t="s">
        <v>1093</v>
      </c>
      <c r="C8" s="423"/>
      <c r="D8" s="424"/>
      <c r="E8" s="425" t="s">
        <v>959</v>
      </c>
      <c r="F8" s="427"/>
      <c r="G8" s="432"/>
      <c r="H8" s="434"/>
      <c r="I8" s="432"/>
      <c r="J8" s="434"/>
      <c r="K8" s="434"/>
      <c r="M8" s="281"/>
      <c r="N8" s="431" t="s">
        <v>1093</v>
      </c>
      <c r="O8" s="423"/>
      <c r="P8" s="424"/>
      <c r="Q8" s="425" t="s">
        <v>959</v>
      </c>
      <c r="R8" s="426"/>
      <c r="S8" s="413"/>
      <c r="T8" s="411"/>
      <c r="U8" s="432"/>
      <c r="V8" s="434"/>
      <c r="W8" s="434"/>
      <c r="Y8" s="151"/>
      <c r="Z8" s="423" t="s">
        <v>1093</v>
      </c>
      <c r="AA8" s="423"/>
      <c r="AB8" s="424"/>
      <c r="AC8" s="425" t="s">
        <v>959</v>
      </c>
      <c r="AD8" s="426"/>
      <c r="AE8" s="413"/>
      <c r="AF8" s="411"/>
      <c r="AG8" s="432"/>
      <c r="AH8" s="434"/>
      <c r="AI8" s="434"/>
    </row>
    <row r="9" spans="1:35" ht="16.149999999999999" thickBot="1">
      <c r="A9" s="152" t="s">
        <v>790</v>
      </c>
      <c r="B9" s="153" t="s">
        <v>951</v>
      </c>
      <c r="C9" s="153" t="s">
        <v>952</v>
      </c>
      <c r="D9" s="154" t="s">
        <v>953</v>
      </c>
      <c r="E9" s="166" t="s">
        <v>957</v>
      </c>
      <c r="F9" s="204" t="s">
        <v>958</v>
      </c>
      <c r="G9" s="433"/>
      <c r="H9" s="435"/>
      <c r="I9" s="433"/>
      <c r="J9" s="435"/>
      <c r="K9" s="435"/>
      <c r="M9" s="294" t="s">
        <v>790</v>
      </c>
      <c r="N9" s="292" t="s">
        <v>951</v>
      </c>
      <c r="O9" s="153" t="s">
        <v>952</v>
      </c>
      <c r="P9" s="154" t="s">
        <v>953</v>
      </c>
      <c r="Q9" s="166" t="s">
        <v>957</v>
      </c>
      <c r="R9" s="174" t="s">
        <v>958</v>
      </c>
      <c r="S9" s="306">
        <f>35/300</f>
        <v>0.11666666666666667</v>
      </c>
      <c r="T9" s="296" t="b">
        <f>IF(O10&lt;S9,TRUE,FALSE)</f>
        <v>1</v>
      </c>
      <c r="U9" s="433"/>
      <c r="V9" s="435"/>
      <c r="W9" s="435"/>
      <c r="Y9" s="152" t="s">
        <v>790</v>
      </c>
      <c r="Z9" s="153" t="s">
        <v>951</v>
      </c>
      <c r="AA9" s="153" t="s">
        <v>952</v>
      </c>
      <c r="AB9" s="154" t="s">
        <v>953</v>
      </c>
      <c r="AC9" s="166" t="s">
        <v>957</v>
      </c>
      <c r="AD9" s="174" t="s">
        <v>958</v>
      </c>
      <c r="AE9" s="306">
        <f>35/300</f>
        <v>0.11666666666666667</v>
      </c>
      <c r="AF9" s="296" t="b">
        <f>IF(AA10&lt;AE9,TRUE,FALSE)</f>
        <v>1</v>
      </c>
      <c r="AG9" s="433"/>
      <c r="AH9" s="435"/>
      <c r="AI9" s="435"/>
    </row>
    <row r="10" spans="1:35" ht="15.75">
      <c r="A10" s="149" t="s">
        <v>929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929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929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5.75">
      <c r="A11" s="148" t="s">
        <v>930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930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930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5.75">
      <c r="A12" s="148" t="s">
        <v>931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931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931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5.75">
      <c r="A13" s="148" t="s">
        <v>932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932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932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5.75">
      <c r="A14" s="148" t="s">
        <v>933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933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933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5.75">
      <c r="A15" s="148" t="s">
        <v>934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934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934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5.75">
      <c r="A16" s="148" t="s">
        <v>935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935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935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5.75">
      <c r="A17" s="148" t="s">
        <v>936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936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936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5.75">
      <c r="A18" s="148" t="s">
        <v>937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937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937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5.75">
      <c r="A19" s="148" t="s">
        <v>938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938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938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5.75">
      <c r="A20" s="148" t="s">
        <v>939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939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939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5.75">
      <c r="A21" s="148" t="s">
        <v>940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940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940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5.75">
      <c r="A22" s="148" t="s">
        <v>941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941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941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5.75">
      <c r="A23" s="148" t="s">
        <v>942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942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942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5.75">
      <c r="A24" s="148" t="s">
        <v>943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943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943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5.75">
      <c r="A25" s="148" t="s">
        <v>944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944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944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5.75">
      <c r="A26" s="148" t="s">
        <v>945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945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945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5.75">
      <c r="A27" s="148" t="s">
        <v>946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946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3.0000000000000001E-3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1</v>
      </c>
      <c r="W27" s="310" t="b">
        <f t="shared" si="12"/>
        <v>0</v>
      </c>
      <c r="Y27" s="148" t="s">
        <v>946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5.75">
      <c r="A28" s="148" t="s">
        <v>947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947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947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5.75">
      <c r="A29" s="148" t="s">
        <v>948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948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948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5.75">
      <c r="A30" s="148" t="s">
        <v>949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949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949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6.149999999999999" thickBot="1">
      <c r="A31" s="147" t="s">
        <v>950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950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950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4.65" thickBot="1"/>
    <row r="33" spans="1:35" ht="14.65" customHeight="1" thickBot="1">
      <c r="A33" s="420" t="s">
        <v>960</v>
      </c>
      <c r="B33" s="421"/>
      <c r="C33" s="421"/>
      <c r="D33" s="421"/>
      <c r="E33" s="421"/>
      <c r="F33" s="422"/>
      <c r="G33" s="412" t="s">
        <v>1127</v>
      </c>
      <c r="H33" s="410" t="s">
        <v>1128</v>
      </c>
      <c r="I33" s="412" t="s">
        <v>1131</v>
      </c>
      <c r="J33" s="410" t="s">
        <v>1132</v>
      </c>
      <c r="K33" s="410" t="s">
        <v>1133</v>
      </c>
      <c r="M33" s="420" t="s">
        <v>961</v>
      </c>
      <c r="N33" s="421"/>
      <c r="O33" s="421"/>
      <c r="P33" s="421"/>
      <c r="Q33" s="421"/>
      <c r="R33" s="422"/>
      <c r="S33" s="412" t="s">
        <v>1127</v>
      </c>
      <c r="T33" s="410" t="s">
        <v>1128</v>
      </c>
      <c r="U33" s="412" t="s">
        <v>1131</v>
      </c>
      <c r="V33" s="410" t="s">
        <v>1132</v>
      </c>
      <c r="W33" s="410" t="s">
        <v>1133</v>
      </c>
      <c r="Y33" s="420" t="s">
        <v>962</v>
      </c>
      <c r="Z33" s="421"/>
      <c r="AA33" s="421"/>
      <c r="AB33" s="421"/>
      <c r="AC33" s="421"/>
      <c r="AD33" s="422"/>
      <c r="AE33" s="412" t="s">
        <v>1127</v>
      </c>
      <c r="AF33" s="410" t="s">
        <v>1128</v>
      </c>
      <c r="AG33" s="412" t="s">
        <v>1131</v>
      </c>
      <c r="AH33" s="410" t="s">
        <v>1132</v>
      </c>
      <c r="AI33" s="410" t="s">
        <v>1133</v>
      </c>
    </row>
    <row r="34" spans="1:35" ht="14.65" customHeight="1" thickBot="1">
      <c r="A34" s="151"/>
      <c r="B34" s="423" t="s">
        <v>1093</v>
      </c>
      <c r="C34" s="423"/>
      <c r="D34" s="424"/>
      <c r="E34" s="425" t="s">
        <v>959</v>
      </c>
      <c r="F34" s="426"/>
      <c r="G34" s="413"/>
      <c r="H34" s="411"/>
      <c r="I34" s="432"/>
      <c r="J34" s="434"/>
      <c r="K34" s="434"/>
      <c r="M34" s="281"/>
      <c r="N34" s="431" t="s">
        <v>1093</v>
      </c>
      <c r="O34" s="423"/>
      <c r="P34" s="424"/>
      <c r="Q34" s="425" t="s">
        <v>959</v>
      </c>
      <c r="R34" s="426"/>
      <c r="S34" s="413"/>
      <c r="T34" s="411"/>
      <c r="U34" s="432"/>
      <c r="V34" s="434"/>
      <c r="W34" s="434"/>
      <c r="Y34" s="151"/>
      <c r="Z34" s="423" t="s">
        <v>1093</v>
      </c>
      <c r="AA34" s="423"/>
      <c r="AB34" s="424"/>
      <c r="AC34" s="425" t="s">
        <v>959</v>
      </c>
      <c r="AD34" s="426"/>
      <c r="AE34" s="413"/>
      <c r="AF34" s="411"/>
      <c r="AG34" s="432"/>
      <c r="AH34" s="434"/>
      <c r="AI34" s="434"/>
    </row>
    <row r="35" spans="1:35" ht="16.149999999999999" thickBot="1">
      <c r="A35" s="152" t="s">
        <v>790</v>
      </c>
      <c r="B35" s="153" t="s">
        <v>951</v>
      </c>
      <c r="C35" s="153" t="s">
        <v>952</v>
      </c>
      <c r="D35" s="154" t="s">
        <v>953</v>
      </c>
      <c r="E35" s="166" t="s">
        <v>957</v>
      </c>
      <c r="F35" s="167" t="s">
        <v>958</v>
      </c>
      <c r="G35" s="306">
        <f>35/300</f>
        <v>0.11666666666666667</v>
      </c>
      <c r="H35" s="296" t="b">
        <f>IF(C36&lt;G35,TRUE,FALSE)</f>
        <v>1</v>
      </c>
      <c r="I35" s="433"/>
      <c r="J35" s="435"/>
      <c r="K35" s="435"/>
      <c r="M35" s="294" t="s">
        <v>790</v>
      </c>
      <c r="N35" s="292" t="s">
        <v>951</v>
      </c>
      <c r="O35" s="153" t="s">
        <v>952</v>
      </c>
      <c r="P35" s="154" t="s">
        <v>953</v>
      </c>
      <c r="Q35" s="166" t="s">
        <v>957</v>
      </c>
      <c r="R35" s="167" t="s">
        <v>958</v>
      </c>
      <c r="S35" s="306">
        <f>35/300</f>
        <v>0.11666666666666667</v>
      </c>
      <c r="T35" s="296" t="b">
        <f>IF(O36&lt;S35,TRUE,FALSE)</f>
        <v>1</v>
      </c>
      <c r="U35" s="433"/>
      <c r="V35" s="435"/>
      <c r="W35" s="435"/>
      <c r="Y35" s="152" t="s">
        <v>790</v>
      </c>
      <c r="Z35" s="153" t="s">
        <v>951</v>
      </c>
      <c r="AA35" s="153" t="s">
        <v>952</v>
      </c>
      <c r="AB35" s="154" t="s">
        <v>953</v>
      </c>
      <c r="AC35" s="166" t="s">
        <v>957</v>
      </c>
      <c r="AD35" s="167" t="s">
        <v>958</v>
      </c>
      <c r="AE35" s="306">
        <f>35/300</f>
        <v>0.11666666666666667</v>
      </c>
      <c r="AF35" s="296" t="b">
        <f>IF(AA36&lt;AE35,TRUE,FALSE)</f>
        <v>1</v>
      </c>
      <c r="AG35" s="433"/>
      <c r="AH35" s="435"/>
      <c r="AI35" s="435"/>
    </row>
    <row r="36" spans="1:35" ht="15.75">
      <c r="A36" s="149" t="s">
        <v>929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929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929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5.75">
      <c r="A37" s="148" t="s">
        <v>930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930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930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5.75">
      <c r="A38" s="148" t="s">
        <v>931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931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931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5.75">
      <c r="A39" s="148" t="s">
        <v>932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932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932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5.75">
      <c r="A40" s="148" t="s">
        <v>933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933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933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5.75">
      <c r="A41" s="148" t="s">
        <v>934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934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934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5.75">
      <c r="A42" s="148" t="s">
        <v>935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935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935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5.75">
      <c r="A43" s="148" t="s">
        <v>936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936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936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5.75">
      <c r="A44" s="148" t="s">
        <v>937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937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937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5.75">
      <c r="A45" s="148" t="s">
        <v>938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938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938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5.75">
      <c r="A46" s="148" t="s">
        <v>939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939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939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5.75">
      <c r="A47" s="148" t="s">
        <v>940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940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940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5.75">
      <c r="A48" s="148" t="s">
        <v>941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941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941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5.75">
      <c r="A49" s="148" t="s">
        <v>942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942</v>
      </c>
      <c r="N49" s="293">
        <v>4.3999999999999997E-2</v>
      </c>
      <c r="O49" s="103">
        <v>6.0999999999999999E-2</v>
      </c>
      <c r="P49" s="163">
        <v>4.3999999999999997E-2</v>
      </c>
      <c r="Q49" s="169">
        <v>6.6000000000000003E-2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0</v>
      </c>
      <c r="Y49" s="148" t="s">
        <v>942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5.75">
      <c r="A50" s="148" t="s">
        <v>943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943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943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5.75">
      <c r="A51" s="148" t="s">
        <v>944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944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944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5.75">
      <c r="A52" s="148" t="s">
        <v>945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945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945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5.75">
      <c r="A53" s="148" t="s">
        <v>946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946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946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5.75">
      <c r="A54" s="148" t="s">
        <v>947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947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947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5.75">
      <c r="A55" s="148" t="s">
        <v>948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948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948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5.75">
      <c r="A56" s="148" t="s">
        <v>949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949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949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6.149999999999999" thickBot="1">
      <c r="A57" s="147" t="s">
        <v>950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950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950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4.65" thickBot="1"/>
    <row r="60" spans="1:35" ht="14.65" customHeight="1" thickBot="1">
      <c r="A60" s="420" t="s">
        <v>963</v>
      </c>
      <c r="B60" s="421"/>
      <c r="C60" s="421"/>
      <c r="D60" s="421"/>
      <c r="E60" s="421"/>
      <c r="F60" s="422"/>
      <c r="G60" s="412" t="s">
        <v>1127</v>
      </c>
      <c r="H60" s="410" t="s">
        <v>1128</v>
      </c>
      <c r="I60" s="412" t="s">
        <v>1131</v>
      </c>
      <c r="J60" s="410" t="s">
        <v>1132</v>
      </c>
      <c r="K60" s="410" t="s">
        <v>1133</v>
      </c>
      <c r="M60" s="420" t="s">
        <v>964</v>
      </c>
      <c r="N60" s="421"/>
      <c r="O60" s="421"/>
      <c r="P60" s="421"/>
      <c r="Q60" s="421"/>
      <c r="R60" s="422"/>
      <c r="S60" s="412" t="s">
        <v>1127</v>
      </c>
      <c r="T60" s="410" t="s">
        <v>1128</v>
      </c>
      <c r="U60" s="412" t="s">
        <v>1131</v>
      </c>
      <c r="V60" s="410" t="s">
        <v>1132</v>
      </c>
      <c r="W60" s="410" t="s">
        <v>1133</v>
      </c>
      <c r="Y60" s="420" t="s">
        <v>965</v>
      </c>
      <c r="Z60" s="421"/>
      <c r="AA60" s="421"/>
      <c r="AB60" s="421"/>
      <c r="AC60" s="421"/>
      <c r="AD60" s="422"/>
      <c r="AE60" s="412" t="s">
        <v>1127</v>
      </c>
      <c r="AF60" s="410" t="s">
        <v>1128</v>
      </c>
      <c r="AG60" s="412" t="s">
        <v>1131</v>
      </c>
      <c r="AH60" s="410" t="s">
        <v>1132</v>
      </c>
      <c r="AI60" s="410" t="s">
        <v>1133</v>
      </c>
    </row>
    <row r="61" spans="1:35" ht="14.65" customHeight="1" thickBot="1">
      <c r="A61" s="151"/>
      <c r="B61" s="423" t="s">
        <v>1093</v>
      </c>
      <c r="C61" s="423"/>
      <c r="D61" s="424"/>
      <c r="E61" s="425" t="s">
        <v>959</v>
      </c>
      <c r="F61" s="426"/>
      <c r="G61" s="413"/>
      <c r="H61" s="411"/>
      <c r="I61" s="432"/>
      <c r="J61" s="434"/>
      <c r="K61" s="434"/>
      <c r="M61" s="281"/>
      <c r="N61" s="431" t="s">
        <v>1093</v>
      </c>
      <c r="O61" s="423"/>
      <c r="P61" s="424"/>
      <c r="Q61" s="425" t="s">
        <v>959</v>
      </c>
      <c r="R61" s="426"/>
      <c r="S61" s="413"/>
      <c r="T61" s="411"/>
      <c r="U61" s="432"/>
      <c r="V61" s="434"/>
      <c r="W61" s="434"/>
      <c r="Y61" s="151"/>
      <c r="Z61" s="423" t="s">
        <v>1093</v>
      </c>
      <c r="AA61" s="423"/>
      <c r="AB61" s="424"/>
      <c r="AC61" s="425" t="s">
        <v>959</v>
      </c>
      <c r="AD61" s="426"/>
      <c r="AE61" s="413"/>
      <c r="AF61" s="411"/>
      <c r="AG61" s="432"/>
      <c r="AH61" s="434"/>
      <c r="AI61" s="434"/>
    </row>
    <row r="62" spans="1:35" ht="16.149999999999999" thickBot="1">
      <c r="A62" s="152" t="s">
        <v>790</v>
      </c>
      <c r="B62" s="153" t="s">
        <v>951</v>
      </c>
      <c r="C62" s="153" t="s">
        <v>952</v>
      </c>
      <c r="D62" s="154" t="s">
        <v>953</v>
      </c>
      <c r="E62" s="166" t="s">
        <v>957</v>
      </c>
      <c r="F62" s="167" t="s">
        <v>958</v>
      </c>
      <c r="G62" s="306">
        <f>35/300</f>
        <v>0.11666666666666667</v>
      </c>
      <c r="H62" s="296" t="b">
        <f>IF(C63&lt;G62,TRUE,FALSE)</f>
        <v>1</v>
      </c>
      <c r="I62" s="433"/>
      <c r="J62" s="435"/>
      <c r="K62" s="435"/>
      <c r="M62" s="294" t="s">
        <v>790</v>
      </c>
      <c r="N62" s="292" t="s">
        <v>951</v>
      </c>
      <c r="O62" s="153" t="s">
        <v>952</v>
      </c>
      <c r="P62" s="154" t="s">
        <v>953</v>
      </c>
      <c r="Q62" s="166" t="s">
        <v>957</v>
      </c>
      <c r="R62" s="167" t="s">
        <v>958</v>
      </c>
      <c r="S62" s="306">
        <f>35/300</f>
        <v>0.11666666666666667</v>
      </c>
      <c r="T62" s="296" t="b">
        <f>IF(O63&lt;S62,TRUE,FALSE)</f>
        <v>1</v>
      </c>
      <c r="U62" s="433"/>
      <c r="V62" s="435"/>
      <c r="W62" s="435"/>
      <c r="Y62" s="152" t="s">
        <v>790</v>
      </c>
      <c r="Z62" s="153" t="s">
        <v>951</v>
      </c>
      <c r="AA62" s="153" t="s">
        <v>952</v>
      </c>
      <c r="AB62" s="154" t="s">
        <v>953</v>
      </c>
      <c r="AC62" s="166" t="s">
        <v>957</v>
      </c>
      <c r="AD62" s="167" t="s">
        <v>958</v>
      </c>
      <c r="AE62" s="306">
        <f>35/300</f>
        <v>0.11666666666666667</v>
      </c>
      <c r="AF62" s="296" t="b">
        <f>IF(AA63&lt;AE62,TRUE,FALSE)</f>
        <v>1</v>
      </c>
      <c r="AG62" s="433"/>
      <c r="AH62" s="435"/>
      <c r="AI62" s="435"/>
    </row>
    <row r="63" spans="1:35" ht="15.75">
      <c r="A63" s="149" t="s">
        <v>929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929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929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5.75">
      <c r="A64" s="148" t="s">
        <v>930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930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930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5.75">
      <c r="A65" s="148" t="s">
        <v>931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931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931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5.75">
      <c r="A66" s="148" t="s">
        <v>932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932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932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5.75">
      <c r="A67" s="148" t="s">
        <v>933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933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933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5.75">
      <c r="A68" s="148" t="s">
        <v>934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934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934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5.75">
      <c r="A69" s="148" t="s">
        <v>935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935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935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5.75">
      <c r="A70" s="148" t="s">
        <v>936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936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936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5.75">
      <c r="A71" s="148" t="s">
        <v>937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937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937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5.75">
      <c r="A72" s="148" t="s">
        <v>938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938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938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5.75">
      <c r="A73" s="148" t="s">
        <v>939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939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939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5.75">
      <c r="A74" s="148" t="s">
        <v>940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940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940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5.75">
      <c r="A75" s="148" t="s">
        <v>941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941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941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5.75">
      <c r="A76" s="148" t="s">
        <v>942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942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942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5.75">
      <c r="A77" s="148" t="s">
        <v>943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943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943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5.75">
      <c r="A78" s="148" t="s">
        <v>944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944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944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5.75">
      <c r="A79" s="148" t="s">
        <v>945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945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945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5.75">
      <c r="A80" s="148" t="s">
        <v>946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946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946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5.75">
      <c r="A81" s="148" t="s">
        <v>947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947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947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5.75">
      <c r="A82" s="148" t="s">
        <v>948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948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948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5.75">
      <c r="A83" s="148" t="s">
        <v>949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949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949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6.149999999999999" thickBot="1">
      <c r="A84" s="147" t="s">
        <v>950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950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950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4.65" thickBot="1"/>
    <row r="87" spans="1:35" ht="14.65" customHeight="1" thickBot="1">
      <c r="A87" s="420" t="s">
        <v>966</v>
      </c>
      <c r="B87" s="421"/>
      <c r="C87" s="421"/>
      <c r="D87" s="421"/>
      <c r="E87" s="421"/>
      <c r="F87" s="422"/>
      <c r="G87" s="412" t="s">
        <v>1127</v>
      </c>
      <c r="H87" s="410" t="s">
        <v>1128</v>
      </c>
      <c r="I87" s="412" t="s">
        <v>1131</v>
      </c>
      <c r="J87" s="410" t="s">
        <v>1132</v>
      </c>
      <c r="K87" s="410" t="s">
        <v>1133</v>
      </c>
      <c r="M87" s="420" t="s">
        <v>967</v>
      </c>
      <c r="N87" s="421"/>
      <c r="O87" s="421"/>
      <c r="P87" s="421"/>
      <c r="Q87" s="421"/>
      <c r="R87" s="422"/>
      <c r="S87" s="412" t="s">
        <v>1127</v>
      </c>
      <c r="T87" s="410" t="s">
        <v>1128</v>
      </c>
      <c r="U87" s="412" t="s">
        <v>1131</v>
      </c>
      <c r="V87" s="410" t="s">
        <v>1132</v>
      </c>
      <c r="W87" s="410" t="s">
        <v>1133</v>
      </c>
      <c r="Y87" s="420" t="s">
        <v>968</v>
      </c>
      <c r="Z87" s="421"/>
      <c r="AA87" s="421"/>
      <c r="AB87" s="421"/>
      <c r="AC87" s="421"/>
      <c r="AD87" s="422"/>
      <c r="AE87" s="412" t="s">
        <v>1127</v>
      </c>
      <c r="AF87" s="410" t="s">
        <v>1128</v>
      </c>
      <c r="AG87" s="412" t="s">
        <v>1131</v>
      </c>
      <c r="AH87" s="410" t="s">
        <v>1132</v>
      </c>
      <c r="AI87" s="410" t="s">
        <v>1133</v>
      </c>
    </row>
    <row r="88" spans="1:35" ht="14.65" customHeight="1" thickBot="1">
      <c r="A88" s="151"/>
      <c r="B88" s="423" t="s">
        <v>1093</v>
      </c>
      <c r="C88" s="423"/>
      <c r="D88" s="424"/>
      <c r="E88" s="425" t="s">
        <v>959</v>
      </c>
      <c r="F88" s="426"/>
      <c r="G88" s="413"/>
      <c r="H88" s="411"/>
      <c r="I88" s="432"/>
      <c r="J88" s="434"/>
      <c r="K88" s="434"/>
      <c r="M88" s="281"/>
      <c r="N88" s="431" t="s">
        <v>1093</v>
      </c>
      <c r="O88" s="423"/>
      <c r="P88" s="424"/>
      <c r="Q88" s="425" t="s">
        <v>959</v>
      </c>
      <c r="R88" s="426"/>
      <c r="S88" s="413"/>
      <c r="T88" s="411"/>
      <c r="U88" s="432"/>
      <c r="V88" s="434"/>
      <c r="W88" s="434"/>
      <c r="Y88" s="151"/>
      <c r="Z88" s="423" t="s">
        <v>1093</v>
      </c>
      <c r="AA88" s="423"/>
      <c r="AB88" s="424"/>
      <c r="AC88" s="425" t="s">
        <v>959</v>
      </c>
      <c r="AD88" s="426"/>
      <c r="AE88" s="413"/>
      <c r="AF88" s="411"/>
      <c r="AG88" s="432"/>
      <c r="AH88" s="434"/>
      <c r="AI88" s="434"/>
    </row>
    <row r="89" spans="1:35" ht="16.149999999999999" thickBot="1">
      <c r="A89" s="152" t="s">
        <v>790</v>
      </c>
      <c r="B89" s="153" t="s">
        <v>951</v>
      </c>
      <c r="C89" s="153" t="s">
        <v>952</v>
      </c>
      <c r="D89" s="154" t="s">
        <v>953</v>
      </c>
      <c r="E89" s="166" t="s">
        <v>957</v>
      </c>
      <c r="F89" s="167" t="s">
        <v>958</v>
      </c>
      <c r="G89" s="306">
        <f>35/300</f>
        <v>0.11666666666666667</v>
      </c>
      <c r="H89" s="296" t="b">
        <f>IF(C90&lt;G89,TRUE,FALSE)</f>
        <v>1</v>
      </c>
      <c r="I89" s="433"/>
      <c r="J89" s="435"/>
      <c r="K89" s="435"/>
      <c r="M89" s="294" t="s">
        <v>790</v>
      </c>
      <c r="N89" s="292" t="s">
        <v>951</v>
      </c>
      <c r="O89" s="153" t="s">
        <v>952</v>
      </c>
      <c r="P89" s="154" t="s">
        <v>953</v>
      </c>
      <c r="Q89" s="166" t="s">
        <v>957</v>
      </c>
      <c r="R89" s="167" t="s">
        <v>958</v>
      </c>
      <c r="S89" s="306">
        <f>35/300</f>
        <v>0.11666666666666667</v>
      </c>
      <c r="T89" s="296" t="b">
        <f>IF(O90&lt;S89,TRUE,FALSE)</f>
        <v>1</v>
      </c>
      <c r="U89" s="433"/>
      <c r="V89" s="435"/>
      <c r="W89" s="435"/>
      <c r="Y89" s="152" t="s">
        <v>790</v>
      </c>
      <c r="Z89" s="153" t="s">
        <v>951</v>
      </c>
      <c r="AA89" s="153" t="s">
        <v>952</v>
      </c>
      <c r="AB89" s="154" t="s">
        <v>953</v>
      </c>
      <c r="AC89" s="166" t="s">
        <v>957</v>
      </c>
      <c r="AD89" s="167" t="s">
        <v>958</v>
      </c>
      <c r="AE89" s="306">
        <f>35/300</f>
        <v>0.11666666666666667</v>
      </c>
      <c r="AF89" s="296" t="b">
        <f>IF(AA90&lt;AE89,TRUE,FALSE)</f>
        <v>1</v>
      </c>
      <c r="AG89" s="433"/>
      <c r="AH89" s="435"/>
      <c r="AI89" s="435"/>
    </row>
    <row r="90" spans="1:35" ht="15.75">
      <c r="A90" s="149" t="s">
        <v>929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929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929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5.75">
      <c r="A91" s="148" t="s">
        <v>930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930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930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5.75">
      <c r="A92" s="148" t="s">
        <v>931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931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931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5.75">
      <c r="A93" s="148" t="s">
        <v>932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932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932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5.75">
      <c r="A94" s="148" t="s">
        <v>933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933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933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5.75">
      <c r="A95" s="148" t="s">
        <v>934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934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934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5.75">
      <c r="A96" s="148" t="s">
        <v>935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935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935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5.75">
      <c r="A97" s="148" t="s">
        <v>936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936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936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5.75">
      <c r="A98" s="148" t="s">
        <v>937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937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937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5.75">
      <c r="A99" s="148" t="s">
        <v>938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938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938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5.75">
      <c r="A100" s="148" t="s">
        <v>939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939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939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5.75">
      <c r="A101" s="148" t="s">
        <v>940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940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940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5.75">
      <c r="A102" s="148" t="s">
        <v>941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941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941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5.75">
      <c r="A103" s="148" t="s">
        <v>942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942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942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5.75">
      <c r="A104" s="148" t="s">
        <v>943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943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943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5.75">
      <c r="A105" s="148" t="s">
        <v>944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944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944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5.75">
      <c r="A106" s="148" t="s">
        <v>945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945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945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5.75">
      <c r="A107" s="148" t="s">
        <v>946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946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946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5.75">
      <c r="A108" s="148" t="s">
        <v>947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947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947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5.75">
      <c r="A109" s="148" t="s">
        <v>948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948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948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5.75">
      <c r="A110" s="148" t="s">
        <v>949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949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949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6.149999999999999" thickBot="1">
      <c r="A111" s="147" t="s">
        <v>950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950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950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4.65" thickBot="1"/>
    <row r="114" spans="1:35" ht="14.65" customHeight="1" thickBot="1">
      <c r="A114" s="420" t="s">
        <v>971</v>
      </c>
      <c r="B114" s="421"/>
      <c r="C114" s="421"/>
      <c r="D114" s="421"/>
      <c r="E114" s="421"/>
      <c r="F114" s="422"/>
      <c r="G114" s="412" t="s">
        <v>1127</v>
      </c>
      <c r="H114" s="410" t="s">
        <v>1128</v>
      </c>
      <c r="I114" s="412" t="s">
        <v>1131</v>
      </c>
      <c r="J114" s="410" t="s">
        <v>1132</v>
      </c>
      <c r="K114" s="410" t="s">
        <v>1133</v>
      </c>
      <c r="M114" s="420" t="s">
        <v>969</v>
      </c>
      <c r="N114" s="421"/>
      <c r="O114" s="421"/>
      <c r="P114" s="421"/>
      <c r="Q114" s="421"/>
      <c r="R114" s="422"/>
      <c r="S114" s="412" t="s">
        <v>1127</v>
      </c>
      <c r="T114" s="410" t="s">
        <v>1128</v>
      </c>
      <c r="U114" s="412" t="s">
        <v>1131</v>
      </c>
      <c r="V114" s="410" t="s">
        <v>1132</v>
      </c>
      <c r="W114" s="410" t="s">
        <v>1133</v>
      </c>
      <c r="Y114" s="420" t="s">
        <v>970</v>
      </c>
      <c r="Z114" s="421"/>
      <c r="AA114" s="421"/>
      <c r="AB114" s="421"/>
      <c r="AC114" s="421"/>
      <c r="AD114" s="422"/>
      <c r="AE114" s="412" t="s">
        <v>1127</v>
      </c>
      <c r="AF114" s="410" t="s">
        <v>1128</v>
      </c>
      <c r="AG114" s="412" t="s">
        <v>1131</v>
      </c>
      <c r="AH114" s="410" t="s">
        <v>1132</v>
      </c>
      <c r="AI114" s="410" t="s">
        <v>1133</v>
      </c>
    </row>
    <row r="115" spans="1:35" ht="14.65" customHeight="1" thickBot="1">
      <c r="A115" s="151"/>
      <c r="B115" s="423" t="s">
        <v>1093</v>
      </c>
      <c r="C115" s="423"/>
      <c r="D115" s="424"/>
      <c r="E115" s="425" t="s">
        <v>959</v>
      </c>
      <c r="F115" s="426"/>
      <c r="G115" s="413"/>
      <c r="H115" s="411"/>
      <c r="I115" s="432"/>
      <c r="J115" s="434"/>
      <c r="K115" s="434"/>
      <c r="M115" s="281"/>
      <c r="N115" s="431" t="s">
        <v>1093</v>
      </c>
      <c r="O115" s="423"/>
      <c r="P115" s="424"/>
      <c r="Q115" s="425" t="s">
        <v>959</v>
      </c>
      <c r="R115" s="426"/>
      <c r="S115" s="413"/>
      <c r="T115" s="411"/>
      <c r="U115" s="432"/>
      <c r="V115" s="434"/>
      <c r="W115" s="434"/>
      <c r="Y115" s="151"/>
      <c r="Z115" s="423" t="s">
        <v>1093</v>
      </c>
      <c r="AA115" s="423"/>
      <c r="AB115" s="424"/>
      <c r="AC115" s="425" t="s">
        <v>959</v>
      </c>
      <c r="AD115" s="426"/>
      <c r="AE115" s="413"/>
      <c r="AF115" s="411"/>
      <c r="AG115" s="432"/>
      <c r="AH115" s="434"/>
      <c r="AI115" s="434"/>
    </row>
    <row r="116" spans="1:35" ht="16.149999999999999" thickBot="1">
      <c r="A116" s="152" t="s">
        <v>790</v>
      </c>
      <c r="B116" s="153" t="s">
        <v>951</v>
      </c>
      <c r="C116" s="153" t="s">
        <v>952</v>
      </c>
      <c r="D116" s="154" t="s">
        <v>953</v>
      </c>
      <c r="E116" s="166" t="s">
        <v>957</v>
      </c>
      <c r="F116" s="167" t="s">
        <v>958</v>
      </c>
      <c r="G116" s="306">
        <f>35/300</f>
        <v>0.11666666666666667</v>
      </c>
      <c r="H116" s="296" t="b">
        <f>IF(C117&lt;G116,TRUE,FALSE)</f>
        <v>1</v>
      </c>
      <c r="I116" s="433"/>
      <c r="J116" s="435"/>
      <c r="K116" s="435"/>
      <c r="M116" s="294" t="s">
        <v>790</v>
      </c>
      <c r="N116" s="292" t="s">
        <v>951</v>
      </c>
      <c r="O116" s="153" t="s">
        <v>952</v>
      </c>
      <c r="P116" s="154" t="s">
        <v>953</v>
      </c>
      <c r="Q116" s="166" t="s">
        <v>957</v>
      </c>
      <c r="R116" s="167" t="s">
        <v>958</v>
      </c>
      <c r="S116" s="306">
        <f>35/300</f>
        <v>0.11666666666666667</v>
      </c>
      <c r="T116" s="296" t="b">
        <f>IF(O117&lt;S116,TRUE,FALSE)</f>
        <v>1</v>
      </c>
      <c r="U116" s="433"/>
      <c r="V116" s="435"/>
      <c r="W116" s="435"/>
      <c r="Y116" s="152" t="s">
        <v>790</v>
      </c>
      <c r="Z116" s="153" t="s">
        <v>951</v>
      </c>
      <c r="AA116" s="153" t="s">
        <v>952</v>
      </c>
      <c r="AB116" s="154" t="s">
        <v>953</v>
      </c>
      <c r="AC116" s="166" t="s">
        <v>957</v>
      </c>
      <c r="AD116" s="167" t="s">
        <v>958</v>
      </c>
      <c r="AE116" s="306">
        <f>35/300</f>
        <v>0.11666666666666667</v>
      </c>
      <c r="AF116" s="296" t="b">
        <f>IF(AA117&lt;AE116,TRUE,FALSE)</f>
        <v>1</v>
      </c>
      <c r="AG116" s="433"/>
      <c r="AH116" s="435"/>
      <c r="AI116" s="435"/>
    </row>
    <row r="117" spans="1:35" ht="15.75">
      <c r="A117" s="149" t="s">
        <v>929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929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929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5.75">
      <c r="A118" s="148" t="s">
        <v>930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930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930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5.75">
      <c r="A119" s="148" t="s">
        <v>931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931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931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5.75">
      <c r="A120" s="148" t="s">
        <v>932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932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932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5.75">
      <c r="A121" s="148" t="s">
        <v>933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933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933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5.75">
      <c r="A122" s="148" t="s">
        <v>934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934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934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5.75">
      <c r="A123" s="148" t="s">
        <v>935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935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935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5.75">
      <c r="A124" s="148" t="s">
        <v>936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936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936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5.75">
      <c r="A125" s="148" t="s">
        <v>937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937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937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5.75">
      <c r="A126" s="148" t="s">
        <v>938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938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938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5.75">
      <c r="A127" s="148" t="s">
        <v>939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939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939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5.75">
      <c r="A128" s="148" t="s">
        <v>940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940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940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5.75">
      <c r="A129" s="148" t="s">
        <v>941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941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941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5.75">
      <c r="A130" s="148" t="s">
        <v>942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942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942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5.75">
      <c r="A131" s="148" t="s">
        <v>943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943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943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5.75">
      <c r="A132" s="148" t="s">
        <v>944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944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944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5.75">
      <c r="A133" s="148" t="s">
        <v>945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945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945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5.75">
      <c r="A134" s="148" t="s">
        <v>946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946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946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5.75">
      <c r="A135" s="148" t="s">
        <v>947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947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947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7.9000000000000001E-2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5.75">
      <c r="A136" s="148" t="s">
        <v>948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948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948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5.75">
      <c r="A137" s="148" t="s">
        <v>949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949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949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6.149999999999999" thickBot="1">
      <c r="A138" s="147" t="s">
        <v>950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950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950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4.65" thickBot="1">
      <c r="AB140" s="1">
        <v>6</v>
      </c>
    </row>
    <row r="141" spans="1:35" ht="14.65" customHeight="1" thickBot="1">
      <c r="A141" s="420" t="s">
        <v>972</v>
      </c>
      <c r="B141" s="421"/>
      <c r="C141" s="421"/>
      <c r="D141" s="421"/>
      <c r="E141" s="421"/>
      <c r="F141" s="422"/>
      <c r="G141" s="412" t="s">
        <v>1127</v>
      </c>
      <c r="H141" s="410" t="s">
        <v>1128</v>
      </c>
      <c r="I141" s="412" t="s">
        <v>1131</v>
      </c>
      <c r="J141" s="410" t="s">
        <v>1132</v>
      </c>
      <c r="K141" s="410" t="s">
        <v>1133</v>
      </c>
      <c r="M141" s="420" t="s">
        <v>973</v>
      </c>
      <c r="N141" s="421"/>
      <c r="O141" s="421"/>
      <c r="P141" s="421"/>
      <c r="Q141" s="421"/>
      <c r="R141" s="422"/>
      <c r="S141" s="412" t="s">
        <v>1127</v>
      </c>
      <c r="T141" s="410" t="s">
        <v>1128</v>
      </c>
      <c r="U141" s="412" t="s">
        <v>1131</v>
      </c>
      <c r="V141" s="410" t="s">
        <v>1132</v>
      </c>
      <c r="W141" s="410" t="s">
        <v>1133</v>
      </c>
      <c r="Y141" s="420" t="s">
        <v>974</v>
      </c>
      <c r="Z141" s="421"/>
      <c r="AA141" s="421"/>
      <c r="AB141" s="421"/>
      <c r="AC141" s="421"/>
      <c r="AD141" s="422"/>
      <c r="AE141" s="412" t="s">
        <v>1127</v>
      </c>
      <c r="AF141" s="410" t="s">
        <v>1128</v>
      </c>
      <c r="AG141" s="412" t="s">
        <v>1131</v>
      </c>
      <c r="AH141" s="410" t="s">
        <v>1132</v>
      </c>
      <c r="AI141" s="410" t="s">
        <v>1133</v>
      </c>
    </row>
    <row r="142" spans="1:35" ht="14.65" customHeight="1" thickBot="1">
      <c r="A142" s="151"/>
      <c r="B142" s="423" t="s">
        <v>1093</v>
      </c>
      <c r="C142" s="423"/>
      <c r="D142" s="424"/>
      <c r="E142" s="425" t="s">
        <v>959</v>
      </c>
      <c r="F142" s="426"/>
      <c r="G142" s="413"/>
      <c r="H142" s="411"/>
      <c r="I142" s="432"/>
      <c r="J142" s="434"/>
      <c r="K142" s="434"/>
      <c r="M142" s="281"/>
      <c r="N142" s="431" t="s">
        <v>1093</v>
      </c>
      <c r="O142" s="423"/>
      <c r="P142" s="424"/>
      <c r="Q142" s="425" t="s">
        <v>959</v>
      </c>
      <c r="R142" s="426"/>
      <c r="S142" s="413"/>
      <c r="T142" s="411"/>
      <c r="U142" s="432"/>
      <c r="V142" s="434"/>
      <c r="W142" s="434"/>
      <c r="Y142" s="151"/>
      <c r="Z142" s="423" t="s">
        <v>1093</v>
      </c>
      <c r="AA142" s="423"/>
      <c r="AB142" s="424"/>
      <c r="AC142" s="425" t="s">
        <v>959</v>
      </c>
      <c r="AD142" s="426"/>
      <c r="AE142" s="413"/>
      <c r="AF142" s="411"/>
      <c r="AG142" s="432"/>
      <c r="AH142" s="434"/>
      <c r="AI142" s="434"/>
    </row>
    <row r="143" spans="1:35" ht="16.149999999999999" thickBot="1">
      <c r="A143" s="152" t="s">
        <v>790</v>
      </c>
      <c r="B143" s="153" t="s">
        <v>951</v>
      </c>
      <c r="C143" s="153" t="s">
        <v>952</v>
      </c>
      <c r="D143" s="154" t="s">
        <v>953</v>
      </c>
      <c r="E143" s="166" t="s">
        <v>957</v>
      </c>
      <c r="F143" s="167" t="s">
        <v>958</v>
      </c>
      <c r="G143" s="306">
        <f>35/300</f>
        <v>0.11666666666666667</v>
      </c>
      <c r="H143" s="296" t="b">
        <f>IF(C144&lt;G143,TRUE,FALSE)</f>
        <v>1</v>
      </c>
      <c r="I143" s="433"/>
      <c r="J143" s="435"/>
      <c r="K143" s="435"/>
      <c r="M143" s="294" t="s">
        <v>790</v>
      </c>
      <c r="N143" s="292" t="s">
        <v>951</v>
      </c>
      <c r="O143" s="153" t="s">
        <v>952</v>
      </c>
      <c r="P143" s="154" t="s">
        <v>953</v>
      </c>
      <c r="Q143" s="166" t="s">
        <v>957</v>
      </c>
      <c r="R143" s="167" t="s">
        <v>958</v>
      </c>
      <c r="S143" s="306">
        <f>35/300</f>
        <v>0.11666666666666667</v>
      </c>
      <c r="T143" s="296" t="b">
        <f>IF(O144&lt;S143,TRUE,FALSE)</f>
        <v>1</v>
      </c>
      <c r="U143" s="433"/>
      <c r="V143" s="435"/>
      <c r="W143" s="435"/>
      <c r="Y143" s="152" t="s">
        <v>790</v>
      </c>
      <c r="Z143" s="153" t="s">
        <v>951</v>
      </c>
      <c r="AA143" s="153" t="s">
        <v>952</v>
      </c>
      <c r="AB143" s="154" t="s">
        <v>953</v>
      </c>
      <c r="AC143" s="166" t="s">
        <v>957</v>
      </c>
      <c r="AD143" s="167" t="s">
        <v>958</v>
      </c>
      <c r="AE143" s="306">
        <f>35/300</f>
        <v>0.11666666666666667</v>
      </c>
      <c r="AF143" s="296" t="b">
        <f>IF(AA144&lt;AE143,TRUE,FALSE)</f>
        <v>1</v>
      </c>
      <c r="AG143" s="433"/>
      <c r="AH143" s="435"/>
      <c r="AI143" s="435"/>
    </row>
    <row r="144" spans="1:35" ht="15.75">
      <c r="A144" s="149" t="s">
        <v>929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929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929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5.75">
      <c r="A145" s="148" t="s">
        <v>930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930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930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5.75">
      <c r="A146" s="148" t="s">
        <v>931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931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931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5.75">
      <c r="A147" s="148" t="s">
        <v>932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932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932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5.75">
      <c r="A148" s="148" t="s">
        <v>933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933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933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5.75">
      <c r="A149" s="148" t="s">
        <v>934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934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934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5.75">
      <c r="A150" s="148" t="s">
        <v>935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935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935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5.75">
      <c r="A151" s="148" t="s">
        <v>936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936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936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5.75">
      <c r="A152" s="148" t="s">
        <v>937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6.7000000000000004E-2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937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937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5.75">
      <c r="A153" s="148" t="s">
        <v>938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938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938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5.75">
      <c r="A154" s="148" t="s">
        <v>939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939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939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5.75">
      <c r="A155" s="148" t="s">
        <v>940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940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940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5.75">
      <c r="A156" s="148" t="s">
        <v>941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941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941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5.75">
      <c r="A157" s="148" t="s">
        <v>942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942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942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5.75">
      <c r="A158" s="148" t="s">
        <v>943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943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943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5.75">
      <c r="A159" s="148" t="s">
        <v>944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944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944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5.75">
      <c r="A160" s="148" t="s">
        <v>945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945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945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5.75">
      <c r="A161" s="148" t="s">
        <v>946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946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946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5.75">
      <c r="A162" s="148" t="s">
        <v>947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947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947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5.75">
      <c r="A163" s="148" t="s">
        <v>948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948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948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6.149999999999999" thickBot="1">
      <c r="A164" s="148" t="s">
        <v>949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949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949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6.149999999999999" thickBot="1">
      <c r="A165" s="147" t="s">
        <v>950</v>
      </c>
      <c r="B165" s="158">
        <v>5.1999999999999998E-2</v>
      </c>
      <c r="C165" s="159">
        <v>7.0999999999999994E-2</v>
      </c>
      <c r="D165" s="165">
        <v>0.05</v>
      </c>
      <c r="E165" s="171">
        <v>7.9000000000000001E-2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950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950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4.65" thickBot="1"/>
    <row r="168" spans="1:35" ht="14.65" customHeight="1" thickBot="1">
      <c r="A168" s="420" t="s">
        <v>975</v>
      </c>
      <c r="B168" s="421"/>
      <c r="C168" s="421"/>
      <c r="D168" s="421"/>
      <c r="E168" s="421"/>
      <c r="F168" s="422"/>
      <c r="G168" s="412" t="s">
        <v>1127</v>
      </c>
      <c r="H168" s="410" t="s">
        <v>1128</v>
      </c>
      <c r="I168" s="412" t="s">
        <v>1131</v>
      </c>
      <c r="J168" s="410" t="s">
        <v>1132</v>
      </c>
      <c r="K168" s="410" t="s">
        <v>1133</v>
      </c>
      <c r="M168" s="420" t="s">
        <v>976</v>
      </c>
      <c r="N168" s="421"/>
      <c r="O168" s="421"/>
      <c r="P168" s="421"/>
      <c r="Q168" s="421"/>
      <c r="R168" s="422"/>
      <c r="S168" s="412" t="s">
        <v>1127</v>
      </c>
      <c r="T168" s="410" t="s">
        <v>1128</v>
      </c>
      <c r="U168" s="412" t="s">
        <v>1131</v>
      </c>
      <c r="V168" s="410" t="s">
        <v>1132</v>
      </c>
      <c r="W168" s="410" t="s">
        <v>1133</v>
      </c>
      <c r="Y168" s="420" t="s">
        <v>977</v>
      </c>
      <c r="Z168" s="421"/>
      <c r="AA168" s="421"/>
      <c r="AB168" s="421"/>
      <c r="AC168" s="421"/>
      <c r="AD168" s="422"/>
      <c r="AE168" s="412" t="s">
        <v>1127</v>
      </c>
      <c r="AF168" s="410" t="s">
        <v>1128</v>
      </c>
      <c r="AG168" s="412" t="s">
        <v>1131</v>
      </c>
      <c r="AH168" s="410" t="s">
        <v>1132</v>
      </c>
      <c r="AI168" s="410" t="s">
        <v>1133</v>
      </c>
    </row>
    <row r="169" spans="1:35" ht="14.65" customHeight="1" thickBot="1">
      <c r="A169" s="151"/>
      <c r="B169" s="423" t="s">
        <v>1093</v>
      </c>
      <c r="C169" s="423"/>
      <c r="D169" s="424"/>
      <c r="E169" s="425" t="s">
        <v>959</v>
      </c>
      <c r="F169" s="426"/>
      <c r="G169" s="413"/>
      <c r="H169" s="411"/>
      <c r="I169" s="432"/>
      <c r="J169" s="434"/>
      <c r="K169" s="434"/>
      <c r="M169" s="281"/>
      <c r="N169" s="431" t="s">
        <v>1093</v>
      </c>
      <c r="O169" s="423"/>
      <c r="P169" s="424"/>
      <c r="Q169" s="425" t="s">
        <v>959</v>
      </c>
      <c r="R169" s="426"/>
      <c r="S169" s="413"/>
      <c r="T169" s="411"/>
      <c r="U169" s="432"/>
      <c r="V169" s="434"/>
      <c r="W169" s="434"/>
      <c r="Y169" s="151"/>
      <c r="Z169" s="423" t="s">
        <v>1093</v>
      </c>
      <c r="AA169" s="423"/>
      <c r="AB169" s="424"/>
      <c r="AC169" s="425" t="s">
        <v>959</v>
      </c>
      <c r="AD169" s="426"/>
      <c r="AE169" s="413"/>
      <c r="AF169" s="411"/>
      <c r="AG169" s="432"/>
      <c r="AH169" s="434"/>
      <c r="AI169" s="434"/>
    </row>
    <row r="170" spans="1:35" ht="16.149999999999999" thickBot="1">
      <c r="A170" s="152" t="s">
        <v>790</v>
      </c>
      <c r="B170" s="153" t="s">
        <v>951</v>
      </c>
      <c r="C170" s="153" t="s">
        <v>952</v>
      </c>
      <c r="D170" s="154" t="s">
        <v>953</v>
      </c>
      <c r="E170" s="166" t="s">
        <v>957</v>
      </c>
      <c r="F170" s="167" t="s">
        <v>958</v>
      </c>
      <c r="G170" s="306">
        <f>35/300</f>
        <v>0.11666666666666667</v>
      </c>
      <c r="H170" s="296" t="b">
        <f>IF(C171&lt;G170,TRUE,FALSE)</f>
        <v>1</v>
      </c>
      <c r="I170" s="433"/>
      <c r="J170" s="435"/>
      <c r="K170" s="435"/>
      <c r="M170" s="294" t="s">
        <v>790</v>
      </c>
      <c r="N170" s="292" t="s">
        <v>951</v>
      </c>
      <c r="O170" s="153" t="s">
        <v>952</v>
      </c>
      <c r="P170" s="154" t="s">
        <v>953</v>
      </c>
      <c r="Q170" s="166" t="s">
        <v>957</v>
      </c>
      <c r="R170" s="167" t="s">
        <v>958</v>
      </c>
      <c r="S170" s="306">
        <f>35/300</f>
        <v>0.11666666666666667</v>
      </c>
      <c r="T170" s="296" t="b">
        <f>IF(O171&lt;S170,TRUE,FALSE)</f>
        <v>1</v>
      </c>
      <c r="U170" s="433"/>
      <c r="V170" s="435"/>
      <c r="W170" s="435"/>
      <c r="Y170" s="152" t="s">
        <v>790</v>
      </c>
      <c r="Z170" s="153" t="s">
        <v>951</v>
      </c>
      <c r="AA170" s="153" t="s">
        <v>952</v>
      </c>
      <c r="AB170" s="154" t="s">
        <v>953</v>
      </c>
      <c r="AC170" s="166" t="s">
        <v>957</v>
      </c>
      <c r="AD170" s="167" t="s">
        <v>958</v>
      </c>
      <c r="AE170" s="306">
        <f>35/300</f>
        <v>0.11666666666666667</v>
      </c>
      <c r="AF170" s="296" t="b">
        <f>IF(AA171&lt;AE170,TRUE,FALSE)</f>
        <v>1</v>
      </c>
      <c r="AG170" s="433"/>
      <c r="AH170" s="435"/>
      <c r="AI170" s="435"/>
    </row>
    <row r="171" spans="1:35" ht="15.75">
      <c r="A171" s="149" t="s">
        <v>929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929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929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5.75">
      <c r="A172" s="148" t="s">
        <v>930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930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930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5.75">
      <c r="A173" s="148" t="s">
        <v>931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931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931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5.75">
      <c r="A174" s="148" t="s">
        <v>932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932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932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5.75">
      <c r="A175" s="148" t="s">
        <v>933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933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933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5.75">
      <c r="A176" s="148" t="s">
        <v>934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934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934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5.75">
      <c r="A177" s="148" t="s">
        <v>935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935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935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5.75">
      <c r="A178" s="148" t="s">
        <v>936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936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936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5.75">
      <c r="A179" s="148" t="s">
        <v>937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6.7000000000000004E-2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937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937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5.75">
      <c r="A180" s="148" t="s">
        <v>938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938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938</v>
      </c>
      <c r="Z180" s="157">
        <v>4.3999999999999997E-2</v>
      </c>
      <c r="AA180" s="103">
        <v>3.2000000000000001E-2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5.75">
      <c r="A181" s="148" t="s">
        <v>939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939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939</v>
      </c>
      <c r="Z181" s="157">
        <v>4.3999999999999997E-2</v>
      </c>
      <c r="AA181" s="103">
        <v>3.2000000000000001E-2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5.75">
      <c r="A182" s="148" t="s">
        <v>940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940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940</v>
      </c>
      <c r="Z182" s="157">
        <v>4.3999999999999997E-2</v>
      </c>
      <c r="AA182" s="103">
        <v>3.2000000000000001E-2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5.75">
      <c r="A183" s="148" t="s">
        <v>941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941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941</v>
      </c>
      <c r="Z183" s="157">
        <v>4.3999999999999997E-2</v>
      </c>
      <c r="AA183" s="103">
        <v>3.2000000000000001E-2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5.75">
      <c r="A184" s="148" t="s">
        <v>942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942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942</v>
      </c>
      <c r="Z184" s="157">
        <v>4.3999999999999997E-2</v>
      </c>
      <c r="AA184" s="103">
        <v>3.2000000000000001E-2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5.75">
      <c r="A185" s="148" t="s">
        <v>943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943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943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5.75">
      <c r="A186" s="148" t="s">
        <v>944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944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944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5.75">
      <c r="A187" s="148" t="s">
        <v>945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945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945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5.75">
      <c r="A188" s="148" t="s">
        <v>946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946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946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5.75">
      <c r="A189" s="148" t="s">
        <v>947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947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947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5.75">
      <c r="A190" s="148" t="s">
        <v>948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948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948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5.75">
      <c r="A191" s="148" t="s">
        <v>949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949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949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6.149999999999999" thickBot="1">
      <c r="A192" s="147" t="s">
        <v>950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950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950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4.65" thickBot="1"/>
    <row r="195" spans="1:35" ht="14.65" customHeight="1" thickBot="1">
      <c r="A195" s="428" t="s">
        <v>978</v>
      </c>
      <c r="B195" s="429"/>
      <c r="C195" s="429"/>
      <c r="D195" s="429"/>
      <c r="E195" s="429"/>
      <c r="F195" s="430"/>
      <c r="G195" s="412" t="s">
        <v>1127</v>
      </c>
      <c r="H195" s="410" t="s">
        <v>1128</v>
      </c>
      <c r="I195" s="412" t="s">
        <v>1131</v>
      </c>
      <c r="J195" s="410" t="s">
        <v>1132</v>
      </c>
      <c r="K195" s="410" t="s">
        <v>1133</v>
      </c>
      <c r="M195" s="420" t="s">
        <v>979</v>
      </c>
      <c r="N195" s="421"/>
      <c r="O195" s="421"/>
      <c r="P195" s="421"/>
      <c r="Q195" s="421"/>
      <c r="R195" s="422"/>
      <c r="S195" s="412" t="s">
        <v>1127</v>
      </c>
      <c r="T195" s="410" t="s">
        <v>1128</v>
      </c>
      <c r="U195" s="412" t="s">
        <v>1131</v>
      </c>
      <c r="V195" s="410" t="s">
        <v>1132</v>
      </c>
      <c r="W195" s="410" t="s">
        <v>1133</v>
      </c>
      <c r="Y195" s="420" t="s">
        <v>980</v>
      </c>
      <c r="Z195" s="421"/>
      <c r="AA195" s="421"/>
      <c r="AB195" s="421"/>
      <c r="AC195" s="421"/>
      <c r="AD195" s="422"/>
      <c r="AE195" s="412" t="s">
        <v>1127</v>
      </c>
      <c r="AF195" s="410" t="s">
        <v>1128</v>
      </c>
      <c r="AG195" s="412" t="s">
        <v>1131</v>
      </c>
      <c r="AH195" s="410" t="s">
        <v>1132</v>
      </c>
      <c r="AI195" s="410" t="s">
        <v>1133</v>
      </c>
    </row>
    <row r="196" spans="1:35" ht="14.65" customHeight="1" thickBot="1">
      <c r="A196" s="151"/>
      <c r="B196" s="423" t="s">
        <v>1093</v>
      </c>
      <c r="C196" s="423"/>
      <c r="D196" s="424"/>
      <c r="E196" s="425" t="s">
        <v>959</v>
      </c>
      <c r="F196" s="426"/>
      <c r="G196" s="413"/>
      <c r="H196" s="411"/>
      <c r="I196" s="432"/>
      <c r="J196" s="434"/>
      <c r="K196" s="434"/>
      <c r="M196" s="281"/>
      <c r="N196" s="431" t="s">
        <v>1093</v>
      </c>
      <c r="O196" s="423"/>
      <c r="P196" s="424"/>
      <c r="Q196" s="425" t="s">
        <v>959</v>
      </c>
      <c r="R196" s="426"/>
      <c r="S196" s="413"/>
      <c r="T196" s="411"/>
      <c r="U196" s="432"/>
      <c r="V196" s="434"/>
      <c r="W196" s="434"/>
      <c r="Y196" s="151"/>
      <c r="Z196" s="423" t="s">
        <v>1093</v>
      </c>
      <c r="AA196" s="423"/>
      <c r="AB196" s="424"/>
      <c r="AC196" s="425" t="s">
        <v>959</v>
      </c>
      <c r="AD196" s="426"/>
      <c r="AE196" s="413"/>
      <c r="AF196" s="411"/>
      <c r="AG196" s="432"/>
      <c r="AH196" s="434"/>
      <c r="AI196" s="434"/>
    </row>
    <row r="197" spans="1:35" ht="16.149999999999999" thickBot="1">
      <c r="A197" s="152" t="s">
        <v>790</v>
      </c>
      <c r="B197" s="153" t="s">
        <v>951</v>
      </c>
      <c r="C197" s="153" t="s">
        <v>952</v>
      </c>
      <c r="D197" s="154" t="s">
        <v>953</v>
      </c>
      <c r="E197" s="166" t="s">
        <v>957</v>
      </c>
      <c r="F197" s="167" t="s">
        <v>958</v>
      </c>
      <c r="G197" s="306">
        <f>35/300</f>
        <v>0.11666666666666667</v>
      </c>
      <c r="H197" s="296" t="b">
        <f>IF(C198&lt;G197,TRUE,FALSE)</f>
        <v>1</v>
      </c>
      <c r="I197" s="433"/>
      <c r="J197" s="435"/>
      <c r="K197" s="435"/>
      <c r="M197" s="294" t="s">
        <v>790</v>
      </c>
      <c r="N197" s="292" t="s">
        <v>951</v>
      </c>
      <c r="O197" s="153" t="s">
        <v>952</v>
      </c>
      <c r="P197" s="154" t="s">
        <v>953</v>
      </c>
      <c r="Q197" s="166" t="s">
        <v>957</v>
      </c>
      <c r="R197" s="167" t="s">
        <v>958</v>
      </c>
      <c r="S197" s="306">
        <f>35/300</f>
        <v>0.11666666666666667</v>
      </c>
      <c r="T197" s="296" t="b">
        <f>IF(O198&lt;S197,TRUE,FALSE)</f>
        <v>1</v>
      </c>
      <c r="U197" s="433"/>
      <c r="V197" s="435"/>
      <c r="W197" s="435"/>
      <c r="Y197" s="152" t="s">
        <v>790</v>
      </c>
      <c r="Z197" s="153" t="s">
        <v>951</v>
      </c>
      <c r="AA197" s="153" t="s">
        <v>952</v>
      </c>
      <c r="AB197" s="154" t="s">
        <v>953</v>
      </c>
      <c r="AC197" s="166" t="s">
        <v>957</v>
      </c>
      <c r="AD197" s="167" t="s">
        <v>958</v>
      </c>
      <c r="AE197" s="306">
        <f>35/300</f>
        <v>0.11666666666666667</v>
      </c>
      <c r="AF197" s="296" t="b">
        <f>IF(AA198&lt;AE197,TRUE,FALSE)</f>
        <v>1</v>
      </c>
      <c r="AG197" s="433"/>
      <c r="AH197" s="435"/>
      <c r="AI197" s="435"/>
    </row>
    <row r="198" spans="1:35" ht="15.75">
      <c r="A198" s="149" t="s">
        <v>929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929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929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5.75">
      <c r="A199" s="148" t="s">
        <v>930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930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930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5.75">
      <c r="A200" s="148" t="s">
        <v>931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931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931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5.75">
      <c r="A201" s="148" t="s">
        <v>932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932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932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5.75">
      <c r="A202" s="148" t="s">
        <v>933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933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933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5.75">
      <c r="A203" s="148" t="s">
        <v>934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934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934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5.75">
      <c r="A204" s="148" t="s">
        <v>935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935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935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5.75">
      <c r="A205" s="148" t="s">
        <v>936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936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936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5.75">
      <c r="A206" s="148" t="s">
        <v>937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937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937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5.75">
      <c r="A207" s="148" t="s">
        <v>938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938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938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5.75">
      <c r="A208" s="148" t="s">
        <v>939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939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939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5.75">
      <c r="A209" s="148" t="s">
        <v>940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940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940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5.75">
      <c r="A210" s="148" t="s">
        <v>941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941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941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5.75">
      <c r="A211" s="148" t="s">
        <v>942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942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942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5.75">
      <c r="A212" s="148" t="s">
        <v>943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943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943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5.75">
      <c r="A213" s="148" t="s">
        <v>944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944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944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5.75">
      <c r="A214" s="148" t="s">
        <v>945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945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945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5.75">
      <c r="A215" s="148" t="s">
        <v>946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946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946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5.75">
      <c r="A216" s="148" t="s">
        <v>947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947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947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5.75">
      <c r="A217" s="148" t="s">
        <v>948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948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948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5.75">
      <c r="A218" s="148" t="s">
        <v>949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949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949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6.149999999999999" thickBot="1">
      <c r="A219" s="147" t="s">
        <v>950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950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950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4.65" thickBot="1"/>
    <row r="223" spans="1:35" ht="14.65" customHeight="1" thickBot="1">
      <c r="A223" s="428" t="s">
        <v>981</v>
      </c>
      <c r="B223" s="429"/>
      <c r="C223" s="429"/>
      <c r="D223" s="429"/>
      <c r="E223" s="429"/>
      <c r="F223" s="430"/>
      <c r="G223" s="412" t="s">
        <v>1127</v>
      </c>
      <c r="H223" s="410" t="s">
        <v>1128</v>
      </c>
      <c r="I223" s="412" t="s">
        <v>1131</v>
      </c>
      <c r="J223" s="410" t="s">
        <v>1132</v>
      </c>
      <c r="K223" s="410" t="s">
        <v>1133</v>
      </c>
      <c r="M223" s="420" t="s">
        <v>982</v>
      </c>
      <c r="N223" s="421"/>
      <c r="O223" s="421"/>
      <c r="P223" s="421"/>
      <c r="Q223" s="421"/>
      <c r="R223" s="422"/>
      <c r="S223" s="412" t="s">
        <v>1127</v>
      </c>
      <c r="T223" s="410" t="s">
        <v>1128</v>
      </c>
      <c r="U223" s="412" t="s">
        <v>1131</v>
      </c>
      <c r="V223" s="410" t="s">
        <v>1132</v>
      </c>
      <c r="W223" s="410" t="s">
        <v>1133</v>
      </c>
      <c r="Y223" s="420" t="s">
        <v>983</v>
      </c>
      <c r="Z223" s="421"/>
      <c r="AA223" s="421"/>
      <c r="AB223" s="421"/>
      <c r="AC223" s="421"/>
      <c r="AD223" s="422"/>
      <c r="AE223" s="412" t="s">
        <v>1127</v>
      </c>
      <c r="AF223" s="410" t="s">
        <v>1128</v>
      </c>
      <c r="AG223" s="412" t="s">
        <v>1131</v>
      </c>
      <c r="AH223" s="410" t="s">
        <v>1132</v>
      </c>
      <c r="AI223" s="410" t="s">
        <v>1133</v>
      </c>
    </row>
    <row r="224" spans="1:35" ht="14.65" customHeight="1" thickBot="1">
      <c r="A224" s="151"/>
      <c r="B224" s="423" t="s">
        <v>1093</v>
      </c>
      <c r="C224" s="423"/>
      <c r="D224" s="424"/>
      <c r="E224" s="425" t="s">
        <v>959</v>
      </c>
      <c r="F224" s="426"/>
      <c r="G224" s="413"/>
      <c r="H224" s="411"/>
      <c r="I224" s="432"/>
      <c r="J224" s="434"/>
      <c r="K224" s="434"/>
      <c r="M224" s="281"/>
      <c r="N224" s="431" t="s">
        <v>1093</v>
      </c>
      <c r="O224" s="423"/>
      <c r="P224" s="424"/>
      <c r="Q224" s="425" t="s">
        <v>959</v>
      </c>
      <c r="R224" s="426"/>
      <c r="S224" s="413"/>
      <c r="T224" s="411"/>
      <c r="U224" s="432"/>
      <c r="V224" s="434"/>
      <c r="W224" s="434"/>
      <c r="Y224" s="151"/>
      <c r="Z224" s="423" t="s">
        <v>1093</v>
      </c>
      <c r="AA224" s="423"/>
      <c r="AB224" s="424"/>
      <c r="AC224" s="425" t="s">
        <v>959</v>
      </c>
      <c r="AD224" s="426"/>
      <c r="AE224" s="413"/>
      <c r="AF224" s="411"/>
      <c r="AG224" s="432"/>
      <c r="AH224" s="434"/>
      <c r="AI224" s="434"/>
    </row>
    <row r="225" spans="1:35" ht="16.149999999999999" thickBot="1">
      <c r="A225" s="152" t="s">
        <v>790</v>
      </c>
      <c r="B225" s="153" t="s">
        <v>951</v>
      </c>
      <c r="C225" s="153" t="s">
        <v>952</v>
      </c>
      <c r="D225" s="154" t="s">
        <v>953</v>
      </c>
      <c r="E225" s="166" t="s">
        <v>957</v>
      </c>
      <c r="F225" s="167" t="s">
        <v>958</v>
      </c>
      <c r="G225" s="306">
        <f>35/300</f>
        <v>0.11666666666666667</v>
      </c>
      <c r="H225" s="296" t="b">
        <f>IF(C226&lt;G225,TRUE,FALSE)</f>
        <v>1</v>
      </c>
      <c r="I225" s="433"/>
      <c r="J225" s="435"/>
      <c r="K225" s="435"/>
      <c r="M225" s="294" t="s">
        <v>790</v>
      </c>
      <c r="N225" s="292" t="s">
        <v>951</v>
      </c>
      <c r="O225" s="153" t="s">
        <v>952</v>
      </c>
      <c r="P225" s="154" t="s">
        <v>953</v>
      </c>
      <c r="Q225" s="166" t="s">
        <v>957</v>
      </c>
      <c r="R225" s="167" t="s">
        <v>958</v>
      </c>
      <c r="S225" s="306">
        <f>35/300</f>
        <v>0.11666666666666667</v>
      </c>
      <c r="T225" s="296" t="b">
        <f>IF(O226&lt;S225,TRUE,FALSE)</f>
        <v>1</v>
      </c>
      <c r="U225" s="433"/>
      <c r="V225" s="435"/>
      <c r="W225" s="435"/>
      <c r="Y225" s="152" t="s">
        <v>790</v>
      </c>
      <c r="Z225" s="153" t="s">
        <v>951</v>
      </c>
      <c r="AA225" s="153" t="s">
        <v>952</v>
      </c>
      <c r="AB225" s="154" t="s">
        <v>953</v>
      </c>
      <c r="AC225" s="166" t="s">
        <v>957</v>
      </c>
      <c r="AD225" s="167" t="s">
        <v>958</v>
      </c>
      <c r="AE225" s="306">
        <f>35/300</f>
        <v>0.11666666666666667</v>
      </c>
      <c r="AF225" s="296" t="b">
        <f>IF(AA226&lt;AE225,TRUE,FALSE)</f>
        <v>1</v>
      </c>
      <c r="AG225" s="433"/>
      <c r="AH225" s="435"/>
      <c r="AI225" s="435"/>
    </row>
    <row r="226" spans="1:35" ht="15.75">
      <c r="A226" s="149" t="s">
        <v>929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929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929</v>
      </c>
      <c r="Z226" s="155">
        <v>4.3999999999999997E-2</v>
      </c>
      <c r="AA226" s="156">
        <v>6.2E-2</v>
      </c>
      <c r="AB226" s="164">
        <v>4.3999999999999997E-2</v>
      </c>
      <c r="AC226" s="151">
        <v>6.6000000000000003E-2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0</v>
      </c>
    </row>
    <row r="227" spans="1:35" ht="15.75">
      <c r="A227" s="148" t="s">
        <v>930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930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930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5.75">
      <c r="A228" s="148" t="s">
        <v>931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931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931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5.75">
      <c r="A229" s="148" t="s">
        <v>932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932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932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5.75">
      <c r="A230" s="148" t="s">
        <v>933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933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933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5.75">
      <c r="A231" s="148" t="s">
        <v>934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934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934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5.75">
      <c r="A232" s="148" t="s">
        <v>935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935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935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5.75">
      <c r="A233" s="148" t="s">
        <v>936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936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936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5.75">
      <c r="A234" s="148" t="s">
        <v>937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937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937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5.75">
      <c r="A235" s="148" t="s">
        <v>938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938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938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5.75">
      <c r="A236" s="148" t="s">
        <v>939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939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939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5.75">
      <c r="A237" s="148" t="s">
        <v>940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940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940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5.75">
      <c r="A238" s="148" t="s">
        <v>941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941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941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5.75">
      <c r="A239" s="148" t="s">
        <v>942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942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942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5.75">
      <c r="A240" s="148" t="s">
        <v>943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943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943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5.75">
      <c r="A241" s="148" t="s">
        <v>944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944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944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5.75">
      <c r="A242" s="148" t="s">
        <v>945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945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945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5.75">
      <c r="A243" s="148" t="s">
        <v>946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946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946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5.75">
      <c r="A244" s="148" t="s">
        <v>947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947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947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5.75">
      <c r="A245" s="148" t="s">
        <v>948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948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948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5.75">
      <c r="A246" s="148" t="s">
        <v>949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949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949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6.149999999999999" thickBot="1">
      <c r="A247" s="147" t="s">
        <v>950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950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950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6.6000000000000003E-2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0</v>
      </c>
      <c r="AI247" s="310" t="b">
        <f t="shared" si="134"/>
        <v>0</v>
      </c>
    </row>
    <row r="249" spans="1:35" ht="14.65" thickBot="1"/>
    <row r="250" spans="1:35" ht="14.65" customHeight="1" thickBot="1">
      <c r="A250" s="428" t="s">
        <v>984</v>
      </c>
      <c r="B250" s="429"/>
      <c r="C250" s="429"/>
      <c r="D250" s="429"/>
      <c r="E250" s="429"/>
      <c r="F250" s="430"/>
      <c r="G250" s="412" t="s">
        <v>1127</v>
      </c>
      <c r="H250" s="410" t="s">
        <v>1128</v>
      </c>
      <c r="I250" s="412" t="s">
        <v>1131</v>
      </c>
      <c r="J250" s="410" t="s">
        <v>1132</v>
      </c>
      <c r="K250" s="410" t="s">
        <v>1133</v>
      </c>
      <c r="M250" s="420" t="s">
        <v>985</v>
      </c>
      <c r="N250" s="421"/>
      <c r="O250" s="421"/>
      <c r="P250" s="421"/>
      <c r="Q250" s="421"/>
      <c r="R250" s="422"/>
      <c r="S250" s="412" t="s">
        <v>1127</v>
      </c>
      <c r="T250" s="410" t="s">
        <v>1128</v>
      </c>
      <c r="U250" s="412" t="s">
        <v>1131</v>
      </c>
      <c r="V250" s="410" t="s">
        <v>1132</v>
      </c>
      <c r="W250" s="410" t="s">
        <v>1133</v>
      </c>
      <c r="Y250" s="436" t="s">
        <v>986</v>
      </c>
      <c r="Z250" s="437"/>
      <c r="AA250" s="437"/>
      <c r="AB250" s="437"/>
      <c r="AC250" s="437"/>
      <c r="AD250" s="438"/>
      <c r="AE250" s="412" t="s">
        <v>1127</v>
      </c>
      <c r="AF250" s="410" t="s">
        <v>1128</v>
      </c>
      <c r="AG250" s="412" t="s">
        <v>1131</v>
      </c>
      <c r="AH250" s="410" t="s">
        <v>1132</v>
      </c>
      <c r="AI250" s="410" t="s">
        <v>1133</v>
      </c>
    </row>
    <row r="251" spans="1:35" ht="14.65" customHeight="1" thickBot="1">
      <c r="A251" s="151"/>
      <c r="B251" s="423" t="s">
        <v>1093</v>
      </c>
      <c r="C251" s="423"/>
      <c r="D251" s="424"/>
      <c r="E251" s="425" t="s">
        <v>959</v>
      </c>
      <c r="F251" s="426"/>
      <c r="G251" s="413"/>
      <c r="H251" s="411"/>
      <c r="I251" s="432"/>
      <c r="J251" s="434"/>
      <c r="K251" s="434"/>
      <c r="M251" s="281"/>
      <c r="N251" s="431" t="s">
        <v>1093</v>
      </c>
      <c r="O251" s="423"/>
      <c r="P251" s="424"/>
      <c r="Q251" s="425" t="s">
        <v>959</v>
      </c>
      <c r="R251" s="426"/>
      <c r="S251" s="413"/>
      <c r="T251" s="411"/>
      <c r="U251" s="432"/>
      <c r="V251" s="434"/>
      <c r="W251" s="434"/>
      <c r="Y251" s="151"/>
      <c r="Z251" s="423" t="s">
        <v>1093</v>
      </c>
      <c r="AA251" s="423"/>
      <c r="AB251" s="424"/>
      <c r="AC251" s="425" t="s">
        <v>959</v>
      </c>
      <c r="AD251" s="426"/>
      <c r="AE251" s="413"/>
      <c r="AF251" s="411"/>
      <c r="AG251" s="432"/>
      <c r="AH251" s="434"/>
      <c r="AI251" s="434"/>
    </row>
    <row r="252" spans="1:35" ht="16.149999999999999" thickBot="1">
      <c r="A252" s="152" t="s">
        <v>790</v>
      </c>
      <c r="B252" s="153" t="s">
        <v>951</v>
      </c>
      <c r="C252" s="153" t="s">
        <v>952</v>
      </c>
      <c r="D252" s="154" t="s">
        <v>953</v>
      </c>
      <c r="E252" s="166" t="s">
        <v>957</v>
      </c>
      <c r="F252" s="167" t="s">
        <v>958</v>
      </c>
      <c r="G252" s="306">
        <f>35/300</f>
        <v>0.11666666666666667</v>
      </c>
      <c r="H252" s="296" t="b">
        <f>IF(C253&lt;G252,TRUE,FALSE)</f>
        <v>1</v>
      </c>
      <c r="I252" s="433"/>
      <c r="J252" s="435"/>
      <c r="K252" s="435"/>
      <c r="M252" s="294" t="s">
        <v>790</v>
      </c>
      <c r="N252" s="292" t="s">
        <v>951</v>
      </c>
      <c r="O252" s="153" t="s">
        <v>952</v>
      </c>
      <c r="P252" s="154" t="s">
        <v>953</v>
      </c>
      <c r="Q252" s="166" t="s">
        <v>957</v>
      </c>
      <c r="R252" s="167" t="s">
        <v>958</v>
      </c>
      <c r="S252" s="306">
        <f>35/300</f>
        <v>0.11666666666666667</v>
      </c>
      <c r="T252" s="296" t="b">
        <f>IF(O253&lt;S252,TRUE,FALSE)</f>
        <v>1</v>
      </c>
      <c r="U252" s="433"/>
      <c r="V252" s="435"/>
      <c r="W252" s="435"/>
      <c r="Y252" s="152" t="s">
        <v>790</v>
      </c>
      <c r="Z252" s="153" t="s">
        <v>951</v>
      </c>
      <c r="AA252" s="153" t="s">
        <v>952</v>
      </c>
      <c r="AB252" s="154" t="s">
        <v>953</v>
      </c>
      <c r="AC252" s="166" t="s">
        <v>957</v>
      </c>
      <c r="AD252" s="167" t="s">
        <v>958</v>
      </c>
      <c r="AE252" s="306">
        <f>35/300</f>
        <v>0.11666666666666667</v>
      </c>
      <c r="AF252" s="296" t="b">
        <f>IF(AA253&lt;AE252,TRUE,FALSE)</f>
        <v>1</v>
      </c>
      <c r="AG252" s="433"/>
      <c r="AH252" s="435"/>
      <c r="AI252" s="435"/>
    </row>
    <row r="253" spans="1:35" ht="15.75">
      <c r="A253" s="149" t="s">
        <v>929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929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929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5.75">
      <c r="A254" s="148" t="s">
        <v>930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930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930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5.75">
      <c r="A255" s="148" t="s">
        <v>931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931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931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5.75">
      <c r="A256" s="148" t="s">
        <v>932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932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932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5.75">
      <c r="A257" s="148" t="s">
        <v>933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933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933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5.75">
      <c r="A258" s="148" t="s">
        <v>934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934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934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5.75">
      <c r="A259" s="148" t="s">
        <v>935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935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935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5.75">
      <c r="A260" s="148" t="s">
        <v>936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936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936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5.75">
      <c r="A261" s="148" t="s">
        <v>937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937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937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5.75">
      <c r="A262" s="148" t="s">
        <v>938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938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938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5.75">
      <c r="A263" s="148" t="s">
        <v>939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939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939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5.75">
      <c r="A264" s="148" t="s">
        <v>940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940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940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5.75">
      <c r="A265" s="148" t="s">
        <v>941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941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941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5.75">
      <c r="A266" s="148" t="s">
        <v>942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942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942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5.75">
      <c r="A267" s="148" t="s">
        <v>943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943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943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5.75">
      <c r="A268" s="148" t="s">
        <v>944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944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944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5.75">
      <c r="A269" s="148" t="s">
        <v>945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945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945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5.75">
      <c r="A270" s="148" t="s">
        <v>946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946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946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5.75">
      <c r="A271" s="148" t="s">
        <v>947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947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947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5.75">
      <c r="A272" s="148" t="s">
        <v>948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948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948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5.75">
      <c r="A273" s="148" t="s">
        <v>949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949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949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6.149999999999999" thickBot="1">
      <c r="A274" s="147" t="s">
        <v>950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950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950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4.65" thickBot="1"/>
    <row r="277" spans="1:35" ht="14.65" customHeight="1" thickBot="1">
      <c r="A277" s="428" t="s">
        <v>987</v>
      </c>
      <c r="B277" s="429"/>
      <c r="C277" s="429"/>
      <c r="D277" s="429"/>
      <c r="E277" s="429"/>
      <c r="F277" s="430"/>
      <c r="G277" s="412" t="s">
        <v>1127</v>
      </c>
      <c r="H277" s="410" t="s">
        <v>1128</v>
      </c>
      <c r="I277" s="412" t="s">
        <v>1131</v>
      </c>
      <c r="J277" s="410" t="s">
        <v>1132</v>
      </c>
      <c r="K277" s="410" t="s">
        <v>1133</v>
      </c>
      <c r="M277" s="420" t="s">
        <v>988</v>
      </c>
      <c r="N277" s="421"/>
      <c r="O277" s="421"/>
      <c r="P277" s="421"/>
      <c r="Q277" s="421"/>
      <c r="R277" s="422"/>
      <c r="S277" s="412" t="s">
        <v>1127</v>
      </c>
      <c r="T277" s="410" t="s">
        <v>1128</v>
      </c>
      <c r="U277" s="412" t="s">
        <v>1131</v>
      </c>
      <c r="V277" s="410" t="s">
        <v>1132</v>
      </c>
      <c r="W277" s="410" t="s">
        <v>1133</v>
      </c>
      <c r="Y277" s="420" t="s">
        <v>989</v>
      </c>
      <c r="Z277" s="421"/>
      <c r="AA277" s="421"/>
      <c r="AB277" s="421"/>
      <c r="AC277" s="421"/>
      <c r="AD277" s="422"/>
      <c r="AE277" s="412" t="s">
        <v>1127</v>
      </c>
      <c r="AF277" s="410" t="s">
        <v>1128</v>
      </c>
      <c r="AG277" s="412" t="s">
        <v>1131</v>
      </c>
      <c r="AH277" s="410" t="s">
        <v>1132</v>
      </c>
      <c r="AI277" s="410" t="s">
        <v>1133</v>
      </c>
    </row>
    <row r="278" spans="1:35" ht="14.65" customHeight="1" thickBot="1">
      <c r="A278" s="151"/>
      <c r="B278" s="423" t="s">
        <v>1093</v>
      </c>
      <c r="C278" s="423"/>
      <c r="D278" s="424"/>
      <c r="E278" s="425" t="s">
        <v>959</v>
      </c>
      <c r="F278" s="426"/>
      <c r="G278" s="413"/>
      <c r="H278" s="411"/>
      <c r="I278" s="432"/>
      <c r="J278" s="434"/>
      <c r="K278" s="434"/>
      <c r="M278" s="281"/>
      <c r="N278" s="431" t="s">
        <v>1093</v>
      </c>
      <c r="O278" s="423"/>
      <c r="P278" s="424"/>
      <c r="Q278" s="425" t="s">
        <v>959</v>
      </c>
      <c r="R278" s="426"/>
      <c r="S278" s="413"/>
      <c r="T278" s="411"/>
      <c r="U278" s="432"/>
      <c r="V278" s="434"/>
      <c r="W278" s="434"/>
      <c r="Y278" s="151"/>
      <c r="Z278" s="423" t="s">
        <v>1093</v>
      </c>
      <c r="AA278" s="423"/>
      <c r="AB278" s="424"/>
      <c r="AC278" s="425" t="s">
        <v>959</v>
      </c>
      <c r="AD278" s="426"/>
      <c r="AE278" s="413"/>
      <c r="AF278" s="411"/>
      <c r="AG278" s="432"/>
      <c r="AH278" s="434"/>
      <c r="AI278" s="434"/>
    </row>
    <row r="279" spans="1:35" ht="16.149999999999999" thickBot="1">
      <c r="A279" s="152" t="s">
        <v>790</v>
      </c>
      <c r="B279" s="153" t="s">
        <v>951</v>
      </c>
      <c r="C279" s="153" t="s">
        <v>952</v>
      </c>
      <c r="D279" s="154" t="s">
        <v>953</v>
      </c>
      <c r="E279" s="166" t="s">
        <v>957</v>
      </c>
      <c r="F279" s="167" t="s">
        <v>958</v>
      </c>
      <c r="G279" s="306">
        <f>35/300</f>
        <v>0.11666666666666667</v>
      </c>
      <c r="H279" s="296" t="b">
        <f>IF(C280&lt;G279,TRUE,FALSE)</f>
        <v>1</v>
      </c>
      <c r="I279" s="433"/>
      <c r="J279" s="435"/>
      <c r="K279" s="435"/>
      <c r="M279" s="294" t="s">
        <v>790</v>
      </c>
      <c r="N279" s="292" t="s">
        <v>951</v>
      </c>
      <c r="O279" s="153" t="s">
        <v>952</v>
      </c>
      <c r="P279" s="154" t="s">
        <v>953</v>
      </c>
      <c r="Q279" s="166" t="s">
        <v>957</v>
      </c>
      <c r="R279" s="167" t="s">
        <v>958</v>
      </c>
      <c r="S279" s="306">
        <f>35/300</f>
        <v>0.11666666666666667</v>
      </c>
      <c r="T279" s="296" t="b">
        <f>IF(O280&lt;S279,TRUE,FALSE)</f>
        <v>1</v>
      </c>
      <c r="U279" s="433"/>
      <c r="V279" s="435"/>
      <c r="W279" s="435"/>
      <c r="Y279" s="152" t="s">
        <v>790</v>
      </c>
      <c r="Z279" s="153" t="s">
        <v>951</v>
      </c>
      <c r="AA279" s="153" t="s">
        <v>952</v>
      </c>
      <c r="AB279" s="154" t="s">
        <v>953</v>
      </c>
      <c r="AC279" s="166" t="s">
        <v>957</v>
      </c>
      <c r="AD279" s="167" t="s">
        <v>958</v>
      </c>
      <c r="AE279" s="306">
        <f>35/300</f>
        <v>0.11666666666666667</v>
      </c>
      <c r="AF279" s="296" t="b">
        <f>IF(AA280&lt;AE279,TRUE,FALSE)</f>
        <v>1</v>
      </c>
      <c r="AG279" s="433"/>
      <c r="AH279" s="435"/>
      <c r="AI279" s="435"/>
    </row>
    <row r="280" spans="1:35" ht="15.75">
      <c r="A280" s="149" t="s">
        <v>929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929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929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5.75">
      <c r="A281" s="148" t="s">
        <v>930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930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930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5.75">
      <c r="A282" s="148" t="s">
        <v>931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931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931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5.75">
      <c r="A283" s="148" t="s">
        <v>932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932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932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5.75">
      <c r="A284" s="148" t="s">
        <v>933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933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933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5.75">
      <c r="A285" s="148" t="s">
        <v>934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934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934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5.75">
      <c r="A286" s="148" t="s">
        <v>935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935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935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5.75">
      <c r="A287" s="148" t="s">
        <v>936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936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936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5.75">
      <c r="A288" s="148" t="s">
        <v>937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937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937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5.75">
      <c r="A289" s="148" t="s">
        <v>938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938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938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5.75">
      <c r="A290" s="148" t="s">
        <v>939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939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939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5.75">
      <c r="A291" s="148" t="s">
        <v>940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940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940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5.75">
      <c r="A292" s="148" t="s">
        <v>941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941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941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5.75">
      <c r="A293" s="148" t="s">
        <v>942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942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942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5.75">
      <c r="A294" s="148" t="s">
        <v>943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943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943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5.75">
      <c r="A295" s="148" t="s">
        <v>944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944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944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5.75">
      <c r="A296" s="148" t="s">
        <v>945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945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945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5.75">
      <c r="A297" s="148" t="s">
        <v>946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946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946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5.75">
      <c r="A298" s="148" t="s">
        <v>947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947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947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5.75">
      <c r="A299" s="148" t="s">
        <v>948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948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948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5.75">
      <c r="A300" s="148" t="s">
        <v>949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949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949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6.149999999999999" thickBot="1">
      <c r="A301" s="147" t="s">
        <v>950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950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950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4.65" thickBot="1"/>
    <row r="304" spans="1:35" ht="14.65" customHeight="1" thickBot="1">
      <c r="A304" s="428" t="s">
        <v>990</v>
      </c>
      <c r="B304" s="429"/>
      <c r="C304" s="429"/>
      <c r="D304" s="429"/>
      <c r="E304" s="429"/>
      <c r="F304" s="430"/>
      <c r="G304" s="412" t="s">
        <v>1127</v>
      </c>
      <c r="H304" s="410" t="s">
        <v>1128</v>
      </c>
      <c r="I304" s="412" t="s">
        <v>1131</v>
      </c>
      <c r="J304" s="410" t="s">
        <v>1132</v>
      </c>
      <c r="K304" s="410" t="s">
        <v>1133</v>
      </c>
      <c r="M304" s="420" t="s">
        <v>991</v>
      </c>
      <c r="N304" s="421"/>
      <c r="O304" s="421"/>
      <c r="P304" s="421"/>
      <c r="Q304" s="421"/>
      <c r="R304" s="422"/>
      <c r="S304" s="412" t="s">
        <v>1127</v>
      </c>
      <c r="T304" s="410" t="s">
        <v>1128</v>
      </c>
      <c r="U304" s="412" t="s">
        <v>1131</v>
      </c>
      <c r="V304" s="410" t="s">
        <v>1132</v>
      </c>
      <c r="W304" s="410" t="s">
        <v>1133</v>
      </c>
      <c r="Y304" s="420" t="s">
        <v>992</v>
      </c>
      <c r="Z304" s="421"/>
      <c r="AA304" s="421"/>
      <c r="AB304" s="421"/>
      <c r="AC304" s="421"/>
      <c r="AD304" s="422"/>
      <c r="AE304" s="412" t="s">
        <v>1127</v>
      </c>
      <c r="AF304" s="410" t="s">
        <v>1128</v>
      </c>
      <c r="AG304" s="412" t="s">
        <v>1131</v>
      </c>
      <c r="AH304" s="410" t="s">
        <v>1132</v>
      </c>
      <c r="AI304" s="410" t="s">
        <v>1133</v>
      </c>
    </row>
    <row r="305" spans="1:35" ht="14.65" customHeight="1" thickBot="1">
      <c r="A305" s="151"/>
      <c r="B305" s="423" t="s">
        <v>1093</v>
      </c>
      <c r="C305" s="423"/>
      <c r="D305" s="424"/>
      <c r="E305" s="425" t="s">
        <v>959</v>
      </c>
      <c r="F305" s="426"/>
      <c r="G305" s="413"/>
      <c r="H305" s="411"/>
      <c r="I305" s="432"/>
      <c r="J305" s="434"/>
      <c r="K305" s="434"/>
      <c r="M305" s="281"/>
      <c r="N305" s="431" t="s">
        <v>1093</v>
      </c>
      <c r="O305" s="423"/>
      <c r="P305" s="424"/>
      <c r="Q305" s="425" t="s">
        <v>959</v>
      </c>
      <c r="R305" s="426"/>
      <c r="S305" s="413"/>
      <c r="T305" s="411"/>
      <c r="U305" s="432"/>
      <c r="V305" s="434"/>
      <c r="W305" s="434"/>
      <c r="Y305" s="151"/>
      <c r="Z305" s="423" t="s">
        <v>1093</v>
      </c>
      <c r="AA305" s="423"/>
      <c r="AB305" s="424"/>
      <c r="AC305" s="425" t="s">
        <v>959</v>
      </c>
      <c r="AD305" s="426"/>
      <c r="AE305" s="413"/>
      <c r="AF305" s="411"/>
      <c r="AG305" s="432"/>
      <c r="AH305" s="434"/>
      <c r="AI305" s="434"/>
    </row>
    <row r="306" spans="1:35" ht="16.149999999999999" thickBot="1">
      <c r="A306" s="152" t="s">
        <v>790</v>
      </c>
      <c r="B306" s="153" t="s">
        <v>951</v>
      </c>
      <c r="C306" s="153" t="s">
        <v>952</v>
      </c>
      <c r="D306" s="154" t="s">
        <v>953</v>
      </c>
      <c r="E306" s="166" t="s">
        <v>957</v>
      </c>
      <c r="F306" s="167" t="s">
        <v>958</v>
      </c>
      <c r="G306" s="306">
        <f>35/300</f>
        <v>0.11666666666666667</v>
      </c>
      <c r="H306" s="296" t="b">
        <f>IF(C307&lt;G306,TRUE,FALSE)</f>
        <v>1</v>
      </c>
      <c r="I306" s="433"/>
      <c r="J306" s="435"/>
      <c r="K306" s="435"/>
      <c r="M306" s="294" t="s">
        <v>790</v>
      </c>
      <c r="N306" s="292" t="s">
        <v>951</v>
      </c>
      <c r="O306" s="153" t="s">
        <v>952</v>
      </c>
      <c r="P306" s="154" t="s">
        <v>953</v>
      </c>
      <c r="Q306" s="166" t="s">
        <v>957</v>
      </c>
      <c r="R306" s="167" t="s">
        <v>958</v>
      </c>
      <c r="S306" s="306">
        <f>35/300</f>
        <v>0.11666666666666667</v>
      </c>
      <c r="T306" s="296" t="b">
        <f>IF(O307&lt;S306,TRUE,FALSE)</f>
        <v>1</v>
      </c>
      <c r="U306" s="433"/>
      <c r="V306" s="435"/>
      <c r="W306" s="435"/>
      <c r="Y306" s="152" t="s">
        <v>790</v>
      </c>
      <c r="Z306" s="153" t="s">
        <v>951</v>
      </c>
      <c r="AA306" s="153" t="s">
        <v>952</v>
      </c>
      <c r="AB306" s="154" t="s">
        <v>953</v>
      </c>
      <c r="AC306" s="166" t="s">
        <v>957</v>
      </c>
      <c r="AD306" s="167" t="s">
        <v>958</v>
      </c>
      <c r="AE306" s="306">
        <f>35/300</f>
        <v>0.11666666666666667</v>
      </c>
      <c r="AF306" s="296" t="b">
        <f>IF(AA307&lt;AE306,TRUE,FALSE)</f>
        <v>1</v>
      </c>
      <c r="AG306" s="433"/>
      <c r="AH306" s="435"/>
      <c r="AI306" s="435"/>
    </row>
    <row r="307" spans="1:35" ht="15.75">
      <c r="A307" s="149" t="s">
        <v>929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929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929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5.75">
      <c r="A308" s="148" t="s">
        <v>930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930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930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5.75">
      <c r="A309" s="148" t="s">
        <v>931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931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931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5.75">
      <c r="A310" s="148" t="s">
        <v>932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932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932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5.75">
      <c r="A311" s="148" t="s">
        <v>933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933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933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5.75">
      <c r="A312" s="148" t="s">
        <v>934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934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934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5.75">
      <c r="A313" s="148" t="s">
        <v>935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935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935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5.75">
      <c r="A314" s="148" t="s">
        <v>936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936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936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5.75">
      <c r="A315" s="148" t="s">
        <v>937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937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937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5.75">
      <c r="A316" s="148" t="s">
        <v>938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938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938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5.75">
      <c r="A317" s="148" t="s">
        <v>939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939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939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5.75">
      <c r="A318" s="148" t="s">
        <v>940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940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940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5.75">
      <c r="A319" s="148" t="s">
        <v>941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941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941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5.75">
      <c r="A320" s="148" t="s">
        <v>942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942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942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5.75">
      <c r="A321" s="148" t="s">
        <v>943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943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943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5.75">
      <c r="A322" s="148" t="s">
        <v>944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944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944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5.75">
      <c r="A323" s="148" t="s">
        <v>945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945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945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5.75">
      <c r="A324" s="148" t="s">
        <v>946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946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946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5.75">
      <c r="A325" s="148" t="s">
        <v>947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947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947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5.75">
      <c r="A326" s="148" t="s">
        <v>948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948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948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5.75">
      <c r="A327" s="148" t="s">
        <v>949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949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949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6.149999999999999" thickBot="1">
      <c r="A328" s="147" t="s">
        <v>950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950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950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4.65" thickBot="1"/>
    <row r="331" spans="1:35" ht="14.65" customHeight="1" thickBot="1">
      <c r="A331" s="428" t="s">
        <v>993</v>
      </c>
      <c r="B331" s="429"/>
      <c r="C331" s="429"/>
      <c r="D331" s="429"/>
      <c r="E331" s="429"/>
      <c r="F331" s="430"/>
      <c r="G331" s="412" t="s">
        <v>1127</v>
      </c>
      <c r="H331" s="410" t="s">
        <v>1128</v>
      </c>
      <c r="I331" s="412" t="s">
        <v>1131</v>
      </c>
      <c r="J331" s="410" t="s">
        <v>1132</v>
      </c>
      <c r="K331" s="410" t="s">
        <v>1133</v>
      </c>
      <c r="M331" s="420" t="s">
        <v>994</v>
      </c>
      <c r="N331" s="421"/>
      <c r="O331" s="421"/>
      <c r="P331" s="421"/>
      <c r="Q331" s="421"/>
      <c r="R331" s="422"/>
      <c r="S331" s="412" t="s">
        <v>1127</v>
      </c>
      <c r="T331" s="410" t="s">
        <v>1128</v>
      </c>
      <c r="U331" s="412" t="s">
        <v>1131</v>
      </c>
      <c r="V331" s="410" t="s">
        <v>1132</v>
      </c>
      <c r="W331" s="410" t="s">
        <v>1133</v>
      </c>
      <c r="Y331" s="420" t="s">
        <v>995</v>
      </c>
      <c r="Z331" s="421"/>
      <c r="AA331" s="421"/>
      <c r="AB331" s="421"/>
      <c r="AC331" s="421"/>
      <c r="AD331" s="422"/>
      <c r="AE331" s="412" t="s">
        <v>1127</v>
      </c>
      <c r="AF331" s="410" t="s">
        <v>1128</v>
      </c>
      <c r="AG331" s="412" t="s">
        <v>1131</v>
      </c>
      <c r="AH331" s="410" t="s">
        <v>1132</v>
      </c>
      <c r="AI331" s="410" t="s">
        <v>1133</v>
      </c>
    </row>
    <row r="332" spans="1:35" ht="14.65" customHeight="1" thickBot="1">
      <c r="A332" s="151"/>
      <c r="B332" s="423" t="s">
        <v>1093</v>
      </c>
      <c r="C332" s="423"/>
      <c r="D332" s="424"/>
      <c r="E332" s="425" t="s">
        <v>959</v>
      </c>
      <c r="F332" s="426"/>
      <c r="G332" s="413"/>
      <c r="H332" s="411"/>
      <c r="I332" s="432"/>
      <c r="J332" s="434"/>
      <c r="K332" s="434"/>
      <c r="M332" s="281"/>
      <c r="N332" s="431" t="s">
        <v>1093</v>
      </c>
      <c r="O332" s="423"/>
      <c r="P332" s="424"/>
      <c r="Q332" s="425" t="s">
        <v>959</v>
      </c>
      <c r="R332" s="426"/>
      <c r="S332" s="413"/>
      <c r="T332" s="411"/>
      <c r="U332" s="432"/>
      <c r="V332" s="434"/>
      <c r="W332" s="434"/>
      <c r="Y332" s="151"/>
      <c r="Z332" s="423" t="s">
        <v>1093</v>
      </c>
      <c r="AA332" s="423"/>
      <c r="AB332" s="424"/>
      <c r="AC332" s="425" t="s">
        <v>959</v>
      </c>
      <c r="AD332" s="426"/>
      <c r="AE332" s="413"/>
      <c r="AF332" s="411"/>
      <c r="AG332" s="432"/>
      <c r="AH332" s="434"/>
      <c r="AI332" s="434"/>
    </row>
    <row r="333" spans="1:35" ht="16.149999999999999" thickBot="1">
      <c r="A333" s="152" t="s">
        <v>790</v>
      </c>
      <c r="B333" s="153" t="s">
        <v>951</v>
      </c>
      <c r="C333" s="153" t="s">
        <v>952</v>
      </c>
      <c r="D333" s="154" t="s">
        <v>953</v>
      </c>
      <c r="E333" s="166" t="s">
        <v>957</v>
      </c>
      <c r="F333" s="167" t="s">
        <v>958</v>
      </c>
      <c r="G333" s="306">
        <f>35/300</f>
        <v>0.11666666666666667</v>
      </c>
      <c r="H333" s="296" t="b">
        <f>IF(C334&lt;G333,TRUE,FALSE)</f>
        <v>1</v>
      </c>
      <c r="I333" s="433"/>
      <c r="J333" s="435"/>
      <c r="K333" s="435"/>
      <c r="M333" s="294" t="s">
        <v>790</v>
      </c>
      <c r="N333" s="292" t="s">
        <v>951</v>
      </c>
      <c r="O333" s="153" t="s">
        <v>952</v>
      </c>
      <c r="P333" s="154" t="s">
        <v>953</v>
      </c>
      <c r="Q333" s="166" t="s">
        <v>957</v>
      </c>
      <c r="R333" s="167" t="s">
        <v>958</v>
      </c>
      <c r="S333" s="306">
        <f>35/300</f>
        <v>0.11666666666666667</v>
      </c>
      <c r="T333" s="296" t="b">
        <f>IF(O334&lt;S333,TRUE,FALSE)</f>
        <v>1</v>
      </c>
      <c r="U333" s="433"/>
      <c r="V333" s="435"/>
      <c r="W333" s="435"/>
      <c r="Y333" s="152" t="s">
        <v>790</v>
      </c>
      <c r="Z333" s="153" t="s">
        <v>951</v>
      </c>
      <c r="AA333" s="153" t="s">
        <v>952</v>
      </c>
      <c r="AB333" s="154" t="s">
        <v>953</v>
      </c>
      <c r="AC333" s="166" t="s">
        <v>957</v>
      </c>
      <c r="AD333" s="167" t="s">
        <v>958</v>
      </c>
      <c r="AE333" s="306">
        <f>35/300</f>
        <v>0.11666666666666667</v>
      </c>
      <c r="AF333" s="296" t="b">
        <f>IF(AA334&lt;AE333,TRUE,FALSE)</f>
        <v>1</v>
      </c>
      <c r="AG333" s="433"/>
      <c r="AH333" s="435"/>
      <c r="AI333" s="435"/>
    </row>
    <row r="334" spans="1:35" ht="15.75">
      <c r="A334" s="149" t="s">
        <v>929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929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929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5.75">
      <c r="A335" s="148" t="s">
        <v>930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930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930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5.75">
      <c r="A336" s="148" t="s">
        <v>931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931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931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5.75">
      <c r="A337" s="148" t="s">
        <v>932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932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932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5.75">
      <c r="A338" s="148" t="s">
        <v>933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933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933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5.75">
      <c r="A339" s="148" t="s">
        <v>934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934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934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5.75">
      <c r="A340" s="148" t="s">
        <v>935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935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935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5.75">
      <c r="A341" s="148" t="s">
        <v>936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936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936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5.75">
      <c r="A342" s="148" t="s">
        <v>937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937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937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5.75">
      <c r="A343" s="148" t="s">
        <v>938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938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938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5.75">
      <c r="A344" s="148" t="s">
        <v>939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939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939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5.75">
      <c r="A345" s="148" t="s">
        <v>940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940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940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5.75">
      <c r="A346" s="148" t="s">
        <v>941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941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941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5.75">
      <c r="A347" s="148" t="s">
        <v>942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942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942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5.75">
      <c r="A348" s="148" t="s">
        <v>943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943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943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5.75">
      <c r="A349" s="148" t="s">
        <v>944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944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944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5.75">
      <c r="A350" s="148" t="s">
        <v>945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945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945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5.75">
      <c r="A351" s="148" t="s">
        <v>946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946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946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5.75">
      <c r="A352" s="148" t="s">
        <v>947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947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947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5.75">
      <c r="A353" s="148" t="s">
        <v>948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948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948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5.75">
      <c r="A354" s="148" t="s">
        <v>949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949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949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6.149999999999999" thickBot="1">
      <c r="A355" s="147" t="s">
        <v>950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950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950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4.65" thickBot="1"/>
    <row r="359" spans="1:35" ht="14.65" customHeight="1" thickBot="1">
      <c r="A359" s="428" t="s">
        <v>996</v>
      </c>
      <c r="B359" s="429"/>
      <c r="C359" s="429"/>
      <c r="D359" s="429"/>
      <c r="E359" s="429"/>
      <c r="F359" s="430"/>
      <c r="G359" s="412" t="s">
        <v>1127</v>
      </c>
      <c r="H359" s="410" t="s">
        <v>1128</v>
      </c>
      <c r="I359" s="412" t="s">
        <v>1131</v>
      </c>
      <c r="J359" s="410" t="s">
        <v>1132</v>
      </c>
      <c r="K359" s="410" t="s">
        <v>1133</v>
      </c>
      <c r="M359" s="420" t="s">
        <v>997</v>
      </c>
      <c r="N359" s="421"/>
      <c r="O359" s="421"/>
      <c r="P359" s="421"/>
      <c r="Q359" s="421"/>
      <c r="R359" s="422"/>
      <c r="S359" s="412" t="s">
        <v>1127</v>
      </c>
      <c r="T359" s="410" t="s">
        <v>1128</v>
      </c>
      <c r="U359" s="412" t="s">
        <v>1131</v>
      </c>
      <c r="V359" s="410" t="s">
        <v>1132</v>
      </c>
      <c r="W359" s="410" t="s">
        <v>1133</v>
      </c>
      <c r="Y359" s="420" t="s">
        <v>998</v>
      </c>
      <c r="Z359" s="421"/>
      <c r="AA359" s="421"/>
      <c r="AB359" s="421"/>
      <c r="AC359" s="421"/>
      <c r="AD359" s="422"/>
      <c r="AE359" s="412" t="s">
        <v>1127</v>
      </c>
      <c r="AF359" s="410" t="s">
        <v>1128</v>
      </c>
      <c r="AG359" s="412" t="s">
        <v>1131</v>
      </c>
      <c r="AH359" s="410" t="s">
        <v>1132</v>
      </c>
      <c r="AI359" s="410" t="s">
        <v>1133</v>
      </c>
    </row>
    <row r="360" spans="1:35" ht="14.65" customHeight="1" thickBot="1">
      <c r="A360" s="151"/>
      <c r="B360" s="423" t="s">
        <v>1093</v>
      </c>
      <c r="C360" s="423"/>
      <c r="D360" s="424"/>
      <c r="E360" s="425" t="s">
        <v>959</v>
      </c>
      <c r="F360" s="426"/>
      <c r="G360" s="413"/>
      <c r="H360" s="411"/>
      <c r="I360" s="432"/>
      <c r="J360" s="434"/>
      <c r="K360" s="434"/>
      <c r="M360" s="281"/>
      <c r="N360" s="431" t="s">
        <v>1093</v>
      </c>
      <c r="O360" s="423"/>
      <c r="P360" s="424"/>
      <c r="Q360" s="425" t="s">
        <v>959</v>
      </c>
      <c r="R360" s="426"/>
      <c r="S360" s="413"/>
      <c r="T360" s="411"/>
      <c r="U360" s="432"/>
      <c r="V360" s="434"/>
      <c r="W360" s="434"/>
      <c r="Y360" s="151"/>
      <c r="Z360" s="423" t="s">
        <v>1093</v>
      </c>
      <c r="AA360" s="423"/>
      <c r="AB360" s="424"/>
      <c r="AC360" s="425" t="s">
        <v>959</v>
      </c>
      <c r="AD360" s="426"/>
      <c r="AE360" s="413"/>
      <c r="AF360" s="411"/>
      <c r="AG360" s="432"/>
      <c r="AH360" s="434"/>
      <c r="AI360" s="434"/>
    </row>
    <row r="361" spans="1:35" ht="16.149999999999999" thickBot="1">
      <c r="A361" s="152" t="s">
        <v>790</v>
      </c>
      <c r="B361" s="153" t="s">
        <v>951</v>
      </c>
      <c r="C361" s="153" t="s">
        <v>952</v>
      </c>
      <c r="D361" s="154" t="s">
        <v>953</v>
      </c>
      <c r="E361" s="166" t="s">
        <v>957</v>
      </c>
      <c r="F361" s="167" t="s">
        <v>958</v>
      </c>
      <c r="G361" s="306">
        <f>35/300</f>
        <v>0.11666666666666667</v>
      </c>
      <c r="H361" s="296" t="b">
        <f>IF(C362&lt;G361,TRUE,FALSE)</f>
        <v>1</v>
      </c>
      <c r="I361" s="433"/>
      <c r="J361" s="435"/>
      <c r="K361" s="435"/>
      <c r="M361" s="294" t="s">
        <v>790</v>
      </c>
      <c r="N361" s="292" t="s">
        <v>951</v>
      </c>
      <c r="O361" s="153" t="s">
        <v>952</v>
      </c>
      <c r="P361" s="154" t="s">
        <v>953</v>
      </c>
      <c r="Q361" s="166" t="s">
        <v>957</v>
      </c>
      <c r="R361" s="167" t="s">
        <v>958</v>
      </c>
      <c r="S361" s="306">
        <f>35/300</f>
        <v>0.11666666666666667</v>
      </c>
      <c r="T361" s="296" t="b">
        <f>IF(O362&lt;S361,TRUE,FALSE)</f>
        <v>1</v>
      </c>
      <c r="U361" s="433"/>
      <c r="V361" s="435"/>
      <c r="W361" s="435"/>
      <c r="Y361" s="152" t="s">
        <v>790</v>
      </c>
      <c r="Z361" s="153" t="s">
        <v>951</v>
      </c>
      <c r="AA361" s="153" t="s">
        <v>952</v>
      </c>
      <c r="AB361" s="154" t="s">
        <v>953</v>
      </c>
      <c r="AC361" s="166" t="s">
        <v>957</v>
      </c>
      <c r="AD361" s="167" t="s">
        <v>958</v>
      </c>
      <c r="AE361" s="306">
        <f>35/300</f>
        <v>0.11666666666666667</v>
      </c>
      <c r="AF361" s="296" t="b">
        <f>IF(AA362&lt;AE361,TRUE,FALSE)</f>
        <v>1</v>
      </c>
      <c r="AG361" s="433"/>
      <c r="AH361" s="435"/>
      <c r="AI361" s="435"/>
    </row>
    <row r="362" spans="1:35" ht="15.75">
      <c r="A362" s="149" t="s">
        <v>929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929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929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5.75">
      <c r="A363" s="148" t="s">
        <v>930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930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930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5.75">
      <c r="A364" s="148" t="s">
        <v>931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931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931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5.75">
      <c r="A365" s="148" t="s">
        <v>932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932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932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5.75">
      <c r="A366" s="148" t="s">
        <v>933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933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933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5.75">
      <c r="A367" s="148" t="s">
        <v>934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934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934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5.75">
      <c r="A368" s="148" t="s">
        <v>935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935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935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5.75">
      <c r="A369" s="148" t="s">
        <v>936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936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936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5.75">
      <c r="A370" s="148" t="s">
        <v>937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937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937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5.75">
      <c r="A371" s="148" t="s">
        <v>938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938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938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5.75">
      <c r="A372" s="148" t="s">
        <v>939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939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939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5.75">
      <c r="A373" s="148" t="s">
        <v>940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940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940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5.75">
      <c r="A374" s="148" t="s">
        <v>941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941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941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5.75">
      <c r="A375" s="148" t="s">
        <v>942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942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942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5.75">
      <c r="A376" s="148" t="s">
        <v>943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943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943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5.75">
      <c r="A377" s="148" t="s">
        <v>944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944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944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5.75">
      <c r="A378" s="148" t="s">
        <v>945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945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945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5.75">
      <c r="A379" s="148" t="s">
        <v>946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946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946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5.75">
      <c r="A380" s="148" t="s">
        <v>947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947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947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5.75">
      <c r="A381" s="148" t="s">
        <v>948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948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948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5.75">
      <c r="A382" s="148" t="s">
        <v>949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949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949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6.149999999999999" thickBot="1">
      <c r="A383" s="147" t="s">
        <v>950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950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950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4.65" thickBot="1"/>
    <row r="387" spans="1:35" ht="14.65" customHeight="1" thickBot="1">
      <c r="A387" s="428" t="s">
        <v>999</v>
      </c>
      <c r="B387" s="429"/>
      <c r="C387" s="429"/>
      <c r="D387" s="429"/>
      <c r="E387" s="429"/>
      <c r="F387" s="430"/>
      <c r="G387" s="412" t="s">
        <v>1127</v>
      </c>
      <c r="H387" s="410" t="s">
        <v>1128</v>
      </c>
      <c r="I387" s="412" t="s">
        <v>1131</v>
      </c>
      <c r="J387" s="410" t="s">
        <v>1132</v>
      </c>
      <c r="K387" s="410" t="s">
        <v>1133</v>
      </c>
      <c r="M387" s="420" t="s">
        <v>1000</v>
      </c>
      <c r="N387" s="421"/>
      <c r="O387" s="421"/>
      <c r="P387" s="421"/>
      <c r="Q387" s="421"/>
      <c r="R387" s="422"/>
      <c r="S387" s="412" t="s">
        <v>1127</v>
      </c>
      <c r="T387" s="410" t="s">
        <v>1128</v>
      </c>
      <c r="U387" s="412" t="s">
        <v>1131</v>
      </c>
      <c r="V387" s="410" t="s">
        <v>1132</v>
      </c>
      <c r="W387" s="410" t="s">
        <v>1133</v>
      </c>
      <c r="Y387" s="420" t="s">
        <v>1001</v>
      </c>
      <c r="Z387" s="421"/>
      <c r="AA387" s="421"/>
      <c r="AB387" s="421"/>
      <c r="AC387" s="421"/>
      <c r="AD387" s="422"/>
      <c r="AE387" s="412" t="s">
        <v>1127</v>
      </c>
      <c r="AF387" s="410" t="s">
        <v>1128</v>
      </c>
      <c r="AG387" s="412" t="s">
        <v>1131</v>
      </c>
      <c r="AH387" s="410" t="s">
        <v>1132</v>
      </c>
      <c r="AI387" s="410" t="s">
        <v>1133</v>
      </c>
    </row>
    <row r="388" spans="1:35" ht="14.65" customHeight="1" thickBot="1">
      <c r="A388" s="151"/>
      <c r="B388" s="423" t="s">
        <v>1093</v>
      </c>
      <c r="C388" s="423"/>
      <c r="D388" s="424"/>
      <c r="E388" s="425" t="s">
        <v>959</v>
      </c>
      <c r="F388" s="426"/>
      <c r="G388" s="413"/>
      <c r="H388" s="411"/>
      <c r="I388" s="432"/>
      <c r="J388" s="434"/>
      <c r="K388" s="434"/>
      <c r="M388" s="281"/>
      <c r="N388" s="431" t="s">
        <v>1093</v>
      </c>
      <c r="O388" s="423"/>
      <c r="P388" s="424"/>
      <c r="Q388" s="425" t="s">
        <v>959</v>
      </c>
      <c r="R388" s="426"/>
      <c r="S388" s="413"/>
      <c r="T388" s="411"/>
      <c r="U388" s="432"/>
      <c r="V388" s="434"/>
      <c r="W388" s="434"/>
      <c r="Y388" s="151"/>
      <c r="Z388" s="423" t="s">
        <v>1093</v>
      </c>
      <c r="AA388" s="423"/>
      <c r="AB388" s="424"/>
      <c r="AC388" s="425" t="s">
        <v>959</v>
      </c>
      <c r="AD388" s="426"/>
      <c r="AE388" s="413"/>
      <c r="AF388" s="411"/>
      <c r="AG388" s="432"/>
      <c r="AH388" s="434"/>
      <c r="AI388" s="434"/>
    </row>
    <row r="389" spans="1:35" ht="16.149999999999999" thickBot="1">
      <c r="A389" s="152" t="s">
        <v>790</v>
      </c>
      <c r="B389" s="153" t="s">
        <v>951</v>
      </c>
      <c r="C389" s="153" t="s">
        <v>952</v>
      </c>
      <c r="D389" s="154" t="s">
        <v>953</v>
      </c>
      <c r="E389" s="166" t="s">
        <v>957</v>
      </c>
      <c r="F389" s="167" t="s">
        <v>958</v>
      </c>
      <c r="G389" s="306">
        <f>35/300</f>
        <v>0.11666666666666667</v>
      </c>
      <c r="H389" s="296" t="b">
        <f>IF(C390&lt;G389,TRUE,FALSE)</f>
        <v>1</v>
      </c>
      <c r="I389" s="433"/>
      <c r="J389" s="435"/>
      <c r="K389" s="435"/>
      <c r="M389" s="294" t="s">
        <v>790</v>
      </c>
      <c r="N389" s="292" t="s">
        <v>951</v>
      </c>
      <c r="O389" s="153" t="s">
        <v>952</v>
      </c>
      <c r="P389" s="154" t="s">
        <v>953</v>
      </c>
      <c r="Q389" s="166" t="s">
        <v>957</v>
      </c>
      <c r="R389" s="167" t="s">
        <v>958</v>
      </c>
      <c r="S389" s="306">
        <f>35/300</f>
        <v>0.11666666666666667</v>
      </c>
      <c r="T389" s="296" t="b">
        <f>IF(O390&lt;S389,TRUE,FALSE)</f>
        <v>1</v>
      </c>
      <c r="U389" s="433"/>
      <c r="V389" s="435"/>
      <c r="W389" s="435"/>
      <c r="Y389" s="152" t="s">
        <v>790</v>
      </c>
      <c r="Z389" s="153" t="s">
        <v>951</v>
      </c>
      <c r="AA389" s="153" t="s">
        <v>952</v>
      </c>
      <c r="AB389" s="154" t="s">
        <v>953</v>
      </c>
      <c r="AC389" s="166" t="s">
        <v>957</v>
      </c>
      <c r="AD389" s="167" t="s">
        <v>958</v>
      </c>
      <c r="AE389" s="306">
        <f>35/300</f>
        <v>0.11666666666666667</v>
      </c>
      <c r="AF389" s="296" t="b">
        <f>IF(AA390&lt;AE389,TRUE,FALSE)</f>
        <v>1</v>
      </c>
      <c r="AG389" s="433"/>
      <c r="AH389" s="435"/>
      <c r="AI389" s="435"/>
    </row>
    <row r="390" spans="1:35" ht="15.75">
      <c r="A390" s="149" t="s">
        <v>929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929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929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5.75">
      <c r="A391" s="148" t="s">
        <v>930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930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930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5.75">
      <c r="A392" s="148" t="s">
        <v>931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931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931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5.75">
      <c r="A393" s="148" t="s">
        <v>932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932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932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5.75">
      <c r="A394" s="148" t="s">
        <v>933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933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933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5.75">
      <c r="A395" s="148" t="s">
        <v>934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934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934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5.75">
      <c r="A396" s="148" t="s">
        <v>935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935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935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5.75">
      <c r="A397" s="148" t="s">
        <v>936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936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936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5.75">
      <c r="A398" s="148" t="s">
        <v>937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937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937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5.75">
      <c r="A399" s="148" t="s">
        <v>938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938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938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5.75">
      <c r="A400" s="148" t="s">
        <v>939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939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939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5.75">
      <c r="A401" s="148" t="s">
        <v>940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940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940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5.75">
      <c r="A402" s="148" t="s">
        <v>941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941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941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5.75">
      <c r="A403" s="148" t="s">
        <v>942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942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942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5.75">
      <c r="A404" s="148" t="s">
        <v>943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943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943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5.75">
      <c r="A405" s="148" t="s">
        <v>944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944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944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5.75">
      <c r="A406" s="148" t="s">
        <v>945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945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945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5.75">
      <c r="A407" s="148" t="s">
        <v>946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946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946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5.75">
      <c r="A408" s="148" t="s">
        <v>947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947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947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5.75">
      <c r="A409" s="148" t="s">
        <v>948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948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948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5.75">
      <c r="A410" s="148" t="s">
        <v>949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949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949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6.149999999999999" thickBot="1">
      <c r="A411" s="147" t="s">
        <v>950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950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950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G168:AG170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U331:U333"/>
    <mergeCell ref="V331:V333"/>
    <mergeCell ref="AG331:AG333"/>
    <mergeCell ref="AH331:AH333"/>
    <mergeCell ref="N332:P332"/>
    <mergeCell ref="Q332:R332"/>
    <mergeCell ref="Z332:AB332"/>
    <mergeCell ref="AC332:AD332"/>
    <mergeCell ref="S359:S360"/>
    <mergeCell ref="T359:T360"/>
    <mergeCell ref="W331:W333"/>
    <mergeCell ref="W359:W361"/>
    <mergeCell ref="I359:I361"/>
    <mergeCell ref="J359:J361"/>
    <mergeCell ref="I387:I389"/>
    <mergeCell ref="J387:J389"/>
    <mergeCell ref="U387:U389"/>
    <mergeCell ref="V387:V389"/>
    <mergeCell ref="AG387:AG389"/>
    <mergeCell ref="AH387:AH389"/>
    <mergeCell ref="AG359:AG361"/>
    <mergeCell ref="AH359:AH361"/>
    <mergeCell ref="U359:U361"/>
    <mergeCell ref="V359:V361"/>
    <mergeCell ref="S387:S388"/>
    <mergeCell ref="K359:K361"/>
    <mergeCell ref="K387:K389"/>
    <mergeCell ref="W387:W389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V33:V35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G331:G332"/>
    <mergeCell ref="H331:H332"/>
    <mergeCell ref="S304:S305"/>
    <mergeCell ref="T304:T305"/>
    <mergeCell ref="S331:S332"/>
    <mergeCell ref="T331:T332"/>
    <mergeCell ref="I304:I306"/>
    <mergeCell ref="J304:J306"/>
    <mergeCell ref="I331:I333"/>
    <mergeCell ref="J331:J333"/>
    <mergeCell ref="K331:K333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A87:F87"/>
    <mergeCell ref="M87:R87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G33:G34"/>
    <mergeCell ref="H33:H34"/>
    <mergeCell ref="AC34:AD34"/>
    <mergeCell ref="B34:D34"/>
    <mergeCell ref="E34:F34"/>
    <mergeCell ref="N34:P34"/>
    <mergeCell ref="Q34:R34"/>
    <mergeCell ref="Z34:AB34"/>
    <mergeCell ref="K7:K9"/>
    <mergeCell ref="W7:W9"/>
    <mergeCell ref="G359:G360"/>
    <mergeCell ref="H359:H360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  <mergeCell ref="AF195:AF196"/>
    <mergeCell ref="AE223:AE224"/>
    <mergeCell ref="AF223:AF224"/>
    <mergeCell ref="AE250:AE251"/>
    <mergeCell ref="AF250:AF251"/>
    <mergeCell ref="AE277:AE278"/>
    <mergeCell ref="AF277:AF278"/>
    <mergeCell ref="AE304:AE305"/>
    <mergeCell ref="AF304:AF305"/>
  </mergeCells>
  <phoneticPr fontId="11" type="noConversion"/>
  <conditionalFormatting sqref="J10:K31">
    <cfRule type="cellIs" dxfId="227" priority="531" operator="lessThan">
      <formula>$J$10</formula>
    </cfRule>
    <cfRule type="cellIs" dxfId="226" priority="529" operator="lessThan">
      <formula>$F$10</formula>
    </cfRule>
    <cfRule type="cellIs" dxfId="225" priority="532" operator="lessThan">
      <formula>$J$10&lt;$F$10</formula>
    </cfRule>
  </conditionalFormatting>
  <conditionalFormatting sqref="J19:K19">
    <cfRule type="cellIs" dxfId="224" priority="530" operator="lessThan">
      <formula>$F$18</formula>
    </cfRule>
  </conditionalFormatting>
  <conditionalFormatting sqref="J36:K57">
    <cfRule type="cellIs" dxfId="223" priority="169" operator="lessThan">
      <formula>$F$10</formula>
    </cfRule>
    <cfRule type="cellIs" dxfId="222" priority="171" operator="lessThan">
      <formula>$J$10</formula>
    </cfRule>
    <cfRule type="cellIs" dxfId="221" priority="172" operator="lessThan">
      <formula>$J$10&lt;$F$10</formula>
    </cfRule>
  </conditionalFormatting>
  <conditionalFormatting sqref="J45:K45">
    <cfRule type="cellIs" dxfId="220" priority="170" operator="lessThan">
      <formula>$F$18</formula>
    </cfRule>
  </conditionalFormatting>
  <conditionalFormatting sqref="J63:K84">
    <cfRule type="cellIs" dxfId="219" priority="153" operator="lessThan">
      <formula>$F$10</formula>
    </cfRule>
    <cfRule type="cellIs" dxfId="218" priority="155" operator="lessThan">
      <formula>$J$10</formula>
    </cfRule>
    <cfRule type="cellIs" dxfId="217" priority="156" operator="lessThan">
      <formula>$J$10&lt;$F$10</formula>
    </cfRule>
  </conditionalFormatting>
  <conditionalFormatting sqref="J72:K72">
    <cfRule type="cellIs" dxfId="216" priority="154" operator="lessThan">
      <formula>$F$18</formula>
    </cfRule>
  </conditionalFormatting>
  <conditionalFormatting sqref="J90:K111">
    <cfRule type="cellIs" dxfId="215" priority="133" operator="lessThan">
      <formula>$F$10</formula>
    </cfRule>
    <cfRule type="cellIs" dxfId="214" priority="135" operator="lessThan">
      <formula>$J$10</formula>
    </cfRule>
    <cfRule type="cellIs" dxfId="213" priority="136" operator="lessThan">
      <formula>$J$10&lt;$F$10</formula>
    </cfRule>
  </conditionalFormatting>
  <conditionalFormatting sqref="J99:K99">
    <cfRule type="cellIs" dxfId="212" priority="134" operator="lessThan">
      <formula>$F$18</formula>
    </cfRule>
  </conditionalFormatting>
  <conditionalFormatting sqref="J117:K138">
    <cfRule type="cellIs" dxfId="211" priority="132" operator="lessThan">
      <formula>$J$10&lt;$F$10</formula>
    </cfRule>
    <cfRule type="cellIs" dxfId="210" priority="129" operator="lessThan">
      <formula>$F$10</formula>
    </cfRule>
    <cfRule type="cellIs" dxfId="209" priority="131" operator="lessThan">
      <formula>$J$10</formula>
    </cfRule>
  </conditionalFormatting>
  <conditionalFormatting sqref="J126:K126">
    <cfRule type="cellIs" dxfId="208" priority="130" operator="lessThan">
      <formula>$F$18</formula>
    </cfRule>
  </conditionalFormatting>
  <conditionalFormatting sqref="J144:K165">
    <cfRule type="cellIs" dxfId="207" priority="121" operator="lessThan">
      <formula>$F$10</formula>
    </cfRule>
    <cfRule type="cellIs" dxfId="206" priority="123" operator="lessThan">
      <formula>$J$10</formula>
    </cfRule>
    <cfRule type="cellIs" dxfId="205" priority="124" operator="lessThan">
      <formula>$J$10&lt;$F$10</formula>
    </cfRule>
  </conditionalFormatting>
  <conditionalFormatting sqref="J153:K153">
    <cfRule type="cellIs" dxfId="204" priority="122" operator="lessThan">
      <formula>$F$18</formula>
    </cfRule>
  </conditionalFormatting>
  <conditionalFormatting sqref="J171:K192">
    <cfRule type="cellIs" dxfId="203" priority="115" operator="lessThan">
      <formula>$J$10</formula>
    </cfRule>
    <cfRule type="cellIs" dxfId="202" priority="116" operator="lessThan">
      <formula>$J$10&lt;$F$10</formula>
    </cfRule>
    <cfRule type="cellIs" dxfId="201" priority="113" operator="lessThan">
      <formula>$F$10</formula>
    </cfRule>
  </conditionalFormatting>
  <conditionalFormatting sqref="J180:K180">
    <cfRule type="cellIs" dxfId="200" priority="114" operator="lessThan">
      <formula>$F$18</formula>
    </cfRule>
  </conditionalFormatting>
  <conditionalFormatting sqref="J198:K219">
    <cfRule type="cellIs" dxfId="199" priority="105" operator="lessThan">
      <formula>$F$10</formula>
    </cfRule>
    <cfRule type="cellIs" dxfId="198" priority="107" operator="lessThan">
      <formula>$J$10</formula>
    </cfRule>
    <cfRule type="cellIs" dxfId="197" priority="108" operator="lessThan">
      <formula>$J$10&lt;$F$10</formula>
    </cfRule>
  </conditionalFormatting>
  <conditionalFormatting sqref="J207:K207">
    <cfRule type="cellIs" dxfId="196" priority="106" operator="lessThan">
      <formula>$F$18</formula>
    </cfRule>
  </conditionalFormatting>
  <conditionalFormatting sqref="J226:K247">
    <cfRule type="cellIs" dxfId="195" priority="99" operator="lessThan">
      <formula>$J$10</formula>
    </cfRule>
    <cfRule type="cellIs" dxfId="194" priority="100" operator="lessThan">
      <formula>$J$10&lt;$F$10</formula>
    </cfRule>
    <cfRule type="cellIs" dxfId="193" priority="97" operator="lessThan">
      <formula>$F$10</formula>
    </cfRule>
  </conditionalFormatting>
  <conditionalFormatting sqref="J235:K235">
    <cfRule type="cellIs" dxfId="192" priority="98" operator="lessThan">
      <formula>$F$18</formula>
    </cfRule>
  </conditionalFormatting>
  <conditionalFormatting sqref="J253:K274">
    <cfRule type="cellIs" dxfId="191" priority="91" operator="lessThan">
      <formula>$J$10</formula>
    </cfRule>
    <cfRule type="cellIs" dxfId="190" priority="92" operator="lessThan">
      <formula>$J$10&lt;$F$10</formula>
    </cfRule>
    <cfRule type="cellIs" dxfId="189" priority="89" operator="lessThan">
      <formula>$F$10</formula>
    </cfRule>
  </conditionalFormatting>
  <conditionalFormatting sqref="J262:K262">
    <cfRule type="cellIs" dxfId="188" priority="90" operator="lessThan">
      <formula>$F$18</formula>
    </cfRule>
  </conditionalFormatting>
  <conditionalFormatting sqref="J280:K301">
    <cfRule type="cellIs" dxfId="187" priority="84" operator="lessThan">
      <formula>$J$10&lt;$F$10</formula>
    </cfRule>
    <cfRule type="cellIs" dxfId="186" priority="81" operator="lessThan">
      <formula>$F$10</formula>
    </cfRule>
    <cfRule type="cellIs" dxfId="185" priority="83" operator="lessThan">
      <formula>$J$10</formula>
    </cfRule>
  </conditionalFormatting>
  <conditionalFormatting sqref="J289:K289">
    <cfRule type="cellIs" dxfId="184" priority="82" operator="lessThan">
      <formula>$F$18</formula>
    </cfRule>
  </conditionalFormatting>
  <conditionalFormatting sqref="J307:K328">
    <cfRule type="cellIs" dxfId="183" priority="73" operator="lessThan">
      <formula>$F$10</formula>
    </cfRule>
    <cfRule type="cellIs" dxfId="182" priority="76" operator="lessThan">
      <formula>$J$10&lt;$F$10</formula>
    </cfRule>
    <cfRule type="cellIs" dxfId="181" priority="75" operator="lessThan">
      <formula>$J$10</formula>
    </cfRule>
  </conditionalFormatting>
  <conditionalFormatting sqref="J316:K316">
    <cfRule type="cellIs" dxfId="180" priority="74" operator="lessThan">
      <formula>$F$18</formula>
    </cfRule>
  </conditionalFormatting>
  <conditionalFormatting sqref="J334:K355">
    <cfRule type="cellIs" dxfId="179" priority="68" operator="lessThan">
      <formula>$J$10&lt;$F$10</formula>
    </cfRule>
    <cfRule type="cellIs" dxfId="178" priority="65" operator="lessThan">
      <formula>$F$10</formula>
    </cfRule>
    <cfRule type="cellIs" dxfId="177" priority="67" operator="lessThan">
      <formula>$J$10</formula>
    </cfRule>
  </conditionalFormatting>
  <conditionalFormatting sqref="J343:K343">
    <cfRule type="cellIs" dxfId="176" priority="66" operator="lessThan">
      <formula>$F$18</formula>
    </cfRule>
  </conditionalFormatting>
  <conditionalFormatting sqref="J362:K383">
    <cfRule type="cellIs" dxfId="175" priority="60" operator="lessThan">
      <formula>$J$10&lt;$F$10</formula>
    </cfRule>
    <cfRule type="cellIs" dxfId="174" priority="59" operator="lessThan">
      <formula>$J$10</formula>
    </cfRule>
    <cfRule type="cellIs" dxfId="173" priority="57" operator="lessThan">
      <formula>$F$10</formula>
    </cfRule>
  </conditionalFormatting>
  <conditionalFormatting sqref="J371:K371">
    <cfRule type="cellIs" dxfId="172" priority="58" operator="lessThan">
      <formula>$F$18</formula>
    </cfRule>
  </conditionalFormatting>
  <conditionalFormatting sqref="J390:K411">
    <cfRule type="cellIs" dxfId="171" priority="52" operator="lessThan">
      <formula>$J$10&lt;$F$10</formula>
    </cfRule>
    <cfRule type="cellIs" dxfId="170" priority="51" operator="lessThan">
      <formula>$J$10</formula>
    </cfRule>
    <cfRule type="cellIs" dxfId="169" priority="49" operator="lessThan">
      <formula>$F$10</formula>
    </cfRule>
  </conditionalFormatting>
  <conditionalFormatting sqref="J399:K399">
    <cfRule type="cellIs" dxfId="168" priority="50" operator="lessThan">
      <formula>$F$18</formula>
    </cfRule>
  </conditionalFormatting>
  <conditionalFormatting sqref="V10:W31">
    <cfRule type="cellIs" dxfId="167" priority="176" operator="lessThan">
      <formula>$J$10&lt;$F$10</formula>
    </cfRule>
    <cfRule type="cellIs" dxfId="166" priority="175" operator="lessThan">
      <formula>$J$10</formula>
    </cfRule>
    <cfRule type="cellIs" dxfId="165" priority="173" operator="lessThan">
      <formula>$F$10</formula>
    </cfRule>
  </conditionalFormatting>
  <conditionalFormatting sqref="V19:W19">
    <cfRule type="cellIs" dxfId="164" priority="174" operator="lessThan">
      <formula>$F$18</formula>
    </cfRule>
  </conditionalFormatting>
  <conditionalFormatting sqref="V36:W57">
    <cfRule type="cellIs" dxfId="163" priority="160" operator="lessThan">
      <formula>$J$10&lt;$F$10</formula>
    </cfRule>
    <cfRule type="cellIs" dxfId="162" priority="159" operator="lessThan">
      <formula>$J$10</formula>
    </cfRule>
    <cfRule type="cellIs" dxfId="161" priority="157" operator="lessThan">
      <formula>$F$10</formula>
    </cfRule>
  </conditionalFormatting>
  <conditionalFormatting sqref="V45:W45">
    <cfRule type="cellIs" dxfId="160" priority="158" operator="lessThan">
      <formula>$F$18</formula>
    </cfRule>
  </conditionalFormatting>
  <conditionalFormatting sqref="V63:W84">
    <cfRule type="cellIs" dxfId="159" priority="152" operator="lessThan">
      <formula>$J$10&lt;$F$10</formula>
    </cfRule>
    <cfRule type="cellIs" dxfId="158" priority="151" operator="lessThan">
      <formula>$J$10</formula>
    </cfRule>
    <cfRule type="cellIs" dxfId="157" priority="149" operator="lessThan">
      <formula>$F$10</formula>
    </cfRule>
  </conditionalFormatting>
  <conditionalFormatting sqref="V72:W72">
    <cfRule type="cellIs" dxfId="156" priority="150" operator="lessThan">
      <formula>$F$18</formula>
    </cfRule>
  </conditionalFormatting>
  <conditionalFormatting sqref="V90:W111">
    <cfRule type="cellIs" dxfId="155" priority="140" operator="lessThan">
      <formula>$J$10&lt;$F$10</formula>
    </cfRule>
    <cfRule type="cellIs" dxfId="154" priority="139" operator="lessThan">
      <formula>$J$10</formula>
    </cfRule>
    <cfRule type="cellIs" dxfId="153" priority="137" operator="lessThan">
      <formula>$F$10</formula>
    </cfRule>
  </conditionalFormatting>
  <conditionalFormatting sqref="V99:W99">
    <cfRule type="cellIs" dxfId="152" priority="138" operator="lessThan">
      <formula>$F$18</formula>
    </cfRule>
  </conditionalFormatting>
  <conditionalFormatting sqref="V117:W138">
    <cfRule type="cellIs" dxfId="151" priority="125" operator="lessThan">
      <formula>$F$10</formula>
    </cfRule>
    <cfRule type="cellIs" dxfId="150" priority="128" operator="lessThan">
      <formula>$J$10&lt;$F$10</formula>
    </cfRule>
    <cfRule type="cellIs" dxfId="149" priority="127" operator="lessThan">
      <formula>$J$10</formula>
    </cfRule>
  </conditionalFormatting>
  <conditionalFormatting sqref="V126:W126">
    <cfRule type="cellIs" dxfId="148" priority="126" operator="lessThan">
      <formula>$F$18</formula>
    </cfRule>
  </conditionalFormatting>
  <conditionalFormatting sqref="V144:W165">
    <cfRule type="cellIs" dxfId="147" priority="117" operator="lessThan">
      <formula>$F$10</formula>
    </cfRule>
    <cfRule type="cellIs" dxfId="146" priority="119" operator="lessThan">
      <formula>$J$10</formula>
    </cfRule>
    <cfRule type="cellIs" dxfId="145" priority="120" operator="lessThan">
      <formula>$J$10&lt;$F$10</formula>
    </cfRule>
  </conditionalFormatting>
  <conditionalFormatting sqref="V153:W153">
    <cfRule type="cellIs" dxfId="144" priority="118" operator="lessThan">
      <formula>$F$18</formula>
    </cfRule>
  </conditionalFormatting>
  <conditionalFormatting sqref="V171:W192">
    <cfRule type="cellIs" dxfId="143" priority="111" operator="lessThan">
      <formula>$J$10</formula>
    </cfRule>
    <cfRule type="cellIs" dxfId="142" priority="109" operator="lessThan">
      <formula>$F$10</formula>
    </cfRule>
    <cfRule type="cellIs" dxfId="141" priority="112" operator="lessThan">
      <formula>$J$10&lt;$F$10</formula>
    </cfRule>
  </conditionalFormatting>
  <conditionalFormatting sqref="V180:W180">
    <cfRule type="cellIs" dxfId="140" priority="110" operator="lessThan">
      <formula>$F$18</formula>
    </cfRule>
  </conditionalFormatting>
  <conditionalFormatting sqref="V198:W219">
    <cfRule type="cellIs" dxfId="139" priority="101" operator="lessThan">
      <formula>$F$10</formula>
    </cfRule>
    <cfRule type="cellIs" dxfId="138" priority="104" operator="lessThan">
      <formula>$J$10&lt;$F$10</formula>
    </cfRule>
    <cfRule type="cellIs" dxfId="137" priority="103" operator="lessThan">
      <formula>$J$10</formula>
    </cfRule>
  </conditionalFormatting>
  <conditionalFormatting sqref="V207:W207">
    <cfRule type="cellIs" dxfId="136" priority="102" operator="lessThan">
      <formula>$F$18</formula>
    </cfRule>
  </conditionalFormatting>
  <conditionalFormatting sqref="V226:W247">
    <cfRule type="cellIs" dxfId="135" priority="96" operator="lessThan">
      <formula>$J$10&lt;$F$10</formula>
    </cfRule>
    <cfRule type="cellIs" dxfId="134" priority="95" operator="lessThan">
      <formula>$J$10</formula>
    </cfRule>
    <cfRule type="cellIs" dxfId="133" priority="93" operator="lessThan">
      <formula>$F$10</formula>
    </cfRule>
  </conditionalFormatting>
  <conditionalFormatting sqref="V235:W235">
    <cfRule type="cellIs" dxfId="132" priority="94" operator="lessThan">
      <formula>$F$18</formula>
    </cfRule>
  </conditionalFormatting>
  <conditionalFormatting sqref="V253:W274">
    <cfRule type="cellIs" dxfId="131" priority="88" operator="lessThan">
      <formula>$J$10&lt;$F$10</formula>
    </cfRule>
    <cfRule type="cellIs" dxfId="130" priority="87" operator="lessThan">
      <formula>$J$10</formula>
    </cfRule>
    <cfRule type="cellIs" dxfId="129" priority="85" operator="lessThan">
      <formula>$F$10</formula>
    </cfRule>
  </conditionalFormatting>
  <conditionalFormatting sqref="V262:W262">
    <cfRule type="cellIs" dxfId="128" priority="86" operator="lessThan">
      <formula>$F$18</formula>
    </cfRule>
  </conditionalFormatting>
  <conditionalFormatting sqref="V280:W301">
    <cfRule type="cellIs" dxfId="127" priority="79" operator="lessThan">
      <formula>$J$10</formula>
    </cfRule>
    <cfRule type="cellIs" dxfId="126" priority="80" operator="lessThan">
      <formula>$J$10&lt;$F$10</formula>
    </cfRule>
    <cfRule type="cellIs" dxfId="125" priority="77" operator="lessThan">
      <formula>$F$10</formula>
    </cfRule>
  </conditionalFormatting>
  <conditionalFormatting sqref="V289:W289">
    <cfRule type="cellIs" dxfId="124" priority="78" operator="lessThan">
      <formula>$F$18</formula>
    </cfRule>
  </conditionalFormatting>
  <conditionalFormatting sqref="V307:W328">
    <cfRule type="cellIs" dxfId="123" priority="69" operator="lessThan">
      <formula>$F$10</formula>
    </cfRule>
    <cfRule type="cellIs" dxfId="122" priority="72" operator="lessThan">
      <formula>$J$10&lt;$F$10</formula>
    </cfRule>
    <cfRule type="cellIs" dxfId="121" priority="71" operator="lessThan">
      <formula>$J$10</formula>
    </cfRule>
  </conditionalFormatting>
  <conditionalFormatting sqref="V316:W316">
    <cfRule type="cellIs" dxfId="120" priority="70" operator="lessThan">
      <formula>$F$18</formula>
    </cfRule>
  </conditionalFormatting>
  <conditionalFormatting sqref="V334:W355">
    <cfRule type="cellIs" dxfId="119" priority="64" operator="lessThan">
      <formula>$J$10&lt;$F$10</formula>
    </cfRule>
    <cfRule type="cellIs" dxfId="118" priority="63" operator="lessThan">
      <formula>$J$10</formula>
    </cfRule>
    <cfRule type="cellIs" dxfId="117" priority="61" operator="lessThan">
      <formula>$F$10</formula>
    </cfRule>
  </conditionalFormatting>
  <conditionalFormatting sqref="V343:W343">
    <cfRule type="cellIs" dxfId="116" priority="62" operator="lessThan">
      <formula>$F$18</formula>
    </cfRule>
  </conditionalFormatting>
  <conditionalFormatting sqref="V362:W383">
    <cfRule type="cellIs" dxfId="115" priority="53" operator="lessThan">
      <formula>$F$10</formula>
    </cfRule>
    <cfRule type="cellIs" dxfId="114" priority="56" operator="lessThan">
      <formula>$J$10&lt;$F$10</formula>
    </cfRule>
    <cfRule type="cellIs" dxfId="113" priority="55" operator="lessThan">
      <formula>$J$10</formula>
    </cfRule>
  </conditionalFormatting>
  <conditionalFormatting sqref="V371:W371">
    <cfRule type="cellIs" dxfId="112" priority="54" operator="lessThan">
      <formula>$F$18</formula>
    </cfRule>
  </conditionalFormatting>
  <conditionalFormatting sqref="V390:W411">
    <cfRule type="cellIs" dxfId="111" priority="45" operator="lessThan">
      <formula>$F$10</formula>
    </cfRule>
    <cfRule type="cellIs" dxfId="110" priority="47" operator="lessThan">
      <formula>$J$10</formula>
    </cfRule>
    <cfRule type="cellIs" dxfId="109" priority="48" operator="lessThan">
      <formula>$J$10&lt;$F$10</formula>
    </cfRule>
  </conditionalFormatting>
  <conditionalFormatting sqref="V399:W399">
    <cfRule type="cellIs" dxfId="108" priority="46" operator="lessThan">
      <formula>$F$18</formula>
    </cfRule>
  </conditionalFormatting>
  <conditionalFormatting sqref="AH10:AI31">
    <cfRule type="cellIs" dxfId="107" priority="165" operator="lessThan">
      <formula>$F$10</formula>
    </cfRule>
    <cfRule type="cellIs" dxfId="106" priority="167" operator="lessThan">
      <formula>$J$10</formula>
    </cfRule>
    <cfRule type="cellIs" dxfId="105" priority="168" operator="lessThan">
      <formula>$J$10&lt;$F$10</formula>
    </cfRule>
  </conditionalFormatting>
  <conditionalFormatting sqref="AH19:AI19">
    <cfRule type="cellIs" dxfId="104" priority="166" operator="lessThan">
      <formula>$F$18</formula>
    </cfRule>
  </conditionalFormatting>
  <conditionalFormatting sqref="AH36:AI57">
    <cfRule type="cellIs" dxfId="103" priority="163" operator="lessThan">
      <formula>$J$10</formula>
    </cfRule>
    <cfRule type="cellIs" dxfId="102" priority="161" operator="lessThan">
      <formula>$F$10</formula>
    </cfRule>
    <cfRule type="cellIs" dxfId="101" priority="164" operator="lessThan">
      <formula>$J$10&lt;$F$10</formula>
    </cfRule>
  </conditionalFormatting>
  <conditionalFormatting sqref="AH45:AI45">
    <cfRule type="cellIs" dxfId="100" priority="162" operator="lessThan">
      <formula>$F$18</formula>
    </cfRule>
  </conditionalFormatting>
  <conditionalFormatting sqref="AH63:AI84">
    <cfRule type="cellIs" dxfId="99" priority="145" operator="lessThan">
      <formula>$F$10</formula>
    </cfRule>
    <cfRule type="cellIs" dxfId="98" priority="147" operator="lessThan">
      <formula>$J$10</formula>
    </cfRule>
    <cfRule type="cellIs" dxfId="97" priority="148" operator="lessThan">
      <formula>$J$10&lt;$F$10</formula>
    </cfRule>
  </conditionalFormatting>
  <conditionalFormatting sqref="AH72:AI72">
    <cfRule type="cellIs" dxfId="96" priority="146" operator="lessThan">
      <formula>$F$18</formula>
    </cfRule>
  </conditionalFormatting>
  <conditionalFormatting sqref="AH90:AI111">
    <cfRule type="cellIs" dxfId="95" priority="141" operator="lessThan">
      <formula>$F$10</formula>
    </cfRule>
    <cfRule type="cellIs" dxfId="94" priority="143" operator="lessThan">
      <formula>$J$10</formula>
    </cfRule>
    <cfRule type="cellIs" dxfId="93" priority="144" operator="lessThan">
      <formula>$J$10&lt;$F$10</formula>
    </cfRule>
  </conditionalFormatting>
  <conditionalFormatting sqref="AH99:AI99">
    <cfRule type="cellIs" dxfId="92" priority="142" operator="lessThan">
      <formula>$F$18</formula>
    </cfRule>
  </conditionalFormatting>
  <conditionalFormatting sqref="AH117:AI138">
    <cfRule type="cellIs" dxfId="91" priority="3" operator="lessThan">
      <formula>$J$10</formula>
    </cfRule>
    <cfRule type="cellIs" dxfId="90" priority="1" operator="lessThan">
      <formula>$F$10</formula>
    </cfRule>
    <cfRule type="cellIs" dxfId="89" priority="4" operator="lessThan">
      <formula>$J$10&lt;$F$10</formula>
    </cfRule>
  </conditionalFormatting>
  <conditionalFormatting sqref="AH126:AI126">
    <cfRule type="cellIs" dxfId="88" priority="2" operator="lessThan">
      <formula>$F$18</formula>
    </cfRule>
  </conditionalFormatting>
  <conditionalFormatting sqref="AH144:AI165">
    <cfRule type="cellIs" dxfId="87" priority="8" operator="lessThan">
      <formula>$J$10&lt;$F$10</formula>
    </cfRule>
    <cfRule type="cellIs" dxfId="86" priority="5" operator="lessThan">
      <formula>$F$10</formula>
    </cfRule>
    <cfRule type="cellIs" dxfId="85" priority="7" operator="lessThan">
      <formula>$J$10</formula>
    </cfRule>
  </conditionalFormatting>
  <conditionalFormatting sqref="AH153:AI153">
    <cfRule type="cellIs" dxfId="84" priority="6" operator="lessThan">
      <formula>$F$18</formula>
    </cfRule>
  </conditionalFormatting>
  <conditionalFormatting sqref="AH171:AI192">
    <cfRule type="cellIs" dxfId="83" priority="12" operator="lessThan">
      <formula>$J$10&lt;$F$10</formula>
    </cfRule>
    <cfRule type="cellIs" dxfId="82" priority="11" operator="lessThan">
      <formula>$J$10</formula>
    </cfRule>
    <cfRule type="cellIs" dxfId="81" priority="9" operator="lessThan">
      <formula>$F$10</formula>
    </cfRule>
  </conditionalFormatting>
  <conditionalFormatting sqref="AH180:AI180">
    <cfRule type="cellIs" dxfId="80" priority="10" operator="lessThan">
      <formula>$F$18</formula>
    </cfRule>
  </conditionalFormatting>
  <conditionalFormatting sqref="AH198:AI219">
    <cfRule type="cellIs" dxfId="79" priority="16" operator="lessThan">
      <formula>$J$10&lt;$F$10</formula>
    </cfRule>
    <cfRule type="cellIs" dxfId="78" priority="15" operator="lessThan">
      <formula>$J$10</formula>
    </cfRule>
    <cfRule type="cellIs" dxfId="77" priority="13" operator="lessThan">
      <formula>$F$10</formula>
    </cfRule>
  </conditionalFormatting>
  <conditionalFormatting sqref="AH207:AI207">
    <cfRule type="cellIs" dxfId="76" priority="14" operator="lessThan">
      <formula>$F$18</formula>
    </cfRule>
  </conditionalFormatting>
  <conditionalFormatting sqref="AH226:AI247">
    <cfRule type="cellIs" dxfId="75" priority="20" operator="lessThan">
      <formula>$J$10&lt;$F$10</formula>
    </cfRule>
    <cfRule type="cellIs" dxfId="74" priority="19" operator="lessThan">
      <formula>$J$10</formula>
    </cfRule>
    <cfRule type="cellIs" dxfId="73" priority="17" operator="lessThan">
      <formula>$F$10</formula>
    </cfRule>
  </conditionalFormatting>
  <conditionalFormatting sqref="AH235:AI235">
    <cfRule type="cellIs" dxfId="72" priority="18" operator="lessThan">
      <formula>$F$18</formula>
    </cfRule>
  </conditionalFormatting>
  <conditionalFormatting sqref="AH253:AI274">
    <cfRule type="cellIs" dxfId="71" priority="21" operator="lessThan">
      <formula>$F$10</formula>
    </cfRule>
    <cfRule type="cellIs" dxfId="70" priority="24" operator="lessThan">
      <formula>$J$10&lt;$F$10</formula>
    </cfRule>
    <cfRule type="cellIs" dxfId="69" priority="23" operator="lessThan">
      <formula>$J$10</formula>
    </cfRule>
  </conditionalFormatting>
  <conditionalFormatting sqref="AH262:AI262">
    <cfRule type="cellIs" dxfId="68" priority="22" operator="lessThan">
      <formula>$F$18</formula>
    </cfRule>
  </conditionalFormatting>
  <conditionalFormatting sqref="AH280:AI301">
    <cfRule type="cellIs" dxfId="67" priority="28" operator="lessThan">
      <formula>$J$10&lt;$F$10</formula>
    </cfRule>
    <cfRule type="cellIs" dxfId="66" priority="25" operator="lessThan">
      <formula>$F$10</formula>
    </cfRule>
    <cfRule type="cellIs" dxfId="65" priority="27" operator="lessThan">
      <formula>$J$10</formula>
    </cfRule>
  </conditionalFormatting>
  <conditionalFormatting sqref="AH289:AI289">
    <cfRule type="cellIs" dxfId="64" priority="26" operator="lessThan">
      <formula>$F$18</formula>
    </cfRule>
  </conditionalFormatting>
  <conditionalFormatting sqref="AH307:AI328">
    <cfRule type="cellIs" dxfId="63" priority="32" operator="lessThan">
      <formula>$J$10&lt;$F$10</formula>
    </cfRule>
    <cfRule type="cellIs" dxfId="62" priority="31" operator="lessThan">
      <formula>$J$10</formula>
    </cfRule>
    <cfRule type="cellIs" dxfId="61" priority="29" operator="lessThan">
      <formula>$F$10</formula>
    </cfRule>
  </conditionalFormatting>
  <conditionalFormatting sqref="AH316:AI316">
    <cfRule type="cellIs" dxfId="60" priority="30" operator="lessThan">
      <formula>$F$18</formula>
    </cfRule>
  </conditionalFormatting>
  <conditionalFormatting sqref="AH334:AI355">
    <cfRule type="cellIs" dxfId="59" priority="36" operator="lessThan">
      <formula>$J$10&lt;$F$10</formula>
    </cfRule>
    <cfRule type="cellIs" dxfId="58" priority="35" operator="lessThan">
      <formula>$J$10</formula>
    </cfRule>
    <cfRule type="cellIs" dxfId="57" priority="33" operator="lessThan">
      <formula>$F$10</formula>
    </cfRule>
  </conditionalFormatting>
  <conditionalFormatting sqref="AH343:AI343">
    <cfRule type="cellIs" dxfId="56" priority="34" operator="lessThan">
      <formula>$F$18</formula>
    </cfRule>
  </conditionalFormatting>
  <conditionalFormatting sqref="AH362:AI383">
    <cfRule type="cellIs" dxfId="55" priority="39" operator="lessThan">
      <formula>$J$10</formula>
    </cfRule>
    <cfRule type="cellIs" dxfId="54" priority="37" operator="lessThan">
      <formula>$F$10</formula>
    </cfRule>
    <cfRule type="cellIs" dxfId="53" priority="40" operator="lessThan">
      <formula>$J$10&lt;$F$10</formula>
    </cfRule>
  </conditionalFormatting>
  <conditionalFormatting sqref="AH371:AI371">
    <cfRule type="cellIs" dxfId="52" priority="38" operator="lessThan">
      <formula>$F$18</formula>
    </cfRule>
  </conditionalFormatting>
  <conditionalFormatting sqref="AH390:AI411">
    <cfRule type="cellIs" dxfId="51" priority="44" operator="lessThan">
      <formula>$J$10&lt;$F$10</formula>
    </cfRule>
    <cfRule type="cellIs" dxfId="50" priority="43" operator="lessThan">
      <formula>$J$10</formula>
    </cfRule>
    <cfRule type="cellIs" dxfId="49" priority="41" operator="lessThan">
      <formula>$F$10</formula>
    </cfRule>
  </conditionalFormatting>
  <conditionalFormatting sqref="AH399:AI399">
    <cfRule type="cellIs" dxfId="48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topLeftCell="A425" zoomScale="70" zoomScaleNormal="70" workbookViewId="0">
      <selection activeCell="Q448" sqref="Q448:Q462"/>
    </sheetView>
  </sheetViews>
  <sheetFormatPr defaultRowHeight="14.25"/>
  <cols>
    <col min="2" max="2" width="9.86328125" bestFit="1" customWidth="1"/>
    <col min="3" max="3" width="12.265625" bestFit="1" customWidth="1"/>
    <col min="6" max="6" width="9.6640625" bestFit="1" customWidth="1"/>
    <col min="7" max="7" width="10.1328125" bestFit="1" customWidth="1"/>
    <col min="10" max="10" width="9.86328125" bestFit="1" customWidth="1"/>
    <col min="14" max="14" width="9.6640625" bestFit="1" customWidth="1"/>
    <col min="15" max="15" width="10.1328125" bestFit="1" customWidth="1"/>
    <col min="18" max="18" width="9.86328125" bestFit="1" customWidth="1"/>
    <col min="22" max="22" width="9.6640625" bestFit="1" customWidth="1"/>
    <col min="23" max="23" width="10.1328125" bestFit="1" customWidth="1"/>
  </cols>
  <sheetData>
    <row r="1" spans="1:23">
      <c r="A1" s="439" t="s">
        <v>1160</v>
      </c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  <c r="N1" s="440"/>
      <c r="O1" s="440"/>
      <c r="P1" s="440"/>
      <c r="Q1" s="440"/>
      <c r="R1" s="440"/>
      <c r="S1" s="440"/>
      <c r="T1" s="440"/>
      <c r="U1" s="440"/>
      <c r="V1" s="440"/>
      <c r="W1" s="441"/>
    </row>
    <row r="2" spans="1:23" ht="14.65" thickBot="1">
      <c r="A2" s="442"/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  <c r="R2" s="443"/>
      <c r="S2" s="443"/>
      <c r="T2" s="443"/>
      <c r="U2" s="443"/>
      <c r="V2" s="443"/>
      <c r="W2" s="444"/>
    </row>
    <row r="3" spans="1:23" ht="14.65" thickBot="1"/>
    <row r="4" spans="1:23" ht="14.65" thickBot="1">
      <c r="A4" s="445" t="s">
        <v>929</v>
      </c>
      <c r="B4" s="446"/>
      <c r="C4" s="446"/>
      <c r="D4" s="446"/>
      <c r="E4" s="446"/>
      <c r="F4" s="446"/>
      <c r="G4" s="447"/>
      <c r="I4" s="445" t="s">
        <v>929</v>
      </c>
      <c r="J4" s="446"/>
      <c r="K4" s="446"/>
      <c r="L4" s="446"/>
      <c r="M4" s="446"/>
      <c r="N4" s="446"/>
      <c r="O4" s="447"/>
      <c r="Q4" s="445" t="s">
        <v>929</v>
      </c>
      <c r="R4" s="446"/>
      <c r="S4" s="446"/>
      <c r="T4" s="446"/>
      <c r="U4" s="446"/>
      <c r="V4" s="446"/>
      <c r="W4" s="447"/>
    </row>
    <row r="5" spans="1:23" ht="14.65" thickBot="1">
      <c r="A5" s="448" t="s">
        <v>1157</v>
      </c>
      <c r="B5" s="450" t="s">
        <v>790</v>
      </c>
      <c r="C5" s="452" t="s">
        <v>1093</v>
      </c>
      <c r="D5" s="453"/>
      <c r="E5" s="454"/>
      <c r="F5" s="455" t="s">
        <v>959</v>
      </c>
      <c r="G5" s="456"/>
      <c r="I5" s="448" t="s">
        <v>1157</v>
      </c>
      <c r="J5" s="450" t="s">
        <v>790</v>
      </c>
      <c r="K5" s="452" t="s">
        <v>1093</v>
      </c>
      <c r="L5" s="453"/>
      <c r="M5" s="454"/>
      <c r="N5" s="455" t="s">
        <v>959</v>
      </c>
      <c r="O5" s="456"/>
      <c r="Q5" s="448" t="s">
        <v>1157</v>
      </c>
      <c r="R5" s="450" t="s">
        <v>790</v>
      </c>
      <c r="S5" s="452" t="s">
        <v>1093</v>
      </c>
      <c r="T5" s="453"/>
      <c r="U5" s="454"/>
      <c r="V5" s="455" t="s">
        <v>959</v>
      </c>
      <c r="W5" s="456"/>
    </row>
    <row r="6" spans="1:23" ht="14.65" thickBot="1">
      <c r="A6" s="449"/>
      <c r="B6" s="451"/>
      <c r="C6" s="328" t="s">
        <v>951</v>
      </c>
      <c r="D6" s="328" t="s">
        <v>952</v>
      </c>
      <c r="E6" s="328" t="s">
        <v>953</v>
      </c>
      <c r="F6" s="328" t="s">
        <v>957</v>
      </c>
      <c r="G6" s="328" t="s">
        <v>958</v>
      </c>
      <c r="I6" s="449"/>
      <c r="J6" s="451"/>
      <c r="K6" s="328" t="s">
        <v>951</v>
      </c>
      <c r="L6" s="328" t="s">
        <v>952</v>
      </c>
      <c r="M6" s="328" t="s">
        <v>953</v>
      </c>
      <c r="N6" s="328" t="s">
        <v>957</v>
      </c>
      <c r="O6" s="328" t="s">
        <v>958</v>
      </c>
      <c r="Q6" s="449"/>
      <c r="R6" s="451"/>
      <c r="S6" s="328" t="s">
        <v>951</v>
      </c>
      <c r="T6" s="328" t="s">
        <v>952</v>
      </c>
      <c r="U6" s="328" t="s">
        <v>953</v>
      </c>
      <c r="V6" s="328" t="s">
        <v>957</v>
      </c>
      <c r="W6" s="328" t="s">
        <v>958</v>
      </c>
    </row>
    <row r="7" spans="1:23">
      <c r="A7" s="457" t="s">
        <v>1156</v>
      </c>
      <c r="B7" s="337" t="s">
        <v>1141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457" t="s">
        <v>1158</v>
      </c>
      <c r="J7" s="337" t="s">
        <v>1141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457" t="s">
        <v>1159</v>
      </c>
      <c r="R7" s="337" t="s">
        <v>1141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>
      <c r="A8" s="458"/>
      <c r="B8" s="338" t="s">
        <v>1142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458"/>
      <c r="J8" s="338" t="s">
        <v>1142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458"/>
      <c r="R8" s="338" t="s">
        <v>1142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>
      <c r="A9" s="458"/>
      <c r="B9" s="338" t="s">
        <v>1143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458"/>
      <c r="J9" s="338" t="s">
        <v>1143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458"/>
      <c r="R9" s="338" t="s">
        <v>1143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>
      <c r="A10" s="458"/>
      <c r="B10" s="338" t="s">
        <v>1144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458"/>
      <c r="J10" s="338" t="s">
        <v>1144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458"/>
      <c r="R10" s="338" t="s">
        <v>1144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>
      <c r="A11" s="458"/>
      <c r="B11" s="338" t="s">
        <v>1145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458"/>
      <c r="J11" s="338" t="s">
        <v>1145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458"/>
      <c r="R11" s="338" t="s">
        <v>1145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>
      <c r="A12" s="458"/>
      <c r="B12" s="338" t="s">
        <v>1146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458"/>
      <c r="J12" s="338" t="s">
        <v>1146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458"/>
      <c r="R12" s="338" t="s">
        <v>1146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>
      <c r="A13" s="458"/>
      <c r="B13" s="338" t="s">
        <v>1147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458"/>
      <c r="J13" s="338" t="s">
        <v>1147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458"/>
      <c r="R13" s="338" t="s">
        <v>1147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>
      <c r="A14" s="458"/>
      <c r="B14" s="338" t="s">
        <v>1148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458"/>
      <c r="J14" s="338" t="s">
        <v>1148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458"/>
      <c r="R14" s="338" t="s">
        <v>1148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>
      <c r="A15" s="458"/>
      <c r="B15" s="338" t="s">
        <v>1149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458"/>
      <c r="J15" s="338" t="s">
        <v>1149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458"/>
      <c r="R15" s="338" t="s">
        <v>1149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6.6000000000000003E-2</v>
      </c>
      <c r="W15" s="346">
        <f>'Flusso dati statici sensori'!AD226</f>
        <v>6.7000000000000002E-3</v>
      </c>
    </row>
    <row r="16" spans="1:23">
      <c r="A16" s="458"/>
      <c r="B16" s="338" t="s">
        <v>1150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458"/>
      <c r="J16" s="338" t="s">
        <v>1150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458"/>
      <c r="R16" s="338" t="s">
        <v>1150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>
      <c r="A17" s="458"/>
      <c r="B17" s="338" t="s">
        <v>1151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458"/>
      <c r="J17" s="338" t="s">
        <v>1151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458"/>
      <c r="R17" s="338" t="s">
        <v>1151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>
      <c r="A18" s="458"/>
      <c r="B18" s="338" t="s">
        <v>1152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458"/>
      <c r="J18" s="338" t="s">
        <v>1152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458"/>
      <c r="R18" s="338" t="s">
        <v>1152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>
      <c r="A19" s="458"/>
      <c r="B19" s="338" t="s">
        <v>1153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458"/>
      <c r="J19" s="338" t="s">
        <v>1153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458"/>
      <c r="R19" s="338" t="s">
        <v>1153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>
      <c r="A20" s="458"/>
      <c r="B20" s="338" t="s">
        <v>1154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458"/>
      <c r="J20" s="338" t="s">
        <v>1154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458"/>
      <c r="R20" s="338" t="s">
        <v>1154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4.65" thickBot="1">
      <c r="A21" s="459"/>
      <c r="B21" s="339" t="s">
        <v>1155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459"/>
      <c r="J21" s="339" t="s">
        <v>1155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459"/>
      <c r="R21" s="339" t="s">
        <v>1155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4.65" thickBot="1"/>
    <row r="25" spans="1:23" ht="14.65" thickBot="1">
      <c r="A25" s="445" t="s">
        <v>930</v>
      </c>
      <c r="B25" s="446"/>
      <c r="C25" s="446"/>
      <c r="D25" s="446"/>
      <c r="E25" s="446"/>
      <c r="F25" s="446"/>
      <c r="G25" s="447"/>
      <c r="I25" s="445" t="s">
        <v>930</v>
      </c>
      <c r="J25" s="446"/>
      <c r="K25" s="446"/>
      <c r="L25" s="446"/>
      <c r="M25" s="446"/>
      <c r="N25" s="446"/>
      <c r="O25" s="447"/>
      <c r="Q25" s="445" t="s">
        <v>930</v>
      </c>
      <c r="R25" s="446"/>
      <c r="S25" s="446"/>
      <c r="T25" s="446"/>
      <c r="U25" s="446"/>
      <c r="V25" s="446"/>
      <c r="W25" s="447"/>
    </row>
    <row r="26" spans="1:23" ht="14.65" thickBot="1">
      <c r="A26" s="448" t="s">
        <v>1157</v>
      </c>
      <c r="B26" s="450" t="s">
        <v>790</v>
      </c>
      <c r="C26" s="452" t="s">
        <v>1093</v>
      </c>
      <c r="D26" s="453"/>
      <c r="E26" s="454"/>
      <c r="F26" s="455" t="s">
        <v>959</v>
      </c>
      <c r="G26" s="456"/>
      <c r="I26" s="448" t="s">
        <v>1157</v>
      </c>
      <c r="J26" s="450" t="s">
        <v>790</v>
      </c>
      <c r="K26" s="452" t="s">
        <v>1093</v>
      </c>
      <c r="L26" s="453"/>
      <c r="M26" s="454"/>
      <c r="N26" s="455" t="s">
        <v>959</v>
      </c>
      <c r="O26" s="456"/>
      <c r="Q26" s="448" t="s">
        <v>1157</v>
      </c>
      <c r="R26" s="450" t="s">
        <v>790</v>
      </c>
      <c r="S26" s="452" t="s">
        <v>1093</v>
      </c>
      <c r="T26" s="453"/>
      <c r="U26" s="454"/>
      <c r="V26" s="455" t="s">
        <v>959</v>
      </c>
      <c r="W26" s="456"/>
    </row>
    <row r="27" spans="1:23" ht="14.65" thickBot="1">
      <c r="A27" s="449"/>
      <c r="B27" s="451"/>
      <c r="C27" s="328" t="s">
        <v>951</v>
      </c>
      <c r="D27" s="328" t="s">
        <v>952</v>
      </c>
      <c r="E27" s="328" t="s">
        <v>953</v>
      </c>
      <c r="F27" s="328" t="s">
        <v>957</v>
      </c>
      <c r="G27" s="328" t="s">
        <v>958</v>
      </c>
      <c r="I27" s="449"/>
      <c r="J27" s="451"/>
      <c r="K27" s="328" t="s">
        <v>951</v>
      </c>
      <c r="L27" s="328" t="s">
        <v>952</v>
      </c>
      <c r="M27" s="328" t="s">
        <v>953</v>
      </c>
      <c r="N27" s="328" t="s">
        <v>957</v>
      </c>
      <c r="O27" s="328" t="s">
        <v>958</v>
      </c>
      <c r="Q27" s="449"/>
      <c r="R27" s="451"/>
      <c r="S27" s="328" t="s">
        <v>951</v>
      </c>
      <c r="T27" s="328" t="s">
        <v>952</v>
      </c>
      <c r="U27" s="328" t="s">
        <v>953</v>
      </c>
      <c r="V27" s="328" t="s">
        <v>957</v>
      </c>
      <c r="W27" s="328" t="s">
        <v>958</v>
      </c>
    </row>
    <row r="28" spans="1:23">
      <c r="A28" s="457" t="s">
        <v>1156</v>
      </c>
      <c r="B28" s="330" t="s">
        <v>1141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457" t="s">
        <v>1158</v>
      </c>
      <c r="J28" s="337" t="s">
        <v>1141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506" t="s">
        <v>1159</v>
      </c>
      <c r="R28" s="337" t="s">
        <v>1141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>
      <c r="A29" s="458"/>
      <c r="B29" s="331" t="s">
        <v>1142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458"/>
      <c r="J29" s="338" t="s">
        <v>1142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507"/>
      <c r="R29" s="338" t="s">
        <v>1142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>
      <c r="A30" s="458"/>
      <c r="B30" s="331" t="s">
        <v>1143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458"/>
      <c r="J30" s="338" t="s">
        <v>1143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507"/>
      <c r="R30" s="338" t="s">
        <v>1143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>
      <c r="A31" s="458"/>
      <c r="B31" s="331" t="s">
        <v>1144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458"/>
      <c r="J31" s="338" t="s">
        <v>1144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507"/>
      <c r="R31" s="338" t="s">
        <v>1144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>
      <c r="A32" s="458"/>
      <c r="B32" s="331" t="s">
        <v>1145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458"/>
      <c r="J32" s="338" t="s">
        <v>1145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507"/>
      <c r="R32" s="338" t="s">
        <v>1145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>
      <c r="A33" s="458"/>
      <c r="B33" s="331" t="s">
        <v>1146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458"/>
      <c r="J33" s="338" t="s">
        <v>1146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507"/>
      <c r="R33" s="338" t="s">
        <v>1146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>
      <c r="A34" s="458"/>
      <c r="B34" s="331" t="s">
        <v>1147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458"/>
      <c r="J34" s="338" t="s">
        <v>1147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507"/>
      <c r="R34" s="338" t="s">
        <v>1147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>
      <c r="A35" s="458"/>
      <c r="B35" s="331" t="s">
        <v>1148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458"/>
      <c r="J35" s="338" t="s">
        <v>1148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507"/>
      <c r="R35" s="338" t="s">
        <v>1148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>
      <c r="A36" s="458"/>
      <c r="B36" s="331" t="s">
        <v>1149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458"/>
      <c r="J36" s="338" t="s">
        <v>1149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507"/>
      <c r="R36" s="338" t="s">
        <v>1149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>
      <c r="A37" s="458"/>
      <c r="B37" s="331" t="s">
        <v>1150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458"/>
      <c r="J37" s="338" t="s">
        <v>1150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507"/>
      <c r="R37" s="338" t="s">
        <v>1150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>
      <c r="A38" s="458"/>
      <c r="B38" s="331" t="s">
        <v>1151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458"/>
      <c r="J38" s="338" t="s">
        <v>1151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507"/>
      <c r="R38" s="338" t="s">
        <v>1151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>
      <c r="A39" s="458"/>
      <c r="B39" s="331" t="s">
        <v>1152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458"/>
      <c r="J39" s="338" t="s">
        <v>1152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507"/>
      <c r="R39" s="338" t="s">
        <v>1152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>
      <c r="A40" s="458"/>
      <c r="B40" s="331" t="s">
        <v>1153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458"/>
      <c r="J40" s="338" t="s">
        <v>1153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507"/>
      <c r="R40" s="338" t="s">
        <v>1153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>
      <c r="A41" s="458"/>
      <c r="B41" s="331" t="s">
        <v>1154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458"/>
      <c r="J41" s="338" t="s">
        <v>1154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507"/>
      <c r="R41" s="338" t="s">
        <v>1154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4.65" thickBot="1">
      <c r="A42" s="459"/>
      <c r="B42" s="332" t="s">
        <v>1155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459"/>
      <c r="J42" s="339" t="s">
        <v>1155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508"/>
      <c r="R42" s="339" t="s">
        <v>1155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4.65" thickBot="1"/>
    <row r="46" spans="1:23" ht="14.65" thickBot="1">
      <c r="A46" s="445" t="s">
        <v>931</v>
      </c>
      <c r="B46" s="446"/>
      <c r="C46" s="446"/>
      <c r="D46" s="446"/>
      <c r="E46" s="446"/>
      <c r="F46" s="446"/>
      <c r="G46" s="447"/>
      <c r="I46" s="445" t="s">
        <v>931</v>
      </c>
      <c r="J46" s="446"/>
      <c r="K46" s="446"/>
      <c r="L46" s="446"/>
      <c r="M46" s="446"/>
      <c r="N46" s="446"/>
      <c r="O46" s="447"/>
      <c r="Q46" s="445" t="s">
        <v>931</v>
      </c>
      <c r="R46" s="446"/>
      <c r="S46" s="446"/>
      <c r="T46" s="446"/>
      <c r="U46" s="446"/>
      <c r="V46" s="446"/>
      <c r="W46" s="447"/>
    </row>
    <row r="47" spans="1:23" ht="14.65" thickBot="1">
      <c r="A47" s="448" t="s">
        <v>1157</v>
      </c>
      <c r="B47" s="450" t="s">
        <v>790</v>
      </c>
      <c r="C47" s="452" t="s">
        <v>1093</v>
      </c>
      <c r="D47" s="453"/>
      <c r="E47" s="454"/>
      <c r="F47" s="455" t="s">
        <v>959</v>
      </c>
      <c r="G47" s="456"/>
      <c r="I47" s="448" t="s">
        <v>1157</v>
      </c>
      <c r="J47" s="450" t="s">
        <v>790</v>
      </c>
      <c r="K47" s="452" t="s">
        <v>1093</v>
      </c>
      <c r="L47" s="453"/>
      <c r="M47" s="454"/>
      <c r="N47" s="455" t="s">
        <v>959</v>
      </c>
      <c r="O47" s="456"/>
      <c r="Q47" s="448" t="s">
        <v>1157</v>
      </c>
      <c r="R47" s="450" t="s">
        <v>790</v>
      </c>
      <c r="S47" s="452" t="s">
        <v>1093</v>
      </c>
      <c r="T47" s="453"/>
      <c r="U47" s="454"/>
      <c r="V47" s="455" t="s">
        <v>959</v>
      </c>
      <c r="W47" s="456"/>
    </row>
    <row r="48" spans="1:23" ht="14.65" thickBot="1">
      <c r="A48" s="449"/>
      <c r="B48" s="451"/>
      <c r="C48" s="328" t="s">
        <v>951</v>
      </c>
      <c r="D48" s="328" t="s">
        <v>952</v>
      </c>
      <c r="E48" s="328" t="s">
        <v>953</v>
      </c>
      <c r="F48" s="328" t="s">
        <v>957</v>
      </c>
      <c r="G48" s="328" t="s">
        <v>958</v>
      </c>
      <c r="I48" s="449"/>
      <c r="J48" s="451"/>
      <c r="K48" s="328" t="s">
        <v>951</v>
      </c>
      <c r="L48" s="328" t="s">
        <v>952</v>
      </c>
      <c r="M48" s="328" t="s">
        <v>953</v>
      </c>
      <c r="N48" s="328" t="s">
        <v>957</v>
      </c>
      <c r="O48" s="328" t="s">
        <v>958</v>
      </c>
      <c r="Q48" s="449"/>
      <c r="R48" s="451"/>
      <c r="S48" s="328" t="s">
        <v>951</v>
      </c>
      <c r="T48" s="328" t="s">
        <v>952</v>
      </c>
      <c r="U48" s="328" t="s">
        <v>953</v>
      </c>
      <c r="V48" s="328" t="s">
        <v>957</v>
      </c>
      <c r="W48" s="328" t="s">
        <v>958</v>
      </c>
    </row>
    <row r="49" spans="1:23">
      <c r="A49" s="457" t="s">
        <v>1156</v>
      </c>
      <c r="B49" s="337" t="s">
        <v>1141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457" t="s">
        <v>1158</v>
      </c>
      <c r="J49" s="337" t="s">
        <v>1141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506" t="s">
        <v>1159</v>
      </c>
      <c r="R49" s="337" t="s">
        <v>1141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>
      <c r="A50" s="458"/>
      <c r="B50" s="338" t="s">
        <v>1142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458"/>
      <c r="J50" s="338" t="s">
        <v>1142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507"/>
      <c r="R50" s="338" t="s">
        <v>1142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>
      <c r="A51" s="458"/>
      <c r="B51" s="338" t="s">
        <v>1143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458"/>
      <c r="J51" s="338" t="s">
        <v>1143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507"/>
      <c r="R51" s="338" t="s">
        <v>1143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>
      <c r="A52" s="458"/>
      <c r="B52" s="338" t="s">
        <v>1144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458"/>
      <c r="J52" s="338" t="s">
        <v>1144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507"/>
      <c r="R52" s="338" t="s">
        <v>1144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>
      <c r="A53" s="458"/>
      <c r="B53" s="338" t="s">
        <v>1145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458"/>
      <c r="J53" s="338" t="s">
        <v>1145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507"/>
      <c r="R53" s="338" t="s">
        <v>1145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>
      <c r="A54" s="458"/>
      <c r="B54" s="338" t="s">
        <v>1146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458"/>
      <c r="J54" s="338" t="s">
        <v>1146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507"/>
      <c r="R54" s="338" t="s">
        <v>1146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>
      <c r="A55" s="458"/>
      <c r="B55" s="338" t="s">
        <v>1147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458"/>
      <c r="J55" s="338" t="s">
        <v>1147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507"/>
      <c r="R55" s="338" t="s">
        <v>1147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>
      <c r="A56" s="458"/>
      <c r="B56" s="338" t="s">
        <v>1148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458"/>
      <c r="J56" s="338" t="s">
        <v>1148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507"/>
      <c r="R56" s="338" t="s">
        <v>1148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>
      <c r="A57" s="458"/>
      <c r="B57" s="338" t="s">
        <v>1149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458"/>
      <c r="J57" s="338" t="s">
        <v>1149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507"/>
      <c r="R57" s="338" t="s">
        <v>1149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>
      <c r="A58" s="458"/>
      <c r="B58" s="338" t="s">
        <v>1150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458"/>
      <c r="J58" s="338" t="s">
        <v>1150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507"/>
      <c r="R58" s="338" t="s">
        <v>1150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>
      <c r="A59" s="458"/>
      <c r="B59" s="338" t="s">
        <v>1151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458"/>
      <c r="J59" s="338" t="s">
        <v>1151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507"/>
      <c r="R59" s="338" t="s">
        <v>1151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>
      <c r="A60" s="458"/>
      <c r="B60" s="338" t="s">
        <v>1152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458"/>
      <c r="J60" s="338" t="s">
        <v>1152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507"/>
      <c r="R60" s="338" t="s">
        <v>1152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>
      <c r="A61" s="458"/>
      <c r="B61" s="338" t="s">
        <v>1153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458"/>
      <c r="J61" s="338" t="s">
        <v>1153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507"/>
      <c r="R61" s="338" t="s">
        <v>1153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>
      <c r="A62" s="458"/>
      <c r="B62" s="338" t="s">
        <v>1154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458"/>
      <c r="J62" s="338" t="s">
        <v>1154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507"/>
      <c r="R62" s="338" t="s">
        <v>1154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4.65" thickBot="1">
      <c r="A63" s="459"/>
      <c r="B63" s="339" t="s">
        <v>1155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459"/>
      <c r="J63" s="339" t="s">
        <v>1155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508"/>
      <c r="R63" s="339" t="s">
        <v>1155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4.65" thickBot="1"/>
    <row r="67" spans="1:23" ht="14.65" thickBot="1">
      <c r="A67" s="445" t="s">
        <v>932</v>
      </c>
      <c r="B67" s="446"/>
      <c r="C67" s="446"/>
      <c r="D67" s="446"/>
      <c r="E67" s="446"/>
      <c r="F67" s="446"/>
      <c r="G67" s="447"/>
      <c r="I67" s="445" t="s">
        <v>932</v>
      </c>
      <c r="J67" s="446"/>
      <c r="K67" s="446"/>
      <c r="L67" s="446"/>
      <c r="M67" s="446"/>
      <c r="N67" s="446"/>
      <c r="O67" s="447"/>
      <c r="Q67" s="445" t="s">
        <v>932</v>
      </c>
      <c r="R67" s="446"/>
      <c r="S67" s="446"/>
      <c r="T67" s="446"/>
      <c r="U67" s="446"/>
      <c r="V67" s="446"/>
      <c r="W67" s="447"/>
    </row>
    <row r="68" spans="1:23" ht="14.65" thickBot="1">
      <c r="A68" s="448" t="s">
        <v>1157</v>
      </c>
      <c r="B68" s="450" t="s">
        <v>790</v>
      </c>
      <c r="C68" s="452" t="s">
        <v>1093</v>
      </c>
      <c r="D68" s="453"/>
      <c r="E68" s="454"/>
      <c r="F68" s="455" t="s">
        <v>959</v>
      </c>
      <c r="G68" s="456"/>
      <c r="I68" s="448" t="s">
        <v>1157</v>
      </c>
      <c r="J68" s="450" t="s">
        <v>790</v>
      </c>
      <c r="K68" s="452" t="s">
        <v>1093</v>
      </c>
      <c r="L68" s="453"/>
      <c r="M68" s="454"/>
      <c r="N68" s="455" t="s">
        <v>959</v>
      </c>
      <c r="O68" s="456"/>
      <c r="Q68" s="448" t="s">
        <v>1157</v>
      </c>
      <c r="R68" s="450" t="s">
        <v>790</v>
      </c>
      <c r="S68" s="452" t="s">
        <v>1093</v>
      </c>
      <c r="T68" s="453"/>
      <c r="U68" s="454"/>
      <c r="V68" s="455" t="s">
        <v>959</v>
      </c>
      <c r="W68" s="456"/>
    </row>
    <row r="69" spans="1:23" ht="14.65" thickBot="1">
      <c r="A69" s="449"/>
      <c r="B69" s="451"/>
      <c r="C69" s="328" t="s">
        <v>951</v>
      </c>
      <c r="D69" s="328" t="s">
        <v>952</v>
      </c>
      <c r="E69" s="328" t="s">
        <v>953</v>
      </c>
      <c r="F69" s="328" t="s">
        <v>957</v>
      </c>
      <c r="G69" s="328" t="s">
        <v>958</v>
      </c>
      <c r="I69" s="449"/>
      <c r="J69" s="451"/>
      <c r="K69" s="328" t="s">
        <v>951</v>
      </c>
      <c r="L69" s="328" t="s">
        <v>952</v>
      </c>
      <c r="M69" s="328" t="s">
        <v>953</v>
      </c>
      <c r="N69" s="328" t="s">
        <v>957</v>
      </c>
      <c r="O69" s="328" t="s">
        <v>958</v>
      </c>
      <c r="Q69" s="449"/>
      <c r="R69" s="451"/>
      <c r="S69" s="328" t="s">
        <v>951</v>
      </c>
      <c r="T69" s="328" t="s">
        <v>952</v>
      </c>
      <c r="U69" s="328" t="s">
        <v>953</v>
      </c>
      <c r="V69" s="328" t="s">
        <v>957</v>
      </c>
      <c r="W69" s="328" t="s">
        <v>958</v>
      </c>
    </row>
    <row r="70" spans="1:23">
      <c r="A70" s="457" t="s">
        <v>1156</v>
      </c>
      <c r="B70" s="337" t="s">
        <v>1141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457" t="s">
        <v>1158</v>
      </c>
      <c r="J70" s="337" t="s">
        <v>1141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506" t="s">
        <v>1159</v>
      </c>
      <c r="R70" s="337" t="s">
        <v>1141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>
      <c r="A71" s="458"/>
      <c r="B71" s="338" t="s">
        <v>1142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458"/>
      <c r="J71" s="338" t="s">
        <v>1142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507"/>
      <c r="R71" s="338" t="s">
        <v>1142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>
      <c r="A72" s="458"/>
      <c r="B72" s="338" t="s">
        <v>1143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458"/>
      <c r="J72" s="338" t="s">
        <v>1143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507"/>
      <c r="R72" s="338" t="s">
        <v>1143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>
      <c r="A73" s="458"/>
      <c r="B73" s="338" t="s">
        <v>1144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458"/>
      <c r="J73" s="338" t="s">
        <v>1144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507"/>
      <c r="R73" s="338" t="s">
        <v>1144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>
      <c r="A74" s="458"/>
      <c r="B74" s="338" t="s">
        <v>1145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458"/>
      <c r="J74" s="338" t="s">
        <v>1145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507"/>
      <c r="R74" s="338" t="s">
        <v>1145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>
      <c r="A75" s="458"/>
      <c r="B75" s="338" t="s">
        <v>1146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458"/>
      <c r="J75" s="338" t="s">
        <v>1146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507"/>
      <c r="R75" s="338" t="s">
        <v>1146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>
      <c r="A76" s="458"/>
      <c r="B76" s="338" t="s">
        <v>1147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458"/>
      <c r="J76" s="338" t="s">
        <v>1147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507"/>
      <c r="R76" s="338" t="s">
        <v>1147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>
      <c r="A77" s="458"/>
      <c r="B77" s="338" t="s">
        <v>1148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458"/>
      <c r="J77" s="338" t="s">
        <v>1148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507"/>
      <c r="R77" s="338" t="s">
        <v>1148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>
      <c r="A78" s="458"/>
      <c r="B78" s="338" t="s">
        <v>1149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458"/>
      <c r="J78" s="338" t="s">
        <v>1149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507"/>
      <c r="R78" s="338" t="s">
        <v>1149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>
      <c r="A79" s="458"/>
      <c r="B79" s="338" t="s">
        <v>1150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458"/>
      <c r="J79" s="338" t="s">
        <v>1150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507"/>
      <c r="R79" s="338" t="s">
        <v>1150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>
      <c r="A80" s="458"/>
      <c r="B80" s="338" t="s">
        <v>1151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458"/>
      <c r="J80" s="338" t="s">
        <v>1151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507"/>
      <c r="R80" s="338" t="s">
        <v>1151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>
      <c r="A81" s="458"/>
      <c r="B81" s="338" t="s">
        <v>1152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458"/>
      <c r="J81" s="338" t="s">
        <v>1152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507"/>
      <c r="R81" s="338" t="s">
        <v>1152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>
      <c r="A82" s="458"/>
      <c r="B82" s="338" t="s">
        <v>1153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458"/>
      <c r="J82" s="338" t="s">
        <v>1153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507"/>
      <c r="R82" s="338" t="s">
        <v>1153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>
      <c r="A83" s="458"/>
      <c r="B83" s="338" t="s">
        <v>1154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458"/>
      <c r="J83" s="338" t="s">
        <v>1154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507"/>
      <c r="R83" s="338" t="s">
        <v>1154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4.65" thickBot="1">
      <c r="A84" s="459"/>
      <c r="B84" s="339" t="s">
        <v>1155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459"/>
      <c r="J84" s="339" t="s">
        <v>1155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508"/>
      <c r="R84" s="339" t="s">
        <v>1155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4.65" thickBot="1"/>
    <row r="88" spans="1:23" ht="14.65" thickBot="1">
      <c r="A88" s="445" t="s">
        <v>933</v>
      </c>
      <c r="B88" s="446"/>
      <c r="C88" s="446"/>
      <c r="D88" s="446"/>
      <c r="E88" s="446"/>
      <c r="F88" s="446"/>
      <c r="G88" s="447"/>
      <c r="I88" s="445" t="s">
        <v>933</v>
      </c>
      <c r="J88" s="446"/>
      <c r="K88" s="446"/>
      <c r="L88" s="446"/>
      <c r="M88" s="446"/>
      <c r="N88" s="446"/>
      <c r="O88" s="447"/>
      <c r="Q88" s="445" t="s">
        <v>933</v>
      </c>
      <c r="R88" s="446"/>
      <c r="S88" s="446"/>
      <c r="T88" s="446"/>
      <c r="U88" s="446"/>
      <c r="V88" s="446"/>
      <c r="W88" s="447"/>
    </row>
    <row r="89" spans="1:23" ht="14.65" thickBot="1">
      <c r="A89" s="448" t="s">
        <v>1157</v>
      </c>
      <c r="B89" s="450" t="s">
        <v>790</v>
      </c>
      <c r="C89" s="452" t="s">
        <v>1093</v>
      </c>
      <c r="D89" s="453"/>
      <c r="E89" s="454"/>
      <c r="F89" s="455" t="s">
        <v>959</v>
      </c>
      <c r="G89" s="456"/>
      <c r="I89" s="448" t="s">
        <v>1157</v>
      </c>
      <c r="J89" s="450" t="s">
        <v>790</v>
      </c>
      <c r="K89" s="452" t="s">
        <v>1093</v>
      </c>
      <c r="L89" s="453"/>
      <c r="M89" s="454"/>
      <c r="N89" s="455" t="s">
        <v>959</v>
      </c>
      <c r="O89" s="456"/>
      <c r="Q89" s="448" t="s">
        <v>1157</v>
      </c>
      <c r="R89" s="450" t="s">
        <v>790</v>
      </c>
      <c r="S89" s="452" t="s">
        <v>1093</v>
      </c>
      <c r="T89" s="453"/>
      <c r="U89" s="454"/>
      <c r="V89" s="455" t="s">
        <v>959</v>
      </c>
      <c r="W89" s="456"/>
    </row>
    <row r="90" spans="1:23" ht="14.65" thickBot="1">
      <c r="A90" s="449"/>
      <c r="B90" s="451"/>
      <c r="C90" s="328" t="s">
        <v>951</v>
      </c>
      <c r="D90" s="328" t="s">
        <v>952</v>
      </c>
      <c r="E90" s="328" t="s">
        <v>953</v>
      </c>
      <c r="F90" s="328" t="s">
        <v>957</v>
      </c>
      <c r="G90" s="328" t="s">
        <v>958</v>
      </c>
      <c r="I90" s="449"/>
      <c r="J90" s="451"/>
      <c r="K90" s="328" t="s">
        <v>951</v>
      </c>
      <c r="L90" s="328" t="s">
        <v>952</v>
      </c>
      <c r="M90" s="328" t="s">
        <v>953</v>
      </c>
      <c r="N90" s="328" t="s">
        <v>957</v>
      </c>
      <c r="O90" s="328" t="s">
        <v>958</v>
      </c>
      <c r="Q90" s="449"/>
      <c r="R90" s="451"/>
      <c r="S90" s="328" t="s">
        <v>951</v>
      </c>
      <c r="T90" s="328" t="s">
        <v>952</v>
      </c>
      <c r="U90" s="328" t="s">
        <v>953</v>
      </c>
      <c r="V90" s="328" t="s">
        <v>957</v>
      </c>
      <c r="W90" s="328" t="s">
        <v>958</v>
      </c>
    </row>
    <row r="91" spans="1:23">
      <c r="A91" s="457" t="s">
        <v>1156</v>
      </c>
      <c r="B91" s="337" t="s">
        <v>1141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457" t="s">
        <v>1158</v>
      </c>
      <c r="J91" s="337" t="s">
        <v>1141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506" t="s">
        <v>1159</v>
      </c>
      <c r="R91" s="337" t="s">
        <v>1141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>
      <c r="A92" s="458"/>
      <c r="B92" s="338" t="s">
        <v>1142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458"/>
      <c r="J92" s="338" t="s">
        <v>1142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507"/>
      <c r="R92" s="338" t="s">
        <v>1142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>
      <c r="A93" s="458"/>
      <c r="B93" s="338" t="s">
        <v>1143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458"/>
      <c r="J93" s="338" t="s">
        <v>1143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507"/>
      <c r="R93" s="338" t="s">
        <v>1143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>
      <c r="A94" s="458"/>
      <c r="B94" s="338" t="s">
        <v>1144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458"/>
      <c r="J94" s="338" t="s">
        <v>1144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507"/>
      <c r="R94" s="338" t="s">
        <v>1144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>
      <c r="A95" s="458"/>
      <c r="B95" s="338" t="s">
        <v>1145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458"/>
      <c r="J95" s="338" t="s">
        <v>1145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507"/>
      <c r="R95" s="338" t="s">
        <v>1145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>
      <c r="A96" s="458"/>
      <c r="B96" s="338" t="s">
        <v>1146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458"/>
      <c r="J96" s="338" t="s">
        <v>1146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507"/>
      <c r="R96" s="338" t="s">
        <v>1146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>
      <c r="A97" s="458"/>
      <c r="B97" s="338" t="s">
        <v>1147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458"/>
      <c r="J97" s="338" t="s">
        <v>1147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507"/>
      <c r="R97" s="338" t="s">
        <v>1147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>
      <c r="A98" s="458"/>
      <c r="B98" s="338" t="s">
        <v>1148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458"/>
      <c r="J98" s="338" t="s">
        <v>1148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507"/>
      <c r="R98" s="338" t="s">
        <v>1148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>
      <c r="A99" s="458"/>
      <c r="B99" s="338" t="s">
        <v>1149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458"/>
      <c r="J99" s="338" t="s">
        <v>1149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507"/>
      <c r="R99" s="338" t="s">
        <v>1149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>
      <c r="A100" s="458"/>
      <c r="B100" s="338" t="s">
        <v>1150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458"/>
      <c r="J100" s="338" t="s">
        <v>1150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507"/>
      <c r="R100" s="338" t="s">
        <v>1150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>
      <c r="A101" s="458"/>
      <c r="B101" s="338" t="s">
        <v>1151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458"/>
      <c r="J101" s="338" t="s">
        <v>1151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507"/>
      <c r="R101" s="338" t="s">
        <v>1151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>
      <c r="A102" s="458"/>
      <c r="B102" s="338" t="s">
        <v>1152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458"/>
      <c r="J102" s="338" t="s">
        <v>1152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507"/>
      <c r="R102" s="338" t="s">
        <v>1152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>
      <c r="A103" s="458"/>
      <c r="B103" s="338" t="s">
        <v>1153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458"/>
      <c r="J103" s="338" t="s">
        <v>1153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507"/>
      <c r="R103" s="338" t="s">
        <v>1153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>
      <c r="A104" s="458"/>
      <c r="B104" s="338" t="s">
        <v>1154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458"/>
      <c r="J104" s="338" t="s">
        <v>1154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507"/>
      <c r="R104" s="338" t="s">
        <v>1154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4.65" thickBot="1">
      <c r="A105" s="459"/>
      <c r="B105" s="339" t="s">
        <v>1155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459"/>
      <c r="J105" s="339" t="s">
        <v>1155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508"/>
      <c r="R105" s="339" t="s">
        <v>1155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4.65" thickBot="1"/>
    <row r="109" spans="1:23" ht="14.65" thickBot="1">
      <c r="A109" s="445" t="s">
        <v>934</v>
      </c>
      <c r="B109" s="446"/>
      <c r="C109" s="446"/>
      <c r="D109" s="446"/>
      <c r="E109" s="446"/>
      <c r="F109" s="446"/>
      <c r="G109" s="447"/>
      <c r="I109" s="445" t="s">
        <v>934</v>
      </c>
      <c r="J109" s="446"/>
      <c r="K109" s="446"/>
      <c r="L109" s="446"/>
      <c r="M109" s="446"/>
      <c r="N109" s="446"/>
      <c r="O109" s="447"/>
      <c r="Q109" s="445" t="s">
        <v>934</v>
      </c>
      <c r="R109" s="446"/>
      <c r="S109" s="446"/>
      <c r="T109" s="446"/>
      <c r="U109" s="446"/>
      <c r="V109" s="446"/>
      <c r="W109" s="447"/>
    </row>
    <row r="110" spans="1:23" ht="14.65" thickBot="1">
      <c r="A110" s="448" t="s">
        <v>1157</v>
      </c>
      <c r="B110" s="450" t="s">
        <v>790</v>
      </c>
      <c r="C110" s="452" t="s">
        <v>1093</v>
      </c>
      <c r="D110" s="453"/>
      <c r="E110" s="454"/>
      <c r="F110" s="455" t="s">
        <v>959</v>
      </c>
      <c r="G110" s="456"/>
      <c r="I110" s="448" t="s">
        <v>1157</v>
      </c>
      <c r="J110" s="450" t="s">
        <v>790</v>
      </c>
      <c r="K110" s="452" t="s">
        <v>1093</v>
      </c>
      <c r="L110" s="453"/>
      <c r="M110" s="454"/>
      <c r="N110" s="455" t="s">
        <v>959</v>
      </c>
      <c r="O110" s="456"/>
      <c r="Q110" s="448" t="s">
        <v>1157</v>
      </c>
      <c r="R110" s="450" t="s">
        <v>790</v>
      </c>
      <c r="S110" s="452" t="s">
        <v>1093</v>
      </c>
      <c r="T110" s="453"/>
      <c r="U110" s="454"/>
      <c r="V110" s="455" t="s">
        <v>959</v>
      </c>
      <c r="W110" s="456"/>
    </row>
    <row r="111" spans="1:23" ht="14.65" thickBot="1">
      <c r="A111" s="449"/>
      <c r="B111" s="451"/>
      <c r="C111" s="328" t="s">
        <v>951</v>
      </c>
      <c r="D111" s="328" t="s">
        <v>952</v>
      </c>
      <c r="E111" s="328" t="s">
        <v>953</v>
      </c>
      <c r="F111" s="328" t="s">
        <v>957</v>
      </c>
      <c r="G111" s="328" t="s">
        <v>958</v>
      </c>
      <c r="I111" s="449"/>
      <c r="J111" s="451"/>
      <c r="K111" s="328" t="s">
        <v>951</v>
      </c>
      <c r="L111" s="328" t="s">
        <v>952</v>
      </c>
      <c r="M111" s="328" t="s">
        <v>953</v>
      </c>
      <c r="N111" s="328" t="s">
        <v>957</v>
      </c>
      <c r="O111" s="328" t="s">
        <v>958</v>
      </c>
      <c r="Q111" s="449"/>
      <c r="R111" s="451"/>
      <c r="S111" s="328" t="s">
        <v>951</v>
      </c>
      <c r="T111" s="328" t="s">
        <v>952</v>
      </c>
      <c r="U111" s="328" t="s">
        <v>953</v>
      </c>
      <c r="V111" s="328" t="s">
        <v>957</v>
      </c>
      <c r="W111" s="328" t="s">
        <v>958</v>
      </c>
    </row>
    <row r="112" spans="1:23">
      <c r="A112" s="457" t="s">
        <v>1156</v>
      </c>
      <c r="B112" s="337" t="s">
        <v>1141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457" t="s">
        <v>1158</v>
      </c>
      <c r="J112" s="337" t="s">
        <v>1141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506" t="s">
        <v>1159</v>
      </c>
      <c r="R112" s="337" t="s">
        <v>1141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>
      <c r="A113" s="458"/>
      <c r="B113" s="338" t="s">
        <v>1142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458"/>
      <c r="J113" s="338" t="s">
        <v>1142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507"/>
      <c r="R113" s="338" t="s">
        <v>1142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>
      <c r="A114" s="458"/>
      <c r="B114" s="338" t="s">
        <v>1143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458"/>
      <c r="J114" s="338" t="s">
        <v>1143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507"/>
      <c r="R114" s="338" t="s">
        <v>1143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>
      <c r="A115" s="458"/>
      <c r="B115" s="338" t="s">
        <v>1144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458"/>
      <c r="J115" s="338" t="s">
        <v>1144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507"/>
      <c r="R115" s="338" t="s">
        <v>1144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>
      <c r="A116" s="458"/>
      <c r="B116" s="338" t="s">
        <v>1145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458"/>
      <c r="J116" s="338" t="s">
        <v>1145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507"/>
      <c r="R116" s="338" t="s">
        <v>1145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>
      <c r="A117" s="458"/>
      <c r="B117" s="338" t="s">
        <v>1146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458"/>
      <c r="J117" s="338" t="s">
        <v>1146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507"/>
      <c r="R117" s="338" t="s">
        <v>1146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>
      <c r="A118" s="458"/>
      <c r="B118" s="338" t="s">
        <v>1147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458"/>
      <c r="J118" s="338" t="s">
        <v>1147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507"/>
      <c r="R118" s="338" t="s">
        <v>1147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>
      <c r="A119" s="458"/>
      <c r="B119" s="338" t="s">
        <v>1148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458"/>
      <c r="J119" s="338" t="s">
        <v>1148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507"/>
      <c r="R119" s="338" t="s">
        <v>1148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>
      <c r="A120" s="458"/>
      <c r="B120" s="338" t="s">
        <v>1149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458"/>
      <c r="J120" s="338" t="s">
        <v>1149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507"/>
      <c r="R120" s="338" t="s">
        <v>1149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>
      <c r="A121" s="458"/>
      <c r="B121" s="338" t="s">
        <v>1150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458"/>
      <c r="J121" s="338" t="s">
        <v>1150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507"/>
      <c r="R121" s="338" t="s">
        <v>1150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>
      <c r="A122" s="458"/>
      <c r="B122" s="338" t="s">
        <v>1151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458"/>
      <c r="J122" s="338" t="s">
        <v>1151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507"/>
      <c r="R122" s="338" t="s">
        <v>1151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>
      <c r="A123" s="458"/>
      <c r="B123" s="338" t="s">
        <v>1152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458"/>
      <c r="J123" s="338" t="s">
        <v>1152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507"/>
      <c r="R123" s="338" t="s">
        <v>1152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>
      <c r="A124" s="458"/>
      <c r="B124" s="338" t="s">
        <v>1153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458"/>
      <c r="J124" s="338" t="s">
        <v>1153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507"/>
      <c r="R124" s="338" t="s">
        <v>1153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>
      <c r="A125" s="458"/>
      <c r="B125" s="338" t="s">
        <v>1154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458"/>
      <c r="J125" s="338" t="s">
        <v>1154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507"/>
      <c r="R125" s="338" t="s">
        <v>1154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4.65" thickBot="1">
      <c r="A126" s="459"/>
      <c r="B126" s="339" t="s">
        <v>1155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459"/>
      <c r="J126" s="339" t="s">
        <v>1155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508"/>
      <c r="R126" s="339" t="s">
        <v>1155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4.65" thickBot="1"/>
    <row r="130" spans="1:23" ht="14.65" thickBot="1">
      <c r="A130" s="445" t="s">
        <v>935</v>
      </c>
      <c r="B130" s="446"/>
      <c r="C130" s="446"/>
      <c r="D130" s="446"/>
      <c r="E130" s="446"/>
      <c r="F130" s="446"/>
      <c r="G130" s="447"/>
      <c r="I130" s="445" t="s">
        <v>935</v>
      </c>
      <c r="J130" s="446"/>
      <c r="K130" s="446"/>
      <c r="L130" s="446"/>
      <c r="M130" s="446"/>
      <c r="N130" s="446"/>
      <c r="O130" s="447"/>
      <c r="Q130" s="445" t="s">
        <v>935</v>
      </c>
      <c r="R130" s="446"/>
      <c r="S130" s="446"/>
      <c r="T130" s="446"/>
      <c r="U130" s="446"/>
      <c r="V130" s="446"/>
      <c r="W130" s="447"/>
    </row>
    <row r="131" spans="1:23" ht="14.65" thickBot="1">
      <c r="A131" s="448" t="s">
        <v>1157</v>
      </c>
      <c r="B131" s="450" t="s">
        <v>790</v>
      </c>
      <c r="C131" s="452" t="s">
        <v>1093</v>
      </c>
      <c r="D131" s="453"/>
      <c r="E131" s="454"/>
      <c r="F131" s="455" t="s">
        <v>959</v>
      </c>
      <c r="G131" s="456"/>
      <c r="I131" s="448" t="s">
        <v>1157</v>
      </c>
      <c r="J131" s="450" t="s">
        <v>790</v>
      </c>
      <c r="K131" s="452" t="s">
        <v>1093</v>
      </c>
      <c r="L131" s="453"/>
      <c r="M131" s="454"/>
      <c r="N131" s="455" t="s">
        <v>959</v>
      </c>
      <c r="O131" s="456"/>
      <c r="Q131" s="448" t="s">
        <v>1157</v>
      </c>
      <c r="R131" s="450" t="s">
        <v>790</v>
      </c>
      <c r="S131" s="452" t="s">
        <v>1093</v>
      </c>
      <c r="T131" s="453"/>
      <c r="U131" s="454"/>
      <c r="V131" s="455" t="s">
        <v>959</v>
      </c>
      <c r="W131" s="456"/>
    </row>
    <row r="132" spans="1:23" ht="14.65" thickBot="1">
      <c r="A132" s="449"/>
      <c r="B132" s="451"/>
      <c r="C132" s="328" t="s">
        <v>951</v>
      </c>
      <c r="D132" s="328" t="s">
        <v>952</v>
      </c>
      <c r="E132" s="328" t="s">
        <v>953</v>
      </c>
      <c r="F132" s="328" t="s">
        <v>957</v>
      </c>
      <c r="G132" s="328" t="s">
        <v>958</v>
      </c>
      <c r="I132" s="449"/>
      <c r="J132" s="451"/>
      <c r="K132" s="328" t="s">
        <v>951</v>
      </c>
      <c r="L132" s="328" t="s">
        <v>952</v>
      </c>
      <c r="M132" s="328" t="s">
        <v>953</v>
      </c>
      <c r="N132" s="328" t="s">
        <v>957</v>
      </c>
      <c r="O132" s="328" t="s">
        <v>958</v>
      </c>
      <c r="Q132" s="449"/>
      <c r="R132" s="451"/>
      <c r="S132" s="328" t="s">
        <v>951</v>
      </c>
      <c r="T132" s="328" t="s">
        <v>952</v>
      </c>
      <c r="U132" s="328" t="s">
        <v>953</v>
      </c>
      <c r="V132" s="328" t="s">
        <v>957</v>
      </c>
      <c r="W132" s="328" t="s">
        <v>958</v>
      </c>
    </row>
    <row r="133" spans="1:23">
      <c r="A133" s="457" t="s">
        <v>1156</v>
      </c>
      <c r="B133" s="337" t="s">
        <v>1141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457" t="s">
        <v>1158</v>
      </c>
      <c r="J133" s="337" t="s">
        <v>1141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506" t="s">
        <v>1159</v>
      </c>
      <c r="R133" s="337" t="s">
        <v>1141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>
      <c r="A134" s="458"/>
      <c r="B134" s="338" t="s">
        <v>1142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458"/>
      <c r="J134" s="338" t="s">
        <v>1142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507"/>
      <c r="R134" s="338" t="s">
        <v>1142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>
      <c r="A135" s="458"/>
      <c r="B135" s="338" t="s">
        <v>1143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458"/>
      <c r="J135" s="338" t="s">
        <v>1143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507"/>
      <c r="R135" s="338" t="s">
        <v>1143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>
      <c r="A136" s="458"/>
      <c r="B136" s="338" t="s">
        <v>1144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458"/>
      <c r="J136" s="338" t="s">
        <v>1144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507"/>
      <c r="R136" s="338" t="s">
        <v>1144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>
      <c r="A137" s="458"/>
      <c r="B137" s="338" t="s">
        <v>1145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458"/>
      <c r="J137" s="338" t="s">
        <v>1145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507"/>
      <c r="R137" s="338" t="s">
        <v>1145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>
      <c r="A138" s="458"/>
      <c r="B138" s="338" t="s">
        <v>1146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458"/>
      <c r="J138" s="338" t="s">
        <v>1146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507"/>
      <c r="R138" s="338" t="s">
        <v>1146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>
      <c r="A139" s="458"/>
      <c r="B139" s="338" t="s">
        <v>1147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458"/>
      <c r="J139" s="338" t="s">
        <v>1147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507"/>
      <c r="R139" s="338" t="s">
        <v>1147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>
      <c r="A140" s="458"/>
      <c r="B140" s="338" t="s">
        <v>1148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458"/>
      <c r="J140" s="338" t="s">
        <v>1148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507"/>
      <c r="R140" s="338" t="s">
        <v>1148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>
      <c r="A141" s="458"/>
      <c r="B141" s="338" t="s">
        <v>1149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458"/>
      <c r="J141" s="338" t="s">
        <v>1149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507"/>
      <c r="R141" s="338" t="s">
        <v>1149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>
      <c r="A142" s="458"/>
      <c r="B142" s="338" t="s">
        <v>1150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458"/>
      <c r="J142" s="338" t="s">
        <v>1150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507"/>
      <c r="R142" s="338" t="s">
        <v>1150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>
      <c r="A143" s="458"/>
      <c r="B143" s="338" t="s">
        <v>1151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458"/>
      <c r="J143" s="338" t="s">
        <v>1151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507"/>
      <c r="R143" s="338" t="s">
        <v>1151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>
      <c r="A144" s="458"/>
      <c r="B144" s="338" t="s">
        <v>1152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458"/>
      <c r="J144" s="338" t="s">
        <v>1152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507"/>
      <c r="R144" s="338" t="s">
        <v>1152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>
      <c r="A145" s="458"/>
      <c r="B145" s="338" t="s">
        <v>1153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458"/>
      <c r="J145" s="338" t="s">
        <v>1153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507"/>
      <c r="R145" s="338" t="s">
        <v>1153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>
      <c r="A146" s="458"/>
      <c r="B146" s="338" t="s">
        <v>1154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458"/>
      <c r="J146" s="338" t="s">
        <v>1154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507"/>
      <c r="R146" s="338" t="s">
        <v>1154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4.65" thickBot="1">
      <c r="A147" s="459"/>
      <c r="B147" s="339" t="s">
        <v>1155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459"/>
      <c r="J147" s="339" t="s">
        <v>1155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508"/>
      <c r="R147" s="339" t="s">
        <v>1155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4.65" thickBot="1"/>
    <row r="151" spans="1:23" ht="14.65" thickBot="1">
      <c r="A151" s="445" t="s">
        <v>936</v>
      </c>
      <c r="B151" s="446"/>
      <c r="C151" s="446"/>
      <c r="D151" s="446"/>
      <c r="E151" s="446"/>
      <c r="F151" s="446"/>
      <c r="G151" s="447"/>
      <c r="I151" s="445" t="s">
        <v>936</v>
      </c>
      <c r="J151" s="446"/>
      <c r="K151" s="446"/>
      <c r="L151" s="446"/>
      <c r="M151" s="446"/>
      <c r="N151" s="446"/>
      <c r="O151" s="447"/>
      <c r="Q151" s="445" t="s">
        <v>936</v>
      </c>
      <c r="R151" s="446"/>
      <c r="S151" s="446"/>
      <c r="T151" s="446"/>
      <c r="U151" s="446"/>
      <c r="V151" s="446"/>
      <c r="W151" s="447"/>
    </row>
    <row r="152" spans="1:23" ht="14.65" thickBot="1">
      <c r="A152" s="448" t="s">
        <v>1157</v>
      </c>
      <c r="B152" s="450" t="s">
        <v>790</v>
      </c>
      <c r="C152" s="452" t="s">
        <v>1093</v>
      </c>
      <c r="D152" s="453"/>
      <c r="E152" s="454"/>
      <c r="F152" s="455" t="s">
        <v>959</v>
      </c>
      <c r="G152" s="456"/>
      <c r="I152" s="448" t="s">
        <v>1157</v>
      </c>
      <c r="J152" s="450" t="s">
        <v>790</v>
      </c>
      <c r="K152" s="452" t="s">
        <v>1093</v>
      </c>
      <c r="L152" s="453"/>
      <c r="M152" s="454"/>
      <c r="N152" s="455" t="s">
        <v>959</v>
      </c>
      <c r="O152" s="456"/>
      <c r="Q152" s="448" t="s">
        <v>1157</v>
      </c>
      <c r="R152" s="450" t="s">
        <v>790</v>
      </c>
      <c r="S152" s="452" t="s">
        <v>1093</v>
      </c>
      <c r="T152" s="453"/>
      <c r="U152" s="454"/>
      <c r="V152" s="455" t="s">
        <v>959</v>
      </c>
      <c r="W152" s="456"/>
    </row>
    <row r="153" spans="1:23" ht="14.65" thickBot="1">
      <c r="A153" s="449"/>
      <c r="B153" s="451"/>
      <c r="C153" s="328" t="s">
        <v>951</v>
      </c>
      <c r="D153" s="328" t="s">
        <v>952</v>
      </c>
      <c r="E153" s="328" t="s">
        <v>953</v>
      </c>
      <c r="F153" s="328" t="s">
        <v>957</v>
      </c>
      <c r="G153" s="328" t="s">
        <v>958</v>
      </c>
      <c r="I153" s="449"/>
      <c r="J153" s="451"/>
      <c r="K153" s="328" t="s">
        <v>951</v>
      </c>
      <c r="L153" s="328" t="s">
        <v>952</v>
      </c>
      <c r="M153" s="328" t="s">
        <v>953</v>
      </c>
      <c r="N153" s="328" t="s">
        <v>957</v>
      </c>
      <c r="O153" s="328" t="s">
        <v>958</v>
      </c>
      <c r="Q153" s="449"/>
      <c r="R153" s="451"/>
      <c r="S153" s="328" t="s">
        <v>951</v>
      </c>
      <c r="T153" s="328" t="s">
        <v>952</v>
      </c>
      <c r="U153" s="328" t="s">
        <v>953</v>
      </c>
      <c r="V153" s="328" t="s">
        <v>957</v>
      </c>
      <c r="W153" s="328" t="s">
        <v>958</v>
      </c>
    </row>
    <row r="154" spans="1:23">
      <c r="A154" s="457" t="s">
        <v>1156</v>
      </c>
      <c r="B154" s="337" t="s">
        <v>1141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457" t="s">
        <v>1158</v>
      </c>
      <c r="J154" s="337" t="s">
        <v>1141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506" t="s">
        <v>1159</v>
      </c>
      <c r="R154" s="337" t="s">
        <v>1141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>
      <c r="A155" s="458"/>
      <c r="B155" s="338" t="s">
        <v>1142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458"/>
      <c r="J155" s="338" t="s">
        <v>1142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507"/>
      <c r="R155" s="338" t="s">
        <v>1142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>
      <c r="A156" s="458"/>
      <c r="B156" s="338" t="s">
        <v>1143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458"/>
      <c r="J156" s="338" t="s">
        <v>1143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507"/>
      <c r="R156" s="338" t="s">
        <v>1143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>
      <c r="A157" s="458"/>
      <c r="B157" s="338" t="s">
        <v>1144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458"/>
      <c r="J157" s="338" t="s">
        <v>1144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507"/>
      <c r="R157" s="338" t="s">
        <v>1144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>
      <c r="A158" s="458"/>
      <c r="B158" s="338" t="s">
        <v>1145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458"/>
      <c r="J158" s="338" t="s">
        <v>1145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507"/>
      <c r="R158" s="338" t="s">
        <v>1145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>
      <c r="A159" s="458"/>
      <c r="B159" s="338" t="s">
        <v>1146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458"/>
      <c r="J159" s="338" t="s">
        <v>1146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507"/>
      <c r="R159" s="338" t="s">
        <v>1146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>
      <c r="A160" s="458"/>
      <c r="B160" s="338" t="s">
        <v>1147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458"/>
      <c r="J160" s="338" t="s">
        <v>1147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507"/>
      <c r="R160" s="338" t="s">
        <v>1147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>
      <c r="A161" s="458"/>
      <c r="B161" s="338" t="s">
        <v>1148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458"/>
      <c r="J161" s="338" t="s">
        <v>1148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507"/>
      <c r="R161" s="338" t="s">
        <v>1148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>
      <c r="A162" s="458"/>
      <c r="B162" s="338" t="s">
        <v>1149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458"/>
      <c r="J162" s="338" t="s">
        <v>1149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507"/>
      <c r="R162" s="338" t="s">
        <v>1149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>
      <c r="A163" s="458"/>
      <c r="B163" s="338" t="s">
        <v>1150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458"/>
      <c r="J163" s="338" t="s">
        <v>1150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507"/>
      <c r="R163" s="338" t="s">
        <v>1150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>
      <c r="A164" s="458"/>
      <c r="B164" s="338" t="s">
        <v>1151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458"/>
      <c r="J164" s="338" t="s">
        <v>1151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507"/>
      <c r="R164" s="338" t="s">
        <v>1151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>
      <c r="A165" s="458"/>
      <c r="B165" s="338" t="s">
        <v>1152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458"/>
      <c r="J165" s="338" t="s">
        <v>1152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507"/>
      <c r="R165" s="338" t="s">
        <v>1152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>
      <c r="A166" s="458"/>
      <c r="B166" s="338" t="s">
        <v>1153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458"/>
      <c r="J166" s="338" t="s">
        <v>1153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507"/>
      <c r="R166" s="338" t="s">
        <v>1153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>
      <c r="A167" s="458"/>
      <c r="B167" s="338" t="s">
        <v>1154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458"/>
      <c r="J167" s="338" t="s">
        <v>1154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507"/>
      <c r="R167" s="338" t="s">
        <v>1154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4.65" thickBot="1">
      <c r="A168" s="459"/>
      <c r="B168" s="339" t="s">
        <v>1155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459"/>
      <c r="J168" s="339" t="s">
        <v>1155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508"/>
      <c r="R168" s="339" t="s">
        <v>1155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4.65" thickBot="1"/>
    <row r="172" spans="1:23" ht="14.65" thickBot="1">
      <c r="A172" s="445" t="s">
        <v>937</v>
      </c>
      <c r="B172" s="446"/>
      <c r="C172" s="446"/>
      <c r="D172" s="446"/>
      <c r="E172" s="446"/>
      <c r="F172" s="446"/>
      <c r="G172" s="447"/>
      <c r="I172" s="445" t="s">
        <v>937</v>
      </c>
      <c r="J172" s="446"/>
      <c r="K172" s="446"/>
      <c r="L172" s="446"/>
      <c r="M172" s="446"/>
      <c r="N172" s="446"/>
      <c r="O172" s="447"/>
      <c r="Q172" s="445" t="s">
        <v>937</v>
      </c>
      <c r="R172" s="446"/>
      <c r="S172" s="446"/>
      <c r="T172" s="446"/>
      <c r="U172" s="446"/>
      <c r="V172" s="446"/>
      <c r="W172" s="447"/>
    </row>
    <row r="173" spans="1:23" ht="14.65" thickBot="1">
      <c r="A173" s="448" t="s">
        <v>1157</v>
      </c>
      <c r="B173" s="450" t="s">
        <v>790</v>
      </c>
      <c r="C173" s="452" t="s">
        <v>1093</v>
      </c>
      <c r="D173" s="453"/>
      <c r="E173" s="454"/>
      <c r="F173" s="455" t="s">
        <v>959</v>
      </c>
      <c r="G173" s="456"/>
      <c r="I173" s="448" t="s">
        <v>1157</v>
      </c>
      <c r="J173" s="450" t="s">
        <v>790</v>
      </c>
      <c r="K173" s="452" t="s">
        <v>1093</v>
      </c>
      <c r="L173" s="453"/>
      <c r="M173" s="454"/>
      <c r="N173" s="455" t="s">
        <v>959</v>
      </c>
      <c r="O173" s="456"/>
      <c r="Q173" s="448" t="s">
        <v>1157</v>
      </c>
      <c r="R173" s="450" t="s">
        <v>790</v>
      </c>
      <c r="S173" s="452" t="s">
        <v>1093</v>
      </c>
      <c r="T173" s="453"/>
      <c r="U173" s="454"/>
      <c r="V173" s="455" t="s">
        <v>959</v>
      </c>
      <c r="W173" s="456"/>
    </row>
    <row r="174" spans="1:23" ht="14.65" thickBot="1">
      <c r="A174" s="449"/>
      <c r="B174" s="451"/>
      <c r="C174" s="328" t="s">
        <v>951</v>
      </c>
      <c r="D174" s="328" t="s">
        <v>952</v>
      </c>
      <c r="E174" s="328" t="s">
        <v>953</v>
      </c>
      <c r="F174" s="328" t="s">
        <v>957</v>
      </c>
      <c r="G174" s="328" t="s">
        <v>958</v>
      </c>
      <c r="I174" s="449"/>
      <c r="J174" s="451"/>
      <c r="K174" s="328" t="s">
        <v>951</v>
      </c>
      <c r="L174" s="328" t="s">
        <v>952</v>
      </c>
      <c r="M174" s="328" t="s">
        <v>953</v>
      </c>
      <c r="N174" s="328" t="s">
        <v>957</v>
      </c>
      <c r="O174" s="328" t="s">
        <v>958</v>
      </c>
      <c r="Q174" s="449"/>
      <c r="R174" s="451"/>
      <c r="S174" s="328" t="s">
        <v>951</v>
      </c>
      <c r="T174" s="328" t="s">
        <v>952</v>
      </c>
      <c r="U174" s="328" t="s">
        <v>953</v>
      </c>
      <c r="V174" s="328" t="s">
        <v>957</v>
      </c>
      <c r="W174" s="328" t="s">
        <v>958</v>
      </c>
    </row>
    <row r="175" spans="1:23">
      <c r="A175" s="457" t="s">
        <v>1156</v>
      </c>
      <c r="B175" s="337" t="s">
        <v>1141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457" t="s">
        <v>1158</v>
      </c>
      <c r="J175" s="337" t="s">
        <v>1141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506" t="s">
        <v>1159</v>
      </c>
      <c r="R175" s="337" t="s">
        <v>1141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>
      <c r="A176" s="458"/>
      <c r="B176" s="338" t="s">
        <v>1142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458"/>
      <c r="J176" s="338" t="s">
        <v>1142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507"/>
      <c r="R176" s="338" t="s">
        <v>1142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>
      <c r="A177" s="458"/>
      <c r="B177" s="338" t="s">
        <v>1143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458"/>
      <c r="J177" s="338" t="s">
        <v>1143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507"/>
      <c r="R177" s="338" t="s">
        <v>1143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>
      <c r="A178" s="458"/>
      <c r="B178" s="338" t="s">
        <v>1144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458"/>
      <c r="J178" s="338" t="s">
        <v>1144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507"/>
      <c r="R178" s="338" t="s">
        <v>1144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>
      <c r="A179" s="458"/>
      <c r="B179" s="338" t="s">
        <v>1145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458"/>
      <c r="J179" s="338" t="s">
        <v>1145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507"/>
      <c r="R179" s="338" t="s">
        <v>1145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>
      <c r="A180" s="458"/>
      <c r="B180" s="338" t="s">
        <v>1146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6.7000000000000004E-2</v>
      </c>
      <c r="G180" s="346">
        <f>'Flusso dati statici sensori'!F152</f>
        <v>6.7000000000000002E-3</v>
      </c>
      <c r="I180" s="458"/>
      <c r="J180" s="338" t="s">
        <v>1146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507"/>
      <c r="R180" s="338" t="s">
        <v>1146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>
      <c r="A181" s="458"/>
      <c r="B181" s="338" t="s">
        <v>1147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6.7000000000000004E-2</v>
      </c>
      <c r="G181" s="346">
        <f>'Flusso dati statici sensori'!F179</f>
        <v>6.7000000000000002E-3</v>
      </c>
      <c r="I181" s="458"/>
      <c r="J181" s="338" t="s">
        <v>1147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507"/>
      <c r="R181" s="338" t="s">
        <v>1147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>
      <c r="A182" s="458"/>
      <c r="B182" s="338" t="s">
        <v>1148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458"/>
      <c r="J182" s="338" t="s">
        <v>1148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507"/>
      <c r="R182" s="338" t="s">
        <v>1148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>
      <c r="A183" s="458"/>
      <c r="B183" s="338" t="s">
        <v>1149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458"/>
      <c r="J183" s="338" t="s">
        <v>1149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507"/>
      <c r="R183" s="338" t="s">
        <v>1149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>
      <c r="A184" s="458"/>
      <c r="B184" s="338" t="s">
        <v>1150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458"/>
      <c r="J184" s="338" t="s">
        <v>1150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507"/>
      <c r="R184" s="338" t="s">
        <v>1150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>
      <c r="A185" s="458"/>
      <c r="B185" s="338" t="s">
        <v>1151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458"/>
      <c r="J185" s="338" t="s">
        <v>1151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507"/>
      <c r="R185" s="338" t="s">
        <v>1151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>
      <c r="A186" s="458"/>
      <c r="B186" s="338" t="s">
        <v>1152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458"/>
      <c r="J186" s="338" t="s">
        <v>1152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507"/>
      <c r="R186" s="338" t="s">
        <v>1152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>
      <c r="A187" s="458"/>
      <c r="B187" s="338" t="s">
        <v>1153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458"/>
      <c r="J187" s="338" t="s">
        <v>1153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507"/>
      <c r="R187" s="338" t="s">
        <v>1153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>
      <c r="A188" s="458"/>
      <c r="B188" s="338" t="s">
        <v>1154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458"/>
      <c r="J188" s="338" t="s">
        <v>1154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507"/>
      <c r="R188" s="338" t="s">
        <v>1154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4.65" thickBot="1">
      <c r="A189" s="459"/>
      <c r="B189" s="339" t="s">
        <v>1155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459"/>
      <c r="J189" s="339" t="s">
        <v>1155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508"/>
      <c r="R189" s="339" t="s">
        <v>1155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4.65" thickBot="1"/>
    <row r="193" spans="1:23" ht="14.65" thickBot="1">
      <c r="A193" s="445" t="s">
        <v>938</v>
      </c>
      <c r="B193" s="446"/>
      <c r="C193" s="446"/>
      <c r="D193" s="446"/>
      <c r="E193" s="446"/>
      <c r="F193" s="446"/>
      <c r="G193" s="447"/>
      <c r="I193" s="445" t="s">
        <v>938</v>
      </c>
      <c r="J193" s="446"/>
      <c r="K193" s="446"/>
      <c r="L193" s="446"/>
      <c r="M193" s="446"/>
      <c r="N193" s="446"/>
      <c r="O193" s="447"/>
      <c r="Q193" s="445" t="s">
        <v>938</v>
      </c>
      <c r="R193" s="446"/>
      <c r="S193" s="446"/>
      <c r="T193" s="446"/>
      <c r="U193" s="446"/>
      <c r="V193" s="446"/>
      <c r="W193" s="447"/>
    </row>
    <row r="194" spans="1:23" ht="14.65" thickBot="1">
      <c r="A194" s="448" t="s">
        <v>1157</v>
      </c>
      <c r="B194" s="450" t="s">
        <v>790</v>
      </c>
      <c r="C194" s="452" t="s">
        <v>1093</v>
      </c>
      <c r="D194" s="453"/>
      <c r="E194" s="454"/>
      <c r="F194" s="455" t="s">
        <v>959</v>
      </c>
      <c r="G194" s="456"/>
      <c r="I194" s="448" t="s">
        <v>1157</v>
      </c>
      <c r="J194" s="450" t="s">
        <v>790</v>
      </c>
      <c r="K194" s="452" t="s">
        <v>1093</v>
      </c>
      <c r="L194" s="453"/>
      <c r="M194" s="454"/>
      <c r="N194" s="455" t="s">
        <v>959</v>
      </c>
      <c r="O194" s="456"/>
      <c r="Q194" s="448" t="s">
        <v>1157</v>
      </c>
      <c r="R194" s="450" t="s">
        <v>790</v>
      </c>
      <c r="S194" s="452" t="s">
        <v>1093</v>
      </c>
      <c r="T194" s="453"/>
      <c r="U194" s="454"/>
      <c r="V194" s="455" t="s">
        <v>959</v>
      </c>
      <c r="W194" s="456"/>
    </row>
    <row r="195" spans="1:23" ht="14.65" thickBot="1">
      <c r="A195" s="449"/>
      <c r="B195" s="451"/>
      <c r="C195" s="328" t="s">
        <v>951</v>
      </c>
      <c r="D195" s="328" t="s">
        <v>952</v>
      </c>
      <c r="E195" s="328" t="s">
        <v>953</v>
      </c>
      <c r="F195" s="328" t="s">
        <v>957</v>
      </c>
      <c r="G195" s="328" t="s">
        <v>958</v>
      </c>
      <c r="I195" s="449"/>
      <c r="J195" s="451"/>
      <c r="K195" s="328" t="s">
        <v>951</v>
      </c>
      <c r="L195" s="328" t="s">
        <v>952</v>
      </c>
      <c r="M195" s="328" t="s">
        <v>953</v>
      </c>
      <c r="N195" s="328" t="s">
        <v>957</v>
      </c>
      <c r="O195" s="328" t="s">
        <v>958</v>
      </c>
      <c r="Q195" s="449"/>
      <c r="R195" s="451"/>
      <c r="S195" s="328" t="s">
        <v>951</v>
      </c>
      <c r="T195" s="328" t="s">
        <v>952</v>
      </c>
      <c r="U195" s="328" t="s">
        <v>953</v>
      </c>
      <c r="V195" s="328" t="s">
        <v>957</v>
      </c>
      <c r="W195" s="328" t="s">
        <v>958</v>
      </c>
    </row>
    <row r="196" spans="1:23">
      <c r="A196" s="457" t="s">
        <v>1156</v>
      </c>
      <c r="B196" s="337" t="s">
        <v>1141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457" t="s">
        <v>1158</v>
      </c>
      <c r="J196" s="337" t="s">
        <v>1141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506" t="s">
        <v>1159</v>
      </c>
      <c r="R196" s="337" t="s">
        <v>1141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>
      <c r="A197" s="458"/>
      <c r="B197" s="338" t="s">
        <v>1142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458"/>
      <c r="J197" s="338" t="s">
        <v>1142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507"/>
      <c r="R197" s="338" t="s">
        <v>1142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>
      <c r="A198" s="458"/>
      <c r="B198" s="338" t="s">
        <v>1143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458"/>
      <c r="J198" s="338" t="s">
        <v>1143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507"/>
      <c r="R198" s="338" t="s">
        <v>1143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>
      <c r="A199" s="458"/>
      <c r="B199" s="338" t="s">
        <v>1144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458"/>
      <c r="J199" s="338" t="s">
        <v>1144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507"/>
      <c r="R199" s="338" t="s">
        <v>1144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>
      <c r="A200" s="458"/>
      <c r="B200" s="338" t="s">
        <v>1145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458"/>
      <c r="J200" s="338" t="s">
        <v>1145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507"/>
      <c r="R200" s="338" t="s">
        <v>1145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>
      <c r="A201" s="458"/>
      <c r="B201" s="338" t="s">
        <v>1146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458"/>
      <c r="J201" s="338" t="s">
        <v>1146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507"/>
      <c r="R201" s="338" t="s">
        <v>1146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>
      <c r="A202" s="458"/>
      <c r="B202" s="338" t="s">
        <v>1147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458"/>
      <c r="J202" s="338" t="s">
        <v>1147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507"/>
      <c r="R202" s="338" t="s">
        <v>1147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>
      <c r="A203" s="458"/>
      <c r="B203" s="338" t="s">
        <v>1148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458"/>
      <c r="J203" s="338" t="s">
        <v>1148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507"/>
      <c r="R203" s="338" t="s">
        <v>1148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>
      <c r="A204" s="458"/>
      <c r="B204" s="338" t="s">
        <v>1149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458"/>
      <c r="J204" s="338" t="s">
        <v>1149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507"/>
      <c r="R204" s="338" t="s">
        <v>1149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>
      <c r="A205" s="458"/>
      <c r="B205" s="338" t="s">
        <v>1150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458"/>
      <c r="J205" s="338" t="s">
        <v>1150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507"/>
      <c r="R205" s="338" t="s">
        <v>1150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>
      <c r="A206" s="458"/>
      <c r="B206" s="338" t="s">
        <v>1151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458"/>
      <c r="J206" s="338" t="s">
        <v>1151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507"/>
      <c r="R206" s="338" t="s">
        <v>1151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>
      <c r="A207" s="458"/>
      <c r="B207" s="338" t="s">
        <v>1152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458"/>
      <c r="J207" s="338" t="s">
        <v>1152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507"/>
      <c r="R207" s="338" t="s">
        <v>1152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>
      <c r="A208" s="458"/>
      <c r="B208" s="338" t="s">
        <v>1153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458"/>
      <c r="J208" s="338" t="s">
        <v>1153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507"/>
      <c r="R208" s="338" t="s">
        <v>1153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>
      <c r="A209" s="458"/>
      <c r="B209" s="338" t="s">
        <v>1154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458"/>
      <c r="J209" s="338" t="s">
        <v>1154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507"/>
      <c r="R209" s="338" t="s">
        <v>1154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4.65" thickBot="1">
      <c r="A210" s="459"/>
      <c r="B210" s="339" t="s">
        <v>1155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459"/>
      <c r="J210" s="339" t="s">
        <v>1155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508"/>
      <c r="R210" s="339" t="s">
        <v>1155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4.65" thickBot="1"/>
    <row r="214" spans="1:23" ht="14.65" thickBot="1">
      <c r="A214" s="445" t="s">
        <v>939</v>
      </c>
      <c r="B214" s="446"/>
      <c r="C214" s="446"/>
      <c r="D214" s="446"/>
      <c r="E214" s="446"/>
      <c r="F214" s="446"/>
      <c r="G214" s="447"/>
      <c r="I214" s="445" t="s">
        <v>939</v>
      </c>
      <c r="J214" s="446"/>
      <c r="K214" s="446"/>
      <c r="L214" s="446"/>
      <c r="M214" s="446"/>
      <c r="N214" s="446"/>
      <c r="O214" s="447"/>
      <c r="Q214" s="445" t="s">
        <v>939</v>
      </c>
      <c r="R214" s="446"/>
      <c r="S214" s="446"/>
      <c r="T214" s="446"/>
      <c r="U214" s="446"/>
      <c r="V214" s="446"/>
      <c r="W214" s="447"/>
    </row>
    <row r="215" spans="1:23" ht="14.65" thickBot="1">
      <c r="A215" s="448" t="s">
        <v>1157</v>
      </c>
      <c r="B215" s="450" t="s">
        <v>790</v>
      </c>
      <c r="C215" s="452" t="s">
        <v>1093</v>
      </c>
      <c r="D215" s="453"/>
      <c r="E215" s="454"/>
      <c r="F215" s="455" t="s">
        <v>959</v>
      </c>
      <c r="G215" s="456"/>
      <c r="I215" s="448" t="s">
        <v>1157</v>
      </c>
      <c r="J215" s="450" t="s">
        <v>790</v>
      </c>
      <c r="K215" s="452" t="s">
        <v>1093</v>
      </c>
      <c r="L215" s="453"/>
      <c r="M215" s="454"/>
      <c r="N215" s="455" t="s">
        <v>959</v>
      </c>
      <c r="O215" s="456"/>
      <c r="Q215" s="448" t="s">
        <v>1157</v>
      </c>
      <c r="R215" s="450" t="s">
        <v>790</v>
      </c>
      <c r="S215" s="452" t="s">
        <v>1093</v>
      </c>
      <c r="T215" s="453"/>
      <c r="U215" s="454"/>
      <c r="V215" s="455" t="s">
        <v>959</v>
      </c>
      <c r="W215" s="456"/>
    </row>
    <row r="216" spans="1:23" ht="14.65" thickBot="1">
      <c r="A216" s="449"/>
      <c r="B216" s="451"/>
      <c r="C216" s="328" t="s">
        <v>951</v>
      </c>
      <c r="D216" s="328" t="s">
        <v>952</v>
      </c>
      <c r="E216" s="328" t="s">
        <v>953</v>
      </c>
      <c r="F216" s="328" t="s">
        <v>957</v>
      </c>
      <c r="G216" s="328" t="s">
        <v>958</v>
      </c>
      <c r="I216" s="449"/>
      <c r="J216" s="451"/>
      <c r="K216" s="328" t="s">
        <v>951</v>
      </c>
      <c r="L216" s="328" t="s">
        <v>952</v>
      </c>
      <c r="M216" s="328" t="s">
        <v>953</v>
      </c>
      <c r="N216" s="328" t="s">
        <v>957</v>
      </c>
      <c r="O216" s="328" t="s">
        <v>958</v>
      </c>
      <c r="Q216" s="449"/>
      <c r="R216" s="451"/>
      <c r="S216" s="328" t="s">
        <v>951</v>
      </c>
      <c r="T216" s="328" t="s">
        <v>952</v>
      </c>
      <c r="U216" s="328" t="s">
        <v>953</v>
      </c>
      <c r="V216" s="328" t="s">
        <v>957</v>
      </c>
      <c r="W216" s="328" t="s">
        <v>958</v>
      </c>
    </row>
    <row r="217" spans="1:23">
      <c r="A217" s="457" t="s">
        <v>1156</v>
      </c>
      <c r="B217" s="337" t="s">
        <v>1141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457" t="s">
        <v>1158</v>
      </c>
      <c r="J217" s="337" t="s">
        <v>1141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506" t="s">
        <v>1159</v>
      </c>
      <c r="R217" s="337" t="s">
        <v>1141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>
      <c r="A218" s="458"/>
      <c r="B218" s="338" t="s">
        <v>1142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458"/>
      <c r="J218" s="338" t="s">
        <v>1142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507"/>
      <c r="R218" s="338" t="s">
        <v>1142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>
      <c r="A219" s="458"/>
      <c r="B219" s="338" t="s">
        <v>1143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458"/>
      <c r="J219" s="338" t="s">
        <v>1143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507"/>
      <c r="R219" s="338" t="s">
        <v>1143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>
      <c r="A220" s="458"/>
      <c r="B220" s="338" t="s">
        <v>1144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458"/>
      <c r="J220" s="338" t="s">
        <v>1144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507"/>
      <c r="R220" s="338" t="s">
        <v>1144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>
      <c r="A221" s="458"/>
      <c r="B221" s="338" t="s">
        <v>1145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458"/>
      <c r="J221" s="338" t="s">
        <v>1145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507"/>
      <c r="R221" s="338" t="s">
        <v>1145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>
      <c r="A222" s="458"/>
      <c r="B222" s="338" t="s">
        <v>1146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458"/>
      <c r="J222" s="338" t="s">
        <v>1146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507"/>
      <c r="R222" s="338" t="s">
        <v>1146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>
      <c r="A223" s="458"/>
      <c r="B223" s="338" t="s">
        <v>1147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458"/>
      <c r="J223" s="338" t="s">
        <v>1147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507"/>
      <c r="R223" s="338" t="s">
        <v>1147</v>
      </c>
      <c r="S223" s="345">
        <f>'Flusso dati statici sensori'!Z181</f>
        <v>4.3999999999999997E-2</v>
      </c>
      <c r="T223" s="340">
        <f>'Flusso dati statici sensori'!AA181</f>
        <v>3.2000000000000001E-2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>
      <c r="A224" s="458"/>
      <c r="B224" s="338" t="s">
        <v>1148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458"/>
      <c r="J224" s="338" t="s">
        <v>1148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507"/>
      <c r="R224" s="338" t="s">
        <v>1148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>
      <c r="A225" s="458"/>
      <c r="B225" s="338" t="s">
        <v>1149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458"/>
      <c r="J225" s="338" t="s">
        <v>1149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507"/>
      <c r="R225" s="338" t="s">
        <v>1149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>
      <c r="A226" s="458"/>
      <c r="B226" s="338" t="s">
        <v>1150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458"/>
      <c r="J226" s="338" t="s">
        <v>1150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507"/>
      <c r="R226" s="338" t="s">
        <v>1150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>
      <c r="A227" s="458"/>
      <c r="B227" s="338" t="s">
        <v>1151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458"/>
      <c r="J227" s="338" t="s">
        <v>1151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507"/>
      <c r="R227" s="338" t="s">
        <v>1151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>
      <c r="A228" s="458"/>
      <c r="B228" s="338" t="s">
        <v>1152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458"/>
      <c r="J228" s="338" t="s">
        <v>1152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507"/>
      <c r="R228" s="338" t="s">
        <v>1152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>
      <c r="A229" s="458"/>
      <c r="B229" s="338" t="s">
        <v>1153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458"/>
      <c r="J229" s="338" t="s">
        <v>1153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507"/>
      <c r="R229" s="338" t="s">
        <v>1153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>
      <c r="A230" s="458"/>
      <c r="B230" s="338" t="s">
        <v>1154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458"/>
      <c r="J230" s="338" t="s">
        <v>1154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507"/>
      <c r="R230" s="338" t="s">
        <v>1154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4.65" thickBot="1">
      <c r="A231" s="459"/>
      <c r="B231" s="339" t="s">
        <v>1155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459"/>
      <c r="J231" s="339" t="s">
        <v>1155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508"/>
      <c r="R231" s="339" t="s">
        <v>1155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4.65" thickBot="1">
      <c r="T234" s="364"/>
      <c r="U234" s="364"/>
    </row>
    <row r="235" spans="1:23" ht="14.65" thickBot="1">
      <c r="A235" s="445" t="s">
        <v>940</v>
      </c>
      <c r="B235" s="446"/>
      <c r="C235" s="446"/>
      <c r="D235" s="446"/>
      <c r="E235" s="446"/>
      <c r="F235" s="446"/>
      <c r="G235" s="447"/>
      <c r="I235" s="445" t="s">
        <v>940</v>
      </c>
      <c r="J235" s="446"/>
      <c r="K235" s="446"/>
      <c r="L235" s="446"/>
      <c r="M235" s="446"/>
      <c r="N235" s="446"/>
      <c r="O235" s="447"/>
      <c r="Q235" s="445" t="s">
        <v>940</v>
      </c>
      <c r="R235" s="446"/>
      <c r="S235" s="446"/>
      <c r="T235" s="446"/>
      <c r="U235" s="446"/>
      <c r="V235" s="446"/>
      <c r="W235" s="447"/>
    </row>
    <row r="236" spans="1:23" ht="14.65" thickBot="1">
      <c r="A236" s="448" t="s">
        <v>1157</v>
      </c>
      <c r="B236" s="450" t="s">
        <v>790</v>
      </c>
      <c r="C236" s="452" t="s">
        <v>1093</v>
      </c>
      <c r="D236" s="453"/>
      <c r="E236" s="454"/>
      <c r="F236" s="455" t="s">
        <v>959</v>
      </c>
      <c r="G236" s="456"/>
      <c r="I236" s="448" t="s">
        <v>1157</v>
      </c>
      <c r="J236" s="450" t="s">
        <v>790</v>
      </c>
      <c r="K236" s="452" t="s">
        <v>1093</v>
      </c>
      <c r="L236" s="453"/>
      <c r="M236" s="454"/>
      <c r="N236" s="455" t="s">
        <v>959</v>
      </c>
      <c r="O236" s="456"/>
      <c r="Q236" s="448" t="s">
        <v>1157</v>
      </c>
      <c r="R236" s="450" t="s">
        <v>790</v>
      </c>
      <c r="S236" s="452" t="s">
        <v>1093</v>
      </c>
      <c r="T236" s="453"/>
      <c r="U236" s="454"/>
      <c r="V236" s="455" t="s">
        <v>959</v>
      </c>
      <c r="W236" s="456"/>
    </row>
    <row r="237" spans="1:23" ht="14.65" thickBot="1">
      <c r="A237" s="449"/>
      <c r="B237" s="451"/>
      <c r="C237" s="328" t="s">
        <v>951</v>
      </c>
      <c r="D237" s="328" t="s">
        <v>952</v>
      </c>
      <c r="E237" s="328" t="s">
        <v>953</v>
      </c>
      <c r="F237" s="328" t="s">
        <v>957</v>
      </c>
      <c r="G237" s="328" t="s">
        <v>958</v>
      </c>
      <c r="I237" s="449"/>
      <c r="J237" s="451"/>
      <c r="K237" s="328" t="s">
        <v>951</v>
      </c>
      <c r="L237" s="328" t="s">
        <v>952</v>
      </c>
      <c r="M237" s="328" t="s">
        <v>953</v>
      </c>
      <c r="N237" s="328" t="s">
        <v>957</v>
      </c>
      <c r="O237" s="328" t="s">
        <v>958</v>
      </c>
      <c r="Q237" s="449"/>
      <c r="R237" s="451"/>
      <c r="S237" s="328" t="s">
        <v>951</v>
      </c>
      <c r="T237" s="328" t="s">
        <v>952</v>
      </c>
      <c r="U237" s="328" t="s">
        <v>953</v>
      </c>
      <c r="V237" s="328" t="s">
        <v>957</v>
      </c>
      <c r="W237" s="328" t="s">
        <v>958</v>
      </c>
    </row>
    <row r="238" spans="1:23">
      <c r="A238" s="457" t="s">
        <v>1156</v>
      </c>
      <c r="B238" s="337" t="s">
        <v>1141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457" t="s">
        <v>1158</v>
      </c>
      <c r="J238" s="337" t="s">
        <v>1141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506" t="s">
        <v>1159</v>
      </c>
      <c r="R238" s="337" t="s">
        <v>1141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>
      <c r="A239" s="458"/>
      <c r="B239" s="338" t="s">
        <v>1142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458"/>
      <c r="J239" s="338" t="s">
        <v>1142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507"/>
      <c r="R239" s="338" t="s">
        <v>1142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>
      <c r="A240" s="458"/>
      <c r="B240" s="338" t="s">
        <v>1143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458"/>
      <c r="J240" s="338" t="s">
        <v>1143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507"/>
      <c r="R240" s="338" t="s">
        <v>1143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>
      <c r="A241" s="458"/>
      <c r="B241" s="338" t="s">
        <v>1144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458"/>
      <c r="J241" s="338" t="s">
        <v>1144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507"/>
      <c r="R241" s="338" t="s">
        <v>1144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>
      <c r="A242" s="458"/>
      <c r="B242" s="338" t="s">
        <v>1145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458"/>
      <c r="J242" s="338" t="s">
        <v>1145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507"/>
      <c r="R242" s="338" t="s">
        <v>1145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>
      <c r="A243" s="458"/>
      <c r="B243" s="338" t="s">
        <v>1146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458"/>
      <c r="J243" s="338" t="s">
        <v>1146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507"/>
      <c r="R243" s="338" t="s">
        <v>1146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>
      <c r="A244" s="458"/>
      <c r="B244" s="338" t="s">
        <v>1147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458"/>
      <c r="J244" s="338" t="s">
        <v>1147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507"/>
      <c r="R244" s="338" t="s">
        <v>1147</v>
      </c>
      <c r="S244" s="345">
        <f>'Flusso dati statici sensori'!Z182</f>
        <v>4.3999999999999997E-2</v>
      </c>
      <c r="T244" s="340">
        <f>'Flusso dati statici sensori'!AA182</f>
        <v>3.2000000000000001E-2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>
      <c r="A245" s="458"/>
      <c r="B245" s="338" t="s">
        <v>1148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458"/>
      <c r="J245" s="338" t="s">
        <v>1148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507"/>
      <c r="R245" s="338" t="s">
        <v>1148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>
      <c r="A246" s="458"/>
      <c r="B246" s="338" t="s">
        <v>1149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458"/>
      <c r="J246" s="338" t="s">
        <v>1149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507"/>
      <c r="R246" s="338" t="s">
        <v>1149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>
      <c r="A247" s="458"/>
      <c r="B247" s="338" t="s">
        <v>1150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458"/>
      <c r="J247" s="338" t="s">
        <v>1150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507"/>
      <c r="R247" s="338" t="s">
        <v>1150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>
      <c r="A248" s="458"/>
      <c r="B248" s="338" t="s">
        <v>1151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458"/>
      <c r="J248" s="338" t="s">
        <v>1151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507"/>
      <c r="R248" s="338" t="s">
        <v>1151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>
      <c r="A249" s="458"/>
      <c r="B249" s="338" t="s">
        <v>1152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458"/>
      <c r="J249" s="338" t="s">
        <v>1152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507"/>
      <c r="R249" s="338" t="s">
        <v>1152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>
      <c r="A250" s="458"/>
      <c r="B250" s="338" t="s">
        <v>1153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458"/>
      <c r="J250" s="338" t="s">
        <v>1153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507"/>
      <c r="R250" s="338" t="s">
        <v>1153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>
      <c r="A251" s="458"/>
      <c r="B251" s="338" t="s">
        <v>1154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458"/>
      <c r="J251" s="338" t="s">
        <v>1154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507"/>
      <c r="R251" s="338" t="s">
        <v>1154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4.65" thickBot="1">
      <c r="A252" s="459"/>
      <c r="B252" s="339" t="s">
        <v>1155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459"/>
      <c r="J252" s="339" t="s">
        <v>1155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508"/>
      <c r="R252" s="339" t="s">
        <v>1155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4.65" thickBot="1"/>
    <row r="256" spans="1:23" ht="14.65" thickBot="1">
      <c r="A256" s="445" t="s">
        <v>941</v>
      </c>
      <c r="B256" s="446"/>
      <c r="C256" s="446"/>
      <c r="D256" s="446"/>
      <c r="E256" s="446"/>
      <c r="F256" s="446"/>
      <c r="G256" s="447"/>
      <c r="I256" s="445" t="s">
        <v>941</v>
      </c>
      <c r="J256" s="446"/>
      <c r="K256" s="446"/>
      <c r="L256" s="446"/>
      <c r="M256" s="446"/>
      <c r="N256" s="446"/>
      <c r="O256" s="447"/>
      <c r="Q256" s="445" t="s">
        <v>941</v>
      </c>
      <c r="R256" s="446"/>
      <c r="S256" s="446"/>
      <c r="T256" s="446"/>
      <c r="U256" s="446"/>
      <c r="V256" s="446"/>
      <c r="W256" s="447"/>
    </row>
    <row r="257" spans="1:23" ht="14.65" thickBot="1">
      <c r="A257" s="448" t="s">
        <v>1157</v>
      </c>
      <c r="B257" s="450" t="s">
        <v>790</v>
      </c>
      <c r="C257" s="452" t="s">
        <v>1093</v>
      </c>
      <c r="D257" s="453"/>
      <c r="E257" s="454"/>
      <c r="F257" s="455" t="s">
        <v>959</v>
      </c>
      <c r="G257" s="456"/>
      <c r="I257" s="448" t="s">
        <v>1157</v>
      </c>
      <c r="J257" s="450" t="s">
        <v>790</v>
      </c>
      <c r="K257" s="452" t="s">
        <v>1093</v>
      </c>
      <c r="L257" s="453"/>
      <c r="M257" s="454"/>
      <c r="N257" s="455" t="s">
        <v>959</v>
      </c>
      <c r="O257" s="456"/>
      <c r="Q257" s="448" t="s">
        <v>1157</v>
      </c>
      <c r="R257" s="450" t="s">
        <v>790</v>
      </c>
      <c r="S257" s="452" t="s">
        <v>1093</v>
      </c>
      <c r="T257" s="453"/>
      <c r="U257" s="454"/>
      <c r="V257" s="455" t="s">
        <v>959</v>
      </c>
      <c r="W257" s="456"/>
    </row>
    <row r="258" spans="1:23" ht="14.65" thickBot="1">
      <c r="A258" s="449"/>
      <c r="B258" s="451"/>
      <c r="C258" s="328" t="s">
        <v>951</v>
      </c>
      <c r="D258" s="328" t="s">
        <v>952</v>
      </c>
      <c r="E258" s="328" t="s">
        <v>953</v>
      </c>
      <c r="F258" s="328" t="s">
        <v>957</v>
      </c>
      <c r="G258" s="328" t="s">
        <v>958</v>
      </c>
      <c r="I258" s="449"/>
      <c r="J258" s="451"/>
      <c r="K258" s="328" t="s">
        <v>951</v>
      </c>
      <c r="L258" s="328" t="s">
        <v>952</v>
      </c>
      <c r="M258" s="328" t="s">
        <v>953</v>
      </c>
      <c r="N258" s="328" t="s">
        <v>957</v>
      </c>
      <c r="O258" s="328" t="s">
        <v>958</v>
      </c>
      <c r="Q258" s="449"/>
      <c r="R258" s="451"/>
      <c r="S258" s="328" t="s">
        <v>951</v>
      </c>
      <c r="T258" s="328" t="s">
        <v>952</v>
      </c>
      <c r="U258" s="328" t="s">
        <v>953</v>
      </c>
      <c r="V258" s="328" t="s">
        <v>957</v>
      </c>
      <c r="W258" s="328" t="s">
        <v>958</v>
      </c>
    </row>
    <row r="259" spans="1:23">
      <c r="A259" s="457" t="s">
        <v>1156</v>
      </c>
      <c r="B259" s="337" t="s">
        <v>1141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457" t="s">
        <v>1158</v>
      </c>
      <c r="J259" s="337" t="s">
        <v>1141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506" t="s">
        <v>1159</v>
      </c>
      <c r="R259" s="337" t="s">
        <v>1141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>
      <c r="A260" s="458"/>
      <c r="B260" s="338" t="s">
        <v>1142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458"/>
      <c r="J260" s="338" t="s">
        <v>1142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507"/>
      <c r="R260" s="338" t="s">
        <v>1142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>
      <c r="A261" s="458"/>
      <c r="B261" s="338" t="s">
        <v>1143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458"/>
      <c r="J261" s="338" t="s">
        <v>1143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507"/>
      <c r="R261" s="338" t="s">
        <v>1143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>
      <c r="A262" s="458"/>
      <c r="B262" s="338" t="s">
        <v>1144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458"/>
      <c r="J262" s="338" t="s">
        <v>1144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507"/>
      <c r="R262" s="338" t="s">
        <v>1144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>
      <c r="A263" s="458"/>
      <c r="B263" s="338" t="s">
        <v>1145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458"/>
      <c r="J263" s="338" t="s">
        <v>1145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507"/>
      <c r="R263" s="338" t="s">
        <v>1145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>
      <c r="A264" s="458"/>
      <c r="B264" s="338" t="s">
        <v>1146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458"/>
      <c r="J264" s="338" t="s">
        <v>1146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507"/>
      <c r="R264" s="338" t="s">
        <v>1146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>
      <c r="A265" s="458"/>
      <c r="B265" s="338" t="s">
        <v>1147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458"/>
      <c r="J265" s="338" t="s">
        <v>1147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507"/>
      <c r="R265" s="338" t="s">
        <v>1147</v>
      </c>
      <c r="S265" s="345">
        <f>'Flusso dati statici sensori'!Z183</f>
        <v>4.3999999999999997E-2</v>
      </c>
      <c r="T265" s="340">
        <f>'Flusso dati statici sensori'!AA183</f>
        <v>3.2000000000000001E-2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>
      <c r="A266" s="458"/>
      <c r="B266" s="338" t="s">
        <v>1148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458"/>
      <c r="J266" s="338" t="s">
        <v>1148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507"/>
      <c r="R266" s="338" t="s">
        <v>1148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>
      <c r="A267" s="458"/>
      <c r="B267" s="338" t="s">
        <v>1149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458"/>
      <c r="J267" s="338" t="s">
        <v>1149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507"/>
      <c r="R267" s="338" t="s">
        <v>1149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>
      <c r="A268" s="458"/>
      <c r="B268" s="338" t="s">
        <v>1150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458"/>
      <c r="J268" s="338" t="s">
        <v>1150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507"/>
      <c r="R268" s="338" t="s">
        <v>1150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>
      <c r="A269" s="458"/>
      <c r="B269" s="338" t="s">
        <v>1151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458"/>
      <c r="J269" s="338" t="s">
        <v>1151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507"/>
      <c r="R269" s="338" t="s">
        <v>1151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>
      <c r="A270" s="458"/>
      <c r="B270" s="338" t="s">
        <v>1152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458"/>
      <c r="J270" s="338" t="s">
        <v>1152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507"/>
      <c r="R270" s="338" t="s">
        <v>1152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>
      <c r="A271" s="458"/>
      <c r="B271" s="338" t="s">
        <v>1153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458"/>
      <c r="J271" s="338" t="s">
        <v>1153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507"/>
      <c r="R271" s="338" t="s">
        <v>1153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>
      <c r="A272" s="458"/>
      <c r="B272" s="338" t="s">
        <v>1154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458"/>
      <c r="J272" s="338" t="s">
        <v>1154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507"/>
      <c r="R272" s="338" t="s">
        <v>1154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4.65" thickBot="1">
      <c r="A273" s="459"/>
      <c r="B273" s="339" t="s">
        <v>1155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459"/>
      <c r="J273" s="339" t="s">
        <v>1155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508"/>
      <c r="R273" s="339" t="s">
        <v>1155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4.65" thickBot="1"/>
    <row r="277" spans="1:23" ht="14.65" thickBot="1">
      <c r="A277" s="445" t="s">
        <v>942</v>
      </c>
      <c r="B277" s="446"/>
      <c r="C277" s="446"/>
      <c r="D277" s="446"/>
      <c r="E277" s="446"/>
      <c r="F277" s="446"/>
      <c r="G277" s="447"/>
      <c r="I277" s="445" t="s">
        <v>942</v>
      </c>
      <c r="J277" s="446"/>
      <c r="K277" s="446"/>
      <c r="L277" s="446"/>
      <c r="M277" s="446"/>
      <c r="N277" s="446"/>
      <c r="O277" s="447"/>
      <c r="Q277" s="445" t="s">
        <v>942</v>
      </c>
      <c r="R277" s="446"/>
      <c r="S277" s="446"/>
      <c r="T277" s="446"/>
      <c r="U277" s="446"/>
      <c r="V277" s="446"/>
      <c r="W277" s="447"/>
    </row>
    <row r="278" spans="1:23" ht="14.65" thickBot="1">
      <c r="A278" s="448" t="s">
        <v>1157</v>
      </c>
      <c r="B278" s="450" t="s">
        <v>790</v>
      </c>
      <c r="C278" s="452" t="s">
        <v>1093</v>
      </c>
      <c r="D278" s="453"/>
      <c r="E278" s="454"/>
      <c r="F278" s="455" t="s">
        <v>959</v>
      </c>
      <c r="G278" s="456"/>
      <c r="I278" s="448" t="s">
        <v>1157</v>
      </c>
      <c r="J278" s="450" t="s">
        <v>790</v>
      </c>
      <c r="K278" s="452" t="s">
        <v>1093</v>
      </c>
      <c r="L278" s="453"/>
      <c r="M278" s="454"/>
      <c r="N278" s="455" t="s">
        <v>959</v>
      </c>
      <c r="O278" s="456"/>
      <c r="Q278" s="448" t="s">
        <v>1157</v>
      </c>
      <c r="R278" s="450" t="s">
        <v>790</v>
      </c>
      <c r="S278" s="452" t="s">
        <v>1093</v>
      </c>
      <c r="T278" s="453"/>
      <c r="U278" s="454"/>
      <c r="V278" s="455" t="s">
        <v>959</v>
      </c>
      <c r="W278" s="456"/>
    </row>
    <row r="279" spans="1:23" ht="14.65" thickBot="1">
      <c r="A279" s="449"/>
      <c r="B279" s="451"/>
      <c r="C279" s="328" t="s">
        <v>951</v>
      </c>
      <c r="D279" s="328" t="s">
        <v>952</v>
      </c>
      <c r="E279" s="328" t="s">
        <v>953</v>
      </c>
      <c r="F279" s="328" t="s">
        <v>957</v>
      </c>
      <c r="G279" s="328" t="s">
        <v>958</v>
      </c>
      <c r="I279" s="449"/>
      <c r="J279" s="451"/>
      <c r="K279" s="328" t="s">
        <v>951</v>
      </c>
      <c r="L279" s="328" t="s">
        <v>952</v>
      </c>
      <c r="M279" s="328" t="s">
        <v>953</v>
      </c>
      <c r="N279" s="328" t="s">
        <v>957</v>
      </c>
      <c r="O279" s="328" t="s">
        <v>958</v>
      </c>
      <c r="Q279" s="449"/>
      <c r="R279" s="451"/>
      <c r="S279" s="328" t="s">
        <v>951</v>
      </c>
      <c r="T279" s="328" t="s">
        <v>952</v>
      </c>
      <c r="U279" s="328" t="s">
        <v>953</v>
      </c>
      <c r="V279" s="328" t="s">
        <v>957</v>
      </c>
      <c r="W279" s="328" t="s">
        <v>958</v>
      </c>
    </row>
    <row r="280" spans="1:23">
      <c r="A280" s="457" t="s">
        <v>1156</v>
      </c>
      <c r="B280" s="337" t="s">
        <v>1141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457" t="s">
        <v>1158</v>
      </c>
      <c r="J280" s="337" t="s">
        <v>1141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506" t="s">
        <v>1159</v>
      </c>
      <c r="R280" s="337" t="s">
        <v>1141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>
      <c r="A281" s="458"/>
      <c r="B281" s="338" t="s">
        <v>1142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458"/>
      <c r="J281" s="338" t="s">
        <v>1142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6.6000000000000003E-2</v>
      </c>
      <c r="O281" s="346">
        <f>'Flusso dati statici sensori'!R49</f>
        <v>6.6E-3</v>
      </c>
      <c r="Q281" s="507"/>
      <c r="R281" s="338" t="s">
        <v>1142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>
      <c r="A282" s="458"/>
      <c r="B282" s="338" t="s">
        <v>1143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458"/>
      <c r="J282" s="338" t="s">
        <v>1143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507"/>
      <c r="R282" s="338" t="s">
        <v>1143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>
      <c r="A283" s="458"/>
      <c r="B283" s="338" t="s">
        <v>1144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458"/>
      <c r="J283" s="338" t="s">
        <v>1144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507"/>
      <c r="R283" s="338" t="s">
        <v>1144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>
      <c r="A284" s="458"/>
      <c r="B284" s="338" t="s">
        <v>1145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458"/>
      <c r="J284" s="338" t="s">
        <v>1145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507"/>
      <c r="R284" s="338" t="s">
        <v>1145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>
      <c r="A285" s="458"/>
      <c r="B285" s="338" t="s">
        <v>1146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458"/>
      <c r="J285" s="338" t="s">
        <v>1146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507"/>
      <c r="R285" s="338" t="s">
        <v>1146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>
      <c r="A286" s="458"/>
      <c r="B286" s="338" t="s">
        <v>1147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458"/>
      <c r="J286" s="338" t="s">
        <v>1147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507"/>
      <c r="R286" s="338" t="s">
        <v>1147</v>
      </c>
      <c r="S286" s="345">
        <f>'Flusso dati statici sensori'!Z184</f>
        <v>4.3999999999999997E-2</v>
      </c>
      <c r="T286" s="340">
        <f>'Flusso dati statici sensori'!AA184</f>
        <v>3.2000000000000001E-2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>
      <c r="A287" s="458"/>
      <c r="B287" s="338" t="s">
        <v>1148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458"/>
      <c r="J287" s="338" t="s">
        <v>1148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507"/>
      <c r="R287" s="338" t="s">
        <v>1148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>
      <c r="A288" s="458"/>
      <c r="B288" s="338" t="s">
        <v>1149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458"/>
      <c r="J288" s="338" t="s">
        <v>1149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507"/>
      <c r="R288" s="338" t="s">
        <v>1149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>
      <c r="A289" s="458"/>
      <c r="B289" s="338" t="s">
        <v>1150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458"/>
      <c r="J289" s="338" t="s">
        <v>1150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507"/>
      <c r="R289" s="338" t="s">
        <v>1150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>
      <c r="A290" s="458"/>
      <c r="B290" s="338" t="s">
        <v>1151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458"/>
      <c r="J290" s="338" t="s">
        <v>1151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507"/>
      <c r="R290" s="338" t="s">
        <v>1151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>
      <c r="A291" s="458"/>
      <c r="B291" s="338" t="s">
        <v>1152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458"/>
      <c r="J291" s="338" t="s">
        <v>1152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507"/>
      <c r="R291" s="338" t="s">
        <v>1152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>
      <c r="A292" s="458"/>
      <c r="B292" s="338" t="s">
        <v>1153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458"/>
      <c r="J292" s="338" t="s">
        <v>1153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507"/>
      <c r="R292" s="338" t="s">
        <v>1153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>
      <c r="A293" s="458"/>
      <c r="B293" s="338" t="s">
        <v>1154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458"/>
      <c r="J293" s="338" t="s">
        <v>1154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507"/>
      <c r="R293" s="338" t="s">
        <v>1154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4.65" thickBot="1">
      <c r="A294" s="459"/>
      <c r="B294" s="339" t="s">
        <v>1155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459"/>
      <c r="J294" s="339" t="s">
        <v>1155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508"/>
      <c r="R294" s="339" t="s">
        <v>1155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4.65" thickBot="1"/>
    <row r="298" spans="1:23" ht="14.65" thickBot="1">
      <c r="A298" s="445" t="s">
        <v>943</v>
      </c>
      <c r="B298" s="446"/>
      <c r="C298" s="446"/>
      <c r="D298" s="446"/>
      <c r="E298" s="446"/>
      <c r="F298" s="446"/>
      <c r="G298" s="447"/>
      <c r="I298" s="445" t="s">
        <v>943</v>
      </c>
      <c r="J298" s="446"/>
      <c r="K298" s="446"/>
      <c r="L298" s="446"/>
      <c r="M298" s="446"/>
      <c r="N298" s="446"/>
      <c r="O298" s="447"/>
      <c r="Q298" s="445" t="s">
        <v>943</v>
      </c>
      <c r="R298" s="446"/>
      <c r="S298" s="446"/>
      <c r="T298" s="446"/>
      <c r="U298" s="446"/>
      <c r="V298" s="446"/>
      <c r="W298" s="447"/>
    </row>
    <row r="299" spans="1:23" ht="14.65" thickBot="1">
      <c r="A299" s="448" t="s">
        <v>1157</v>
      </c>
      <c r="B299" s="450" t="s">
        <v>790</v>
      </c>
      <c r="C299" s="452" t="s">
        <v>1093</v>
      </c>
      <c r="D299" s="453"/>
      <c r="E299" s="454"/>
      <c r="F299" s="455" t="s">
        <v>959</v>
      </c>
      <c r="G299" s="456"/>
      <c r="I299" s="448" t="s">
        <v>1157</v>
      </c>
      <c r="J299" s="450" t="s">
        <v>790</v>
      </c>
      <c r="K299" s="452" t="s">
        <v>1093</v>
      </c>
      <c r="L299" s="453"/>
      <c r="M299" s="454"/>
      <c r="N299" s="455" t="s">
        <v>959</v>
      </c>
      <c r="O299" s="456"/>
      <c r="Q299" s="448" t="s">
        <v>1157</v>
      </c>
      <c r="R299" s="450" t="s">
        <v>790</v>
      </c>
      <c r="S299" s="452" t="s">
        <v>1093</v>
      </c>
      <c r="T299" s="453"/>
      <c r="U299" s="454"/>
      <c r="V299" s="455" t="s">
        <v>959</v>
      </c>
      <c r="W299" s="456"/>
    </row>
    <row r="300" spans="1:23" ht="14.65" thickBot="1">
      <c r="A300" s="449"/>
      <c r="B300" s="451"/>
      <c r="C300" s="328" t="s">
        <v>951</v>
      </c>
      <c r="D300" s="328" t="s">
        <v>952</v>
      </c>
      <c r="E300" s="328" t="s">
        <v>953</v>
      </c>
      <c r="F300" s="328" t="s">
        <v>957</v>
      </c>
      <c r="G300" s="328" t="s">
        <v>958</v>
      </c>
      <c r="I300" s="449"/>
      <c r="J300" s="451"/>
      <c r="K300" s="328" t="s">
        <v>951</v>
      </c>
      <c r="L300" s="328" t="s">
        <v>952</v>
      </c>
      <c r="M300" s="328" t="s">
        <v>953</v>
      </c>
      <c r="N300" s="328" t="s">
        <v>957</v>
      </c>
      <c r="O300" s="328" t="s">
        <v>958</v>
      </c>
      <c r="Q300" s="449"/>
      <c r="R300" s="451"/>
      <c r="S300" s="328" t="s">
        <v>951</v>
      </c>
      <c r="T300" s="328" t="s">
        <v>952</v>
      </c>
      <c r="U300" s="328" t="s">
        <v>953</v>
      </c>
      <c r="V300" s="328" t="s">
        <v>957</v>
      </c>
      <c r="W300" s="328" t="s">
        <v>958</v>
      </c>
    </row>
    <row r="301" spans="1:23">
      <c r="A301" s="457" t="s">
        <v>1156</v>
      </c>
      <c r="B301" s="337" t="s">
        <v>1141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457" t="s">
        <v>1158</v>
      </c>
      <c r="J301" s="337" t="s">
        <v>1141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506" t="s">
        <v>1159</v>
      </c>
      <c r="R301" s="337" t="s">
        <v>1141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>
      <c r="A302" s="458"/>
      <c r="B302" s="338" t="s">
        <v>1142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458"/>
      <c r="J302" s="338" t="s">
        <v>1142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507"/>
      <c r="R302" s="338" t="s">
        <v>1142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>
      <c r="A303" s="458"/>
      <c r="B303" s="338" t="s">
        <v>1143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458"/>
      <c r="J303" s="338" t="s">
        <v>1143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507"/>
      <c r="R303" s="338" t="s">
        <v>1143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>
      <c r="A304" s="458"/>
      <c r="B304" s="338" t="s">
        <v>1144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458"/>
      <c r="J304" s="338" t="s">
        <v>1144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507"/>
      <c r="R304" s="338" t="s">
        <v>1144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>
      <c r="A305" s="458"/>
      <c r="B305" s="338" t="s">
        <v>1145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458"/>
      <c r="J305" s="338" t="s">
        <v>1145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507"/>
      <c r="R305" s="338" t="s">
        <v>1145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>
      <c r="A306" s="458"/>
      <c r="B306" s="338" t="s">
        <v>1146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458"/>
      <c r="J306" s="338" t="s">
        <v>1146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507"/>
      <c r="R306" s="338" t="s">
        <v>1146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>
      <c r="A307" s="458"/>
      <c r="B307" s="338" t="s">
        <v>1147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458"/>
      <c r="J307" s="338" t="s">
        <v>1147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507"/>
      <c r="R307" s="338" t="s">
        <v>1147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>
      <c r="A308" s="458"/>
      <c r="B308" s="338" t="s">
        <v>1148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458"/>
      <c r="J308" s="338" t="s">
        <v>1148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507"/>
      <c r="R308" s="338" t="s">
        <v>1148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>
      <c r="A309" s="458"/>
      <c r="B309" s="338" t="s">
        <v>1149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458"/>
      <c r="J309" s="338" t="s">
        <v>1149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507"/>
      <c r="R309" s="338" t="s">
        <v>1149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>
      <c r="A310" s="458"/>
      <c r="B310" s="338" t="s">
        <v>1150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458"/>
      <c r="J310" s="338" t="s">
        <v>1150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507"/>
      <c r="R310" s="338" t="s">
        <v>1150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>
      <c r="A311" s="458"/>
      <c r="B311" s="338" t="s">
        <v>1151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458"/>
      <c r="J311" s="338" t="s">
        <v>1151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507"/>
      <c r="R311" s="338" t="s">
        <v>1151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>
      <c r="A312" s="458"/>
      <c r="B312" s="338" t="s">
        <v>1152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458"/>
      <c r="J312" s="338" t="s">
        <v>1152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507"/>
      <c r="R312" s="338" t="s">
        <v>1152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>
      <c r="A313" s="458"/>
      <c r="B313" s="338" t="s">
        <v>1153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458"/>
      <c r="J313" s="338" t="s">
        <v>1153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507"/>
      <c r="R313" s="338" t="s">
        <v>1153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>
      <c r="A314" s="458"/>
      <c r="B314" s="338" t="s">
        <v>1154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458"/>
      <c r="J314" s="338" t="s">
        <v>1154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507"/>
      <c r="R314" s="338" t="s">
        <v>1154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4.65" thickBot="1">
      <c r="A315" s="459"/>
      <c r="B315" s="339" t="s">
        <v>1155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459"/>
      <c r="J315" s="339" t="s">
        <v>1155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508"/>
      <c r="R315" s="339" t="s">
        <v>1155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4.65" thickBot="1"/>
    <row r="319" spans="1:23" ht="14.65" thickBot="1">
      <c r="A319" s="445" t="s">
        <v>944</v>
      </c>
      <c r="B319" s="446"/>
      <c r="C319" s="446"/>
      <c r="D319" s="446"/>
      <c r="E319" s="446"/>
      <c r="F319" s="446"/>
      <c r="G319" s="447"/>
      <c r="I319" s="445" t="s">
        <v>944</v>
      </c>
      <c r="J319" s="446"/>
      <c r="K319" s="446"/>
      <c r="L319" s="446"/>
      <c r="M319" s="446"/>
      <c r="N319" s="446"/>
      <c r="O319" s="447"/>
      <c r="Q319" s="445" t="s">
        <v>944</v>
      </c>
      <c r="R319" s="446"/>
      <c r="S319" s="446"/>
      <c r="T319" s="446"/>
      <c r="U319" s="446"/>
      <c r="V319" s="446"/>
      <c r="W319" s="447"/>
    </row>
    <row r="320" spans="1:23" ht="14.65" thickBot="1">
      <c r="A320" s="448" t="s">
        <v>1157</v>
      </c>
      <c r="B320" s="450" t="s">
        <v>790</v>
      </c>
      <c r="C320" s="452" t="s">
        <v>1093</v>
      </c>
      <c r="D320" s="453"/>
      <c r="E320" s="454"/>
      <c r="F320" s="455" t="s">
        <v>959</v>
      </c>
      <c r="G320" s="456"/>
      <c r="I320" s="448" t="s">
        <v>1157</v>
      </c>
      <c r="J320" s="450" t="s">
        <v>790</v>
      </c>
      <c r="K320" s="452" t="s">
        <v>1093</v>
      </c>
      <c r="L320" s="453"/>
      <c r="M320" s="454"/>
      <c r="N320" s="455" t="s">
        <v>959</v>
      </c>
      <c r="O320" s="456"/>
      <c r="Q320" s="448" t="s">
        <v>1157</v>
      </c>
      <c r="R320" s="450" t="s">
        <v>790</v>
      </c>
      <c r="S320" s="452" t="s">
        <v>1093</v>
      </c>
      <c r="T320" s="453"/>
      <c r="U320" s="454"/>
      <c r="V320" s="455" t="s">
        <v>959</v>
      </c>
      <c r="W320" s="456"/>
    </row>
    <row r="321" spans="1:23" ht="14.65" thickBot="1">
      <c r="A321" s="449"/>
      <c r="B321" s="451"/>
      <c r="C321" s="328" t="s">
        <v>951</v>
      </c>
      <c r="D321" s="328" t="s">
        <v>952</v>
      </c>
      <c r="E321" s="328" t="s">
        <v>953</v>
      </c>
      <c r="F321" s="328" t="s">
        <v>957</v>
      </c>
      <c r="G321" s="328" t="s">
        <v>958</v>
      </c>
      <c r="I321" s="449"/>
      <c r="J321" s="451"/>
      <c r="K321" s="328" t="s">
        <v>951</v>
      </c>
      <c r="L321" s="328" t="s">
        <v>952</v>
      </c>
      <c r="M321" s="328" t="s">
        <v>953</v>
      </c>
      <c r="N321" s="328" t="s">
        <v>957</v>
      </c>
      <c r="O321" s="328" t="s">
        <v>958</v>
      </c>
      <c r="Q321" s="449"/>
      <c r="R321" s="451"/>
      <c r="S321" s="328" t="s">
        <v>951</v>
      </c>
      <c r="T321" s="328" t="s">
        <v>952</v>
      </c>
      <c r="U321" s="328" t="s">
        <v>953</v>
      </c>
      <c r="V321" s="328" t="s">
        <v>957</v>
      </c>
      <c r="W321" s="328" t="s">
        <v>958</v>
      </c>
    </row>
    <row r="322" spans="1:23">
      <c r="A322" s="457" t="s">
        <v>1156</v>
      </c>
      <c r="B322" s="337" t="s">
        <v>1141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457" t="s">
        <v>1158</v>
      </c>
      <c r="J322" s="337" t="s">
        <v>1141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506" t="s">
        <v>1159</v>
      </c>
      <c r="R322" s="337" t="s">
        <v>1141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>
      <c r="A323" s="458"/>
      <c r="B323" s="338" t="s">
        <v>1142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458"/>
      <c r="J323" s="338" t="s">
        <v>1142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507"/>
      <c r="R323" s="338" t="s">
        <v>1142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>
      <c r="A324" s="458"/>
      <c r="B324" s="338" t="s">
        <v>1143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458"/>
      <c r="J324" s="338" t="s">
        <v>1143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507"/>
      <c r="R324" s="338" t="s">
        <v>1143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>
      <c r="A325" s="458"/>
      <c r="B325" s="338" t="s">
        <v>1144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458"/>
      <c r="J325" s="338" t="s">
        <v>1144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507"/>
      <c r="R325" s="338" t="s">
        <v>1144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>
      <c r="A326" s="458"/>
      <c r="B326" s="338" t="s">
        <v>1145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458"/>
      <c r="J326" s="338" t="s">
        <v>1145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507"/>
      <c r="R326" s="338" t="s">
        <v>1145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>
      <c r="A327" s="458"/>
      <c r="B327" s="338" t="s">
        <v>1146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458"/>
      <c r="J327" s="338" t="s">
        <v>1146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507"/>
      <c r="R327" s="338" t="s">
        <v>1146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>
      <c r="A328" s="458"/>
      <c r="B328" s="338" t="s">
        <v>1147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458"/>
      <c r="J328" s="338" t="s">
        <v>1147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507"/>
      <c r="R328" s="338" t="s">
        <v>1147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>
      <c r="A329" s="458"/>
      <c r="B329" s="338" t="s">
        <v>1148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458"/>
      <c r="J329" s="338" t="s">
        <v>1148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507"/>
      <c r="R329" s="338" t="s">
        <v>1148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>
      <c r="A330" s="458"/>
      <c r="B330" s="338" t="s">
        <v>1149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458"/>
      <c r="J330" s="338" t="s">
        <v>1149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507"/>
      <c r="R330" s="338" t="s">
        <v>1149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>
      <c r="A331" s="458"/>
      <c r="B331" s="338" t="s">
        <v>1150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458"/>
      <c r="J331" s="338" t="s">
        <v>1150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507"/>
      <c r="R331" s="338" t="s">
        <v>1150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>
      <c r="A332" s="458"/>
      <c r="B332" s="338" t="s">
        <v>1151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458"/>
      <c r="J332" s="338" t="s">
        <v>1151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507"/>
      <c r="R332" s="338" t="s">
        <v>1151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>
      <c r="A333" s="458"/>
      <c r="B333" s="338" t="s">
        <v>1152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458"/>
      <c r="J333" s="338" t="s">
        <v>1152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507"/>
      <c r="R333" s="338" t="s">
        <v>1152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>
      <c r="A334" s="458"/>
      <c r="B334" s="338" t="s">
        <v>1153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458"/>
      <c r="J334" s="338" t="s">
        <v>1153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507"/>
      <c r="R334" s="338" t="s">
        <v>1153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>
      <c r="A335" s="458"/>
      <c r="B335" s="338" t="s">
        <v>1154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458"/>
      <c r="J335" s="338" t="s">
        <v>1154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507"/>
      <c r="R335" s="338" t="s">
        <v>1154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4.65" thickBot="1">
      <c r="A336" s="459"/>
      <c r="B336" s="339" t="s">
        <v>1155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459"/>
      <c r="J336" s="339" t="s">
        <v>1155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508"/>
      <c r="R336" s="339" t="s">
        <v>1155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4.65" thickBot="1"/>
    <row r="340" spans="1:23" ht="14.65" thickBot="1">
      <c r="A340" s="445" t="s">
        <v>945</v>
      </c>
      <c r="B340" s="446"/>
      <c r="C340" s="446"/>
      <c r="D340" s="446"/>
      <c r="E340" s="446"/>
      <c r="F340" s="446"/>
      <c r="G340" s="447"/>
      <c r="I340" s="445" t="s">
        <v>945</v>
      </c>
      <c r="J340" s="446"/>
      <c r="K340" s="446"/>
      <c r="L340" s="446"/>
      <c r="M340" s="446"/>
      <c r="N340" s="446"/>
      <c r="O340" s="447"/>
      <c r="Q340" s="445" t="s">
        <v>945</v>
      </c>
      <c r="R340" s="446"/>
      <c r="S340" s="446"/>
      <c r="T340" s="446"/>
      <c r="U340" s="446"/>
      <c r="V340" s="446"/>
      <c r="W340" s="447"/>
    </row>
    <row r="341" spans="1:23" ht="14.65" thickBot="1">
      <c r="A341" s="448" t="s">
        <v>1157</v>
      </c>
      <c r="B341" s="450" t="s">
        <v>790</v>
      </c>
      <c r="C341" s="452" t="s">
        <v>1093</v>
      </c>
      <c r="D341" s="453"/>
      <c r="E341" s="454"/>
      <c r="F341" s="455" t="s">
        <v>959</v>
      </c>
      <c r="G341" s="456"/>
      <c r="I341" s="448" t="s">
        <v>1157</v>
      </c>
      <c r="J341" s="450" t="s">
        <v>790</v>
      </c>
      <c r="K341" s="452" t="s">
        <v>1093</v>
      </c>
      <c r="L341" s="453"/>
      <c r="M341" s="454"/>
      <c r="N341" s="455" t="s">
        <v>959</v>
      </c>
      <c r="O341" s="456"/>
      <c r="Q341" s="448" t="s">
        <v>1157</v>
      </c>
      <c r="R341" s="450" t="s">
        <v>790</v>
      </c>
      <c r="S341" s="452" t="s">
        <v>1093</v>
      </c>
      <c r="T341" s="453"/>
      <c r="U341" s="454"/>
      <c r="V341" s="455" t="s">
        <v>959</v>
      </c>
      <c r="W341" s="456"/>
    </row>
    <row r="342" spans="1:23" ht="14.65" thickBot="1">
      <c r="A342" s="449"/>
      <c r="B342" s="451"/>
      <c r="C342" s="328" t="s">
        <v>951</v>
      </c>
      <c r="D342" s="328" t="s">
        <v>952</v>
      </c>
      <c r="E342" s="328" t="s">
        <v>953</v>
      </c>
      <c r="F342" s="328" t="s">
        <v>957</v>
      </c>
      <c r="G342" s="328" t="s">
        <v>958</v>
      </c>
      <c r="I342" s="449"/>
      <c r="J342" s="451"/>
      <c r="K342" s="328" t="s">
        <v>951</v>
      </c>
      <c r="L342" s="328" t="s">
        <v>952</v>
      </c>
      <c r="M342" s="328" t="s">
        <v>953</v>
      </c>
      <c r="N342" s="328" t="s">
        <v>957</v>
      </c>
      <c r="O342" s="328" t="s">
        <v>958</v>
      </c>
      <c r="Q342" s="449"/>
      <c r="R342" s="451"/>
      <c r="S342" s="328" t="s">
        <v>951</v>
      </c>
      <c r="T342" s="328" t="s">
        <v>952</v>
      </c>
      <c r="U342" s="328" t="s">
        <v>953</v>
      </c>
      <c r="V342" s="328" t="s">
        <v>957</v>
      </c>
      <c r="W342" s="328" t="s">
        <v>958</v>
      </c>
    </row>
    <row r="343" spans="1:23">
      <c r="A343" s="457" t="s">
        <v>1156</v>
      </c>
      <c r="B343" s="337" t="s">
        <v>1141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457" t="s">
        <v>1158</v>
      </c>
      <c r="J343" s="337" t="s">
        <v>1141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506" t="s">
        <v>1159</v>
      </c>
      <c r="R343" s="337" t="s">
        <v>1141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>
      <c r="A344" s="458"/>
      <c r="B344" s="338" t="s">
        <v>1142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458"/>
      <c r="J344" s="338" t="s">
        <v>1142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507"/>
      <c r="R344" s="338" t="s">
        <v>1142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>
      <c r="A345" s="458"/>
      <c r="B345" s="338" t="s">
        <v>1143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458"/>
      <c r="J345" s="338" t="s">
        <v>1143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507"/>
      <c r="R345" s="338" t="s">
        <v>1143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>
      <c r="A346" s="458"/>
      <c r="B346" s="338" t="s">
        <v>1144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458"/>
      <c r="J346" s="338" t="s">
        <v>1144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507"/>
      <c r="R346" s="338" t="s">
        <v>1144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>
      <c r="A347" s="458"/>
      <c r="B347" s="338" t="s">
        <v>1145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458"/>
      <c r="J347" s="338" t="s">
        <v>1145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507"/>
      <c r="R347" s="338" t="s">
        <v>1145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>
      <c r="A348" s="458"/>
      <c r="B348" s="338" t="s">
        <v>1146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458"/>
      <c r="J348" s="338" t="s">
        <v>1146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507"/>
      <c r="R348" s="338" t="s">
        <v>1146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>
      <c r="A349" s="458"/>
      <c r="B349" s="338" t="s">
        <v>1147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458"/>
      <c r="J349" s="338" t="s">
        <v>1147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507"/>
      <c r="R349" s="338" t="s">
        <v>1147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>
      <c r="A350" s="458"/>
      <c r="B350" s="338" t="s">
        <v>1148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458"/>
      <c r="J350" s="338" t="s">
        <v>1148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507"/>
      <c r="R350" s="338" t="s">
        <v>1148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>
      <c r="A351" s="458"/>
      <c r="B351" s="338" t="s">
        <v>1149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458"/>
      <c r="J351" s="338" t="s">
        <v>1149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507"/>
      <c r="R351" s="338" t="s">
        <v>1149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>
      <c r="A352" s="458"/>
      <c r="B352" s="338" t="s">
        <v>1150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458"/>
      <c r="J352" s="338" t="s">
        <v>1150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507"/>
      <c r="R352" s="338" t="s">
        <v>1150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>
      <c r="A353" s="458"/>
      <c r="B353" s="338" t="s">
        <v>1151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458"/>
      <c r="J353" s="338" t="s">
        <v>1151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507"/>
      <c r="R353" s="338" t="s">
        <v>1151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>
      <c r="A354" s="458"/>
      <c r="B354" s="338" t="s">
        <v>1152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458"/>
      <c r="J354" s="338" t="s">
        <v>1152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507"/>
      <c r="R354" s="338" t="s">
        <v>1152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>
      <c r="A355" s="458"/>
      <c r="B355" s="338" t="s">
        <v>1153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458"/>
      <c r="J355" s="338" t="s">
        <v>1153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507"/>
      <c r="R355" s="338" t="s">
        <v>1153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>
      <c r="A356" s="458"/>
      <c r="B356" s="338" t="s">
        <v>1154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458"/>
      <c r="J356" s="338" t="s">
        <v>1154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507"/>
      <c r="R356" s="338" t="s">
        <v>1154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4.65" thickBot="1">
      <c r="A357" s="459"/>
      <c r="B357" s="339" t="s">
        <v>1155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459"/>
      <c r="J357" s="339" t="s">
        <v>1155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508"/>
      <c r="R357" s="339" t="s">
        <v>1155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4.65" thickBot="1"/>
    <row r="361" spans="1:23" ht="14.65" thickBot="1">
      <c r="A361" s="445" t="s">
        <v>946</v>
      </c>
      <c r="B361" s="446"/>
      <c r="C361" s="446"/>
      <c r="D361" s="446"/>
      <c r="E361" s="446"/>
      <c r="F361" s="446"/>
      <c r="G361" s="447"/>
      <c r="I361" s="445" t="s">
        <v>946</v>
      </c>
      <c r="J361" s="446"/>
      <c r="K361" s="446"/>
      <c r="L361" s="446"/>
      <c r="M361" s="446"/>
      <c r="N361" s="446"/>
      <c r="O361" s="447"/>
      <c r="Q361" s="445" t="s">
        <v>946</v>
      </c>
      <c r="R361" s="446"/>
      <c r="S361" s="446"/>
      <c r="T361" s="446"/>
      <c r="U361" s="446"/>
      <c r="V361" s="446"/>
      <c r="W361" s="447"/>
    </row>
    <row r="362" spans="1:23" ht="14.65" thickBot="1">
      <c r="A362" s="448" t="s">
        <v>1157</v>
      </c>
      <c r="B362" s="450" t="s">
        <v>790</v>
      </c>
      <c r="C362" s="452" t="s">
        <v>1093</v>
      </c>
      <c r="D362" s="453"/>
      <c r="E362" s="454"/>
      <c r="F362" s="455" t="s">
        <v>959</v>
      </c>
      <c r="G362" s="456"/>
      <c r="I362" s="448" t="s">
        <v>1157</v>
      </c>
      <c r="J362" s="450" t="s">
        <v>790</v>
      </c>
      <c r="K362" s="452" t="s">
        <v>1093</v>
      </c>
      <c r="L362" s="453"/>
      <c r="M362" s="454"/>
      <c r="N362" s="455" t="s">
        <v>959</v>
      </c>
      <c r="O362" s="456"/>
      <c r="Q362" s="448" t="s">
        <v>1157</v>
      </c>
      <c r="R362" s="450" t="s">
        <v>790</v>
      </c>
      <c r="S362" s="452" t="s">
        <v>1093</v>
      </c>
      <c r="T362" s="453"/>
      <c r="U362" s="454"/>
      <c r="V362" s="455" t="s">
        <v>959</v>
      </c>
      <c r="W362" s="456"/>
    </row>
    <row r="363" spans="1:23" ht="14.65" thickBot="1">
      <c r="A363" s="449"/>
      <c r="B363" s="451"/>
      <c r="C363" s="328" t="s">
        <v>951</v>
      </c>
      <c r="D363" s="328" t="s">
        <v>952</v>
      </c>
      <c r="E363" s="328" t="s">
        <v>953</v>
      </c>
      <c r="F363" s="328" t="s">
        <v>957</v>
      </c>
      <c r="G363" s="328" t="s">
        <v>958</v>
      </c>
      <c r="I363" s="449"/>
      <c r="J363" s="451"/>
      <c r="K363" s="328" t="s">
        <v>951</v>
      </c>
      <c r="L363" s="328" t="s">
        <v>952</v>
      </c>
      <c r="M363" s="328" t="s">
        <v>953</v>
      </c>
      <c r="N363" s="328" t="s">
        <v>957</v>
      </c>
      <c r="O363" s="328" t="s">
        <v>958</v>
      </c>
      <c r="Q363" s="449"/>
      <c r="R363" s="451"/>
      <c r="S363" s="328" t="s">
        <v>951</v>
      </c>
      <c r="T363" s="328" t="s">
        <v>952</v>
      </c>
      <c r="U363" s="328" t="s">
        <v>953</v>
      </c>
      <c r="V363" s="328" t="s">
        <v>957</v>
      </c>
      <c r="W363" s="328" t="s">
        <v>958</v>
      </c>
    </row>
    <row r="364" spans="1:23">
      <c r="A364" s="457" t="s">
        <v>1156</v>
      </c>
      <c r="B364" s="337" t="s">
        <v>1141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457" t="s">
        <v>1158</v>
      </c>
      <c r="J364" s="337" t="s">
        <v>1141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3.0000000000000001E-3</v>
      </c>
      <c r="Q364" s="506" t="s">
        <v>1159</v>
      </c>
      <c r="R364" s="337" t="s">
        <v>1141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>
      <c r="A365" s="458"/>
      <c r="B365" s="338" t="s">
        <v>1142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458"/>
      <c r="J365" s="338" t="s">
        <v>1142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507"/>
      <c r="R365" s="338" t="s">
        <v>1142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>
      <c r="A366" s="458"/>
      <c r="B366" s="338" t="s">
        <v>1143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458"/>
      <c r="J366" s="338" t="s">
        <v>1143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507"/>
      <c r="R366" s="338" t="s">
        <v>1143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>
      <c r="A367" s="458"/>
      <c r="B367" s="338" t="s">
        <v>1144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458"/>
      <c r="J367" s="338" t="s">
        <v>1144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507"/>
      <c r="R367" s="338" t="s">
        <v>1144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>
      <c r="A368" s="458"/>
      <c r="B368" s="338" t="s">
        <v>1145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458"/>
      <c r="J368" s="338" t="s">
        <v>1145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507"/>
      <c r="R368" s="338" t="s">
        <v>1145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>
      <c r="A369" s="458"/>
      <c r="B369" s="338" t="s">
        <v>1146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458"/>
      <c r="J369" s="338" t="s">
        <v>1146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507"/>
      <c r="R369" s="338" t="s">
        <v>1146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>
      <c r="A370" s="458"/>
      <c r="B370" s="338" t="s">
        <v>1147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458"/>
      <c r="J370" s="338" t="s">
        <v>1147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507"/>
      <c r="R370" s="338" t="s">
        <v>1147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>
      <c r="A371" s="458"/>
      <c r="B371" s="338" t="s">
        <v>1148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458"/>
      <c r="J371" s="338" t="s">
        <v>1148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507"/>
      <c r="R371" s="338" t="s">
        <v>1148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>
      <c r="A372" s="458"/>
      <c r="B372" s="338" t="s">
        <v>1149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458"/>
      <c r="J372" s="338" t="s">
        <v>1149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507"/>
      <c r="R372" s="338" t="s">
        <v>1149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>
      <c r="A373" s="458"/>
      <c r="B373" s="338" t="s">
        <v>1150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458"/>
      <c r="J373" s="338" t="s">
        <v>1150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507"/>
      <c r="R373" s="338" t="s">
        <v>1150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>
      <c r="A374" s="458"/>
      <c r="B374" s="338" t="s">
        <v>1151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458"/>
      <c r="J374" s="338" t="s">
        <v>1151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507"/>
      <c r="R374" s="338" t="s">
        <v>1151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>
      <c r="A375" s="458"/>
      <c r="B375" s="338" t="s">
        <v>1152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458"/>
      <c r="J375" s="338" t="s">
        <v>1152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507"/>
      <c r="R375" s="338" t="s">
        <v>1152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>
      <c r="A376" s="458"/>
      <c r="B376" s="338" t="s">
        <v>1153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458"/>
      <c r="J376" s="338" t="s">
        <v>1153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507"/>
      <c r="R376" s="338" t="s">
        <v>1153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>
      <c r="A377" s="458"/>
      <c r="B377" s="338" t="s">
        <v>1154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458"/>
      <c r="J377" s="338" t="s">
        <v>1154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507"/>
      <c r="R377" s="338" t="s">
        <v>1154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4.65" thickBot="1">
      <c r="A378" s="459"/>
      <c r="B378" s="339" t="s">
        <v>1155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459"/>
      <c r="J378" s="339" t="s">
        <v>1155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508"/>
      <c r="R378" s="339" t="s">
        <v>1155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4.65" thickBot="1"/>
    <row r="382" spans="1:23" ht="14.65" thickBot="1">
      <c r="A382" s="445" t="s">
        <v>947</v>
      </c>
      <c r="B382" s="446"/>
      <c r="C382" s="446"/>
      <c r="D382" s="446"/>
      <c r="E382" s="446"/>
      <c r="F382" s="446"/>
      <c r="G382" s="447"/>
      <c r="I382" s="445" t="s">
        <v>947</v>
      </c>
      <c r="J382" s="446"/>
      <c r="K382" s="446"/>
      <c r="L382" s="446"/>
      <c r="M382" s="446"/>
      <c r="N382" s="446"/>
      <c r="O382" s="447"/>
      <c r="Q382" s="445" t="s">
        <v>947</v>
      </c>
      <c r="R382" s="446"/>
      <c r="S382" s="446"/>
      <c r="T382" s="446"/>
      <c r="U382" s="446"/>
      <c r="V382" s="446"/>
      <c r="W382" s="447"/>
    </row>
    <row r="383" spans="1:23" ht="14.65" thickBot="1">
      <c r="A383" s="448" t="s">
        <v>1157</v>
      </c>
      <c r="B383" s="450" t="s">
        <v>790</v>
      </c>
      <c r="C383" s="452" t="s">
        <v>1093</v>
      </c>
      <c r="D383" s="453"/>
      <c r="E383" s="454"/>
      <c r="F383" s="455" t="s">
        <v>959</v>
      </c>
      <c r="G383" s="456"/>
      <c r="I383" s="448" t="s">
        <v>1157</v>
      </c>
      <c r="J383" s="450" t="s">
        <v>790</v>
      </c>
      <c r="K383" s="452" t="s">
        <v>1093</v>
      </c>
      <c r="L383" s="453"/>
      <c r="M383" s="454"/>
      <c r="N383" s="455" t="s">
        <v>959</v>
      </c>
      <c r="O383" s="456"/>
      <c r="Q383" s="448" t="s">
        <v>1157</v>
      </c>
      <c r="R383" s="450" t="s">
        <v>790</v>
      </c>
      <c r="S383" s="452" t="s">
        <v>1093</v>
      </c>
      <c r="T383" s="453"/>
      <c r="U383" s="454"/>
      <c r="V383" s="455" t="s">
        <v>959</v>
      </c>
      <c r="W383" s="456"/>
    </row>
    <row r="384" spans="1:23" ht="14.65" thickBot="1">
      <c r="A384" s="449"/>
      <c r="B384" s="451"/>
      <c r="C384" s="328" t="s">
        <v>951</v>
      </c>
      <c r="D384" s="328" t="s">
        <v>952</v>
      </c>
      <c r="E384" s="328" t="s">
        <v>953</v>
      </c>
      <c r="F384" s="328" t="s">
        <v>957</v>
      </c>
      <c r="G384" s="328" t="s">
        <v>958</v>
      </c>
      <c r="I384" s="449"/>
      <c r="J384" s="451"/>
      <c r="K384" s="328" t="s">
        <v>951</v>
      </c>
      <c r="L384" s="328" t="s">
        <v>952</v>
      </c>
      <c r="M384" s="328" t="s">
        <v>953</v>
      </c>
      <c r="N384" s="328" t="s">
        <v>957</v>
      </c>
      <c r="O384" s="328" t="s">
        <v>958</v>
      </c>
      <c r="Q384" s="449"/>
      <c r="R384" s="451"/>
      <c r="S384" s="328" t="s">
        <v>951</v>
      </c>
      <c r="T384" s="328" t="s">
        <v>952</v>
      </c>
      <c r="U384" s="328" t="s">
        <v>953</v>
      </c>
      <c r="V384" s="328" t="s">
        <v>957</v>
      </c>
      <c r="W384" s="328" t="s">
        <v>958</v>
      </c>
    </row>
    <row r="385" spans="1:23">
      <c r="A385" s="457" t="s">
        <v>1156</v>
      </c>
      <c r="B385" s="337" t="s">
        <v>1141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457" t="s">
        <v>1158</v>
      </c>
      <c r="J385" s="337" t="s">
        <v>1141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506" t="s">
        <v>1159</v>
      </c>
      <c r="R385" s="337" t="s">
        <v>1141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>
      <c r="A386" s="458"/>
      <c r="B386" s="338" t="s">
        <v>1142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458"/>
      <c r="J386" s="338" t="s">
        <v>1142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507"/>
      <c r="R386" s="338" t="s">
        <v>1142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>
      <c r="A387" s="458"/>
      <c r="B387" s="338" t="s">
        <v>1143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458"/>
      <c r="J387" s="338" t="s">
        <v>1143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507"/>
      <c r="R387" s="338" t="s">
        <v>1143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>
      <c r="A388" s="458"/>
      <c r="B388" s="338" t="s">
        <v>1144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458"/>
      <c r="J388" s="338" t="s">
        <v>1144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507"/>
      <c r="R388" s="338" t="s">
        <v>1144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>
      <c r="A389" s="458"/>
      <c r="B389" s="338" t="s">
        <v>1145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458"/>
      <c r="J389" s="338" t="s">
        <v>1145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507"/>
      <c r="R389" s="338" t="s">
        <v>1145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7.9000000000000001E-2</v>
      </c>
      <c r="W389" s="346">
        <f>'Flusso dati statici sensori'!AD135</f>
        <v>7.7000000000000002E-3</v>
      </c>
    </row>
    <row r="390" spans="1:23">
      <c r="A390" s="458"/>
      <c r="B390" s="338" t="s">
        <v>1146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458"/>
      <c r="J390" s="338" t="s">
        <v>1146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507"/>
      <c r="R390" s="338" t="s">
        <v>1146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>
      <c r="A391" s="458"/>
      <c r="B391" s="338" t="s">
        <v>1147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458"/>
      <c r="J391" s="338" t="s">
        <v>1147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507"/>
      <c r="R391" s="338" t="s">
        <v>1147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>
      <c r="A392" s="458"/>
      <c r="B392" s="338" t="s">
        <v>1148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458"/>
      <c r="J392" s="338" t="s">
        <v>1148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507"/>
      <c r="R392" s="338" t="s">
        <v>1148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>
      <c r="A393" s="458"/>
      <c r="B393" s="338" t="s">
        <v>1149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458"/>
      <c r="J393" s="338" t="s">
        <v>1149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507"/>
      <c r="R393" s="338" t="s">
        <v>1149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>
      <c r="A394" s="458"/>
      <c r="B394" s="338" t="s">
        <v>1150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458"/>
      <c r="J394" s="338" t="s">
        <v>1150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507"/>
      <c r="R394" s="338" t="s">
        <v>1150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>
      <c r="A395" s="458"/>
      <c r="B395" s="338" t="s">
        <v>1151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458"/>
      <c r="J395" s="338" t="s">
        <v>1151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507"/>
      <c r="R395" s="338" t="s">
        <v>1151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>
      <c r="A396" s="458"/>
      <c r="B396" s="338" t="s">
        <v>1152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458"/>
      <c r="J396" s="338" t="s">
        <v>1152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507"/>
      <c r="R396" s="338" t="s">
        <v>1152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>
      <c r="A397" s="458"/>
      <c r="B397" s="338" t="s">
        <v>1153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458"/>
      <c r="J397" s="338" t="s">
        <v>1153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507"/>
      <c r="R397" s="338" t="s">
        <v>1153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>
      <c r="A398" s="458"/>
      <c r="B398" s="338" t="s">
        <v>1154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458"/>
      <c r="J398" s="338" t="s">
        <v>1154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507"/>
      <c r="R398" s="338" t="s">
        <v>1154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4.65" thickBot="1">
      <c r="A399" s="459"/>
      <c r="B399" s="339" t="s">
        <v>1155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459"/>
      <c r="J399" s="339" t="s">
        <v>1155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508"/>
      <c r="R399" s="339" t="s">
        <v>1155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4.65" thickBot="1"/>
    <row r="403" spans="1:23" ht="14.65" thickBot="1">
      <c r="A403" s="445" t="s">
        <v>948</v>
      </c>
      <c r="B403" s="446"/>
      <c r="C403" s="446"/>
      <c r="D403" s="446"/>
      <c r="E403" s="446"/>
      <c r="F403" s="446"/>
      <c r="G403" s="447"/>
      <c r="I403" s="445" t="s">
        <v>948</v>
      </c>
      <c r="J403" s="446"/>
      <c r="K403" s="446"/>
      <c r="L403" s="446"/>
      <c r="M403" s="446"/>
      <c r="N403" s="446"/>
      <c r="O403" s="447"/>
      <c r="Q403" s="445" t="s">
        <v>948</v>
      </c>
      <c r="R403" s="446"/>
      <c r="S403" s="446"/>
      <c r="T403" s="446"/>
      <c r="U403" s="446"/>
      <c r="V403" s="446"/>
      <c r="W403" s="447"/>
    </row>
    <row r="404" spans="1:23" ht="14.65" thickBot="1">
      <c r="A404" s="448" t="s">
        <v>1157</v>
      </c>
      <c r="B404" s="450" t="s">
        <v>790</v>
      </c>
      <c r="C404" s="452" t="s">
        <v>1093</v>
      </c>
      <c r="D404" s="453"/>
      <c r="E404" s="454"/>
      <c r="F404" s="455" t="s">
        <v>959</v>
      </c>
      <c r="G404" s="456"/>
      <c r="I404" s="448" t="s">
        <v>1157</v>
      </c>
      <c r="J404" s="450" t="s">
        <v>790</v>
      </c>
      <c r="K404" s="452" t="s">
        <v>1093</v>
      </c>
      <c r="L404" s="453"/>
      <c r="M404" s="454"/>
      <c r="N404" s="455" t="s">
        <v>959</v>
      </c>
      <c r="O404" s="456"/>
      <c r="Q404" s="448" t="s">
        <v>1157</v>
      </c>
      <c r="R404" s="450" t="s">
        <v>790</v>
      </c>
      <c r="S404" s="452" t="s">
        <v>1093</v>
      </c>
      <c r="T404" s="453"/>
      <c r="U404" s="454"/>
      <c r="V404" s="455" t="s">
        <v>959</v>
      </c>
      <c r="W404" s="456"/>
    </row>
    <row r="405" spans="1:23" ht="14.65" thickBot="1">
      <c r="A405" s="449"/>
      <c r="B405" s="451"/>
      <c r="C405" s="328" t="s">
        <v>951</v>
      </c>
      <c r="D405" s="328" t="s">
        <v>952</v>
      </c>
      <c r="E405" s="328" t="s">
        <v>953</v>
      </c>
      <c r="F405" s="328" t="s">
        <v>957</v>
      </c>
      <c r="G405" s="328" t="s">
        <v>958</v>
      </c>
      <c r="I405" s="449"/>
      <c r="J405" s="451"/>
      <c r="K405" s="328" t="s">
        <v>951</v>
      </c>
      <c r="L405" s="328" t="s">
        <v>952</v>
      </c>
      <c r="M405" s="328" t="s">
        <v>953</v>
      </c>
      <c r="N405" s="328" t="s">
        <v>957</v>
      </c>
      <c r="O405" s="328" t="s">
        <v>958</v>
      </c>
      <c r="Q405" s="449"/>
      <c r="R405" s="451"/>
      <c r="S405" s="328" t="s">
        <v>951</v>
      </c>
      <c r="T405" s="328" t="s">
        <v>952</v>
      </c>
      <c r="U405" s="328" t="s">
        <v>953</v>
      </c>
      <c r="V405" s="328" t="s">
        <v>957</v>
      </c>
      <c r="W405" s="328" t="s">
        <v>958</v>
      </c>
    </row>
    <row r="406" spans="1:23">
      <c r="A406" s="457" t="s">
        <v>1156</v>
      </c>
      <c r="B406" s="337" t="s">
        <v>1141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457" t="s">
        <v>1158</v>
      </c>
      <c r="J406" s="337" t="s">
        <v>1141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506" t="s">
        <v>1159</v>
      </c>
      <c r="R406" s="337" t="s">
        <v>1141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>
      <c r="A407" s="458"/>
      <c r="B407" s="338" t="s">
        <v>1142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458"/>
      <c r="J407" s="338" t="s">
        <v>1142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507"/>
      <c r="R407" s="338" t="s">
        <v>1142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>
      <c r="A408" s="458"/>
      <c r="B408" s="338" t="s">
        <v>1143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458"/>
      <c r="J408" s="338" t="s">
        <v>1143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507"/>
      <c r="R408" s="338" t="s">
        <v>1143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>
      <c r="A409" s="458"/>
      <c r="B409" s="338" t="s">
        <v>1144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458"/>
      <c r="J409" s="338" t="s">
        <v>1144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507"/>
      <c r="R409" s="338" t="s">
        <v>1144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>
      <c r="A410" s="458"/>
      <c r="B410" s="338" t="s">
        <v>1145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458"/>
      <c r="J410" s="338" t="s">
        <v>1145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507"/>
      <c r="R410" s="338" t="s">
        <v>1145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>
      <c r="A411" s="458"/>
      <c r="B411" s="338" t="s">
        <v>1146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458"/>
      <c r="J411" s="338" t="s">
        <v>1146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507"/>
      <c r="R411" s="338" t="s">
        <v>1146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>
      <c r="A412" s="458"/>
      <c r="B412" s="338" t="s">
        <v>1147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458"/>
      <c r="J412" s="338" t="s">
        <v>1147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507"/>
      <c r="R412" s="338" t="s">
        <v>1147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>
      <c r="A413" s="458"/>
      <c r="B413" s="338" t="s">
        <v>1148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458"/>
      <c r="J413" s="338" t="s">
        <v>1148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507"/>
      <c r="R413" s="338" t="s">
        <v>1148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>
      <c r="A414" s="458"/>
      <c r="B414" s="338" t="s">
        <v>1149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458"/>
      <c r="J414" s="338" t="s">
        <v>1149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507"/>
      <c r="R414" s="338" t="s">
        <v>1149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>
      <c r="A415" s="458"/>
      <c r="B415" s="338" t="s">
        <v>1150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458"/>
      <c r="J415" s="338" t="s">
        <v>1150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507"/>
      <c r="R415" s="338" t="s">
        <v>1150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>
      <c r="A416" s="458"/>
      <c r="B416" s="338" t="s">
        <v>1151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458"/>
      <c r="J416" s="338" t="s">
        <v>1151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507"/>
      <c r="R416" s="338" t="s">
        <v>1151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>
      <c r="A417" s="458"/>
      <c r="B417" s="338" t="s">
        <v>1152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458"/>
      <c r="J417" s="338" t="s">
        <v>1152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507"/>
      <c r="R417" s="338" t="s">
        <v>1152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>
      <c r="A418" s="458"/>
      <c r="B418" s="338" t="s">
        <v>1153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458"/>
      <c r="J418" s="338" t="s">
        <v>1153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507"/>
      <c r="R418" s="338" t="s">
        <v>1153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>
      <c r="A419" s="458"/>
      <c r="B419" s="338" t="s">
        <v>1154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458"/>
      <c r="J419" s="338" t="s">
        <v>1154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507"/>
      <c r="R419" s="338" t="s">
        <v>1154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4.65" thickBot="1">
      <c r="A420" s="459"/>
      <c r="B420" s="339" t="s">
        <v>1155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459"/>
      <c r="J420" s="339" t="s">
        <v>1155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508"/>
      <c r="R420" s="339" t="s">
        <v>1155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4.65" thickBot="1"/>
    <row r="424" spans="1:23" ht="14.65" thickBot="1">
      <c r="A424" s="445" t="s">
        <v>949</v>
      </c>
      <c r="B424" s="446"/>
      <c r="C424" s="446"/>
      <c r="D424" s="446"/>
      <c r="E424" s="446"/>
      <c r="F424" s="446"/>
      <c r="G424" s="447"/>
      <c r="I424" s="445" t="s">
        <v>949</v>
      </c>
      <c r="J424" s="446"/>
      <c r="K424" s="446"/>
      <c r="L424" s="446"/>
      <c r="M424" s="446"/>
      <c r="N424" s="446"/>
      <c r="O424" s="447"/>
      <c r="Q424" s="445" t="s">
        <v>949</v>
      </c>
      <c r="R424" s="446"/>
      <c r="S424" s="446"/>
      <c r="T424" s="446"/>
      <c r="U424" s="446"/>
      <c r="V424" s="446"/>
      <c r="W424" s="447"/>
    </row>
    <row r="425" spans="1:23" ht="14.65" thickBot="1">
      <c r="A425" s="448" t="s">
        <v>1157</v>
      </c>
      <c r="B425" s="450" t="s">
        <v>790</v>
      </c>
      <c r="C425" s="452" t="s">
        <v>1093</v>
      </c>
      <c r="D425" s="453"/>
      <c r="E425" s="454"/>
      <c r="F425" s="455" t="s">
        <v>959</v>
      </c>
      <c r="G425" s="456"/>
      <c r="I425" s="448" t="s">
        <v>1157</v>
      </c>
      <c r="J425" s="450" t="s">
        <v>790</v>
      </c>
      <c r="K425" s="452" t="s">
        <v>1093</v>
      </c>
      <c r="L425" s="453"/>
      <c r="M425" s="454"/>
      <c r="N425" s="455" t="s">
        <v>959</v>
      </c>
      <c r="O425" s="456"/>
      <c r="Q425" s="448" t="s">
        <v>1157</v>
      </c>
      <c r="R425" s="450" t="s">
        <v>790</v>
      </c>
      <c r="S425" s="452" t="s">
        <v>1093</v>
      </c>
      <c r="T425" s="453"/>
      <c r="U425" s="454"/>
      <c r="V425" s="455" t="s">
        <v>959</v>
      </c>
      <c r="W425" s="456"/>
    </row>
    <row r="426" spans="1:23" ht="14.65" thickBot="1">
      <c r="A426" s="449"/>
      <c r="B426" s="451"/>
      <c r="C426" s="328" t="s">
        <v>951</v>
      </c>
      <c r="D426" s="328" t="s">
        <v>952</v>
      </c>
      <c r="E426" s="328" t="s">
        <v>953</v>
      </c>
      <c r="F426" s="328" t="s">
        <v>957</v>
      </c>
      <c r="G426" s="328" t="s">
        <v>958</v>
      </c>
      <c r="I426" s="449"/>
      <c r="J426" s="451"/>
      <c r="K426" s="328" t="s">
        <v>951</v>
      </c>
      <c r="L426" s="328" t="s">
        <v>952</v>
      </c>
      <c r="M426" s="328" t="s">
        <v>953</v>
      </c>
      <c r="N426" s="328" t="s">
        <v>957</v>
      </c>
      <c r="O426" s="328" t="s">
        <v>958</v>
      </c>
      <c r="Q426" s="449"/>
      <c r="R426" s="451"/>
      <c r="S426" s="328" t="s">
        <v>951</v>
      </c>
      <c r="T426" s="328" t="s">
        <v>952</v>
      </c>
      <c r="U426" s="328" t="s">
        <v>953</v>
      </c>
      <c r="V426" s="328" t="s">
        <v>957</v>
      </c>
      <c r="W426" s="328" t="s">
        <v>958</v>
      </c>
    </row>
    <row r="427" spans="1:23">
      <c r="A427" s="457" t="s">
        <v>1156</v>
      </c>
      <c r="B427" s="337" t="s">
        <v>1141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457" t="s">
        <v>1158</v>
      </c>
      <c r="J427" s="337" t="s">
        <v>1141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506" t="s">
        <v>1159</v>
      </c>
      <c r="R427" s="337" t="s">
        <v>1141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>
      <c r="A428" s="458"/>
      <c r="B428" s="338" t="s">
        <v>1142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458"/>
      <c r="J428" s="338" t="s">
        <v>1142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507"/>
      <c r="R428" s="338" t="s">
        <v>1142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>
      <c r="A429" s="458"/>
      <c r="B429" s="338" t="s">
        <v>1143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458"/>
      <c r="J429" s="338" t="s">
        <v>1143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507"/>
      <c r="R429" s="338" t="s">
        <v>1143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>
      <c r="A430" s="458"/>
      <c r="B430" s="338" t="s">
        <v>1144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458"/>
      <c r="J430" s="338" t="s">
        <v>1144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507"/>
      <c r="R430" s="338" t="s">
        <v>1144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>
      <c r="A431" s="458"/>
      <c r="B431" s="338" t="s">
        <v>1145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458"/>
      <c r="J431" s="338" t="s">
        <v>1145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507"/>
      <c r="R431" s="338" t="s">
        <v>1145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>
      <c r="A432" s="458"/>
      <c r="B432" s="338" t="s">
        <v>1146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458"/>
      <c r="J432" s="338" t="s">
        <v>1146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507"/>
      <c r="R432" s="338" t="s">
        <v>1146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>
      <c r="A433" s="458"/>
      <c r="B433" s="338" t="s">
        <v>1147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458"/>
      <c r="J433" s="338" t="s">
        <v>1147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507"/>
      <c r="R433" s="338" t="s">
        <v>1147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>
      <c r="A434" s="458"/>
      <c r="B434" s="338" t="s">
        <v>1148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458"/>
      <c r="J434" s="338" t="s">
        <v>1148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507"/>
      <c r="R434" s="338" t="s">
        <v>1148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>
      <c r="A435" s="458"/>
      <c r="B435" s="338" t="s">
        <v>1149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458"/>
      <c r="J435" s="338" t="s">
        <v>1149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507"/>
      <c r="R435" s="338" t="s">
        <v>1149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>
      <c r="A436" s="458"/>
      <c r="B436" s="338" t="s">
        <v>1150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458"/>
      <c r="J436" s="338" t="s">
        <v>1150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507"/>
      <c r="R436" s="338" t="s">
        <v>1150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>
      <c r="A437" s="458"/>
      <c r="B437" s="338" t="s">
        <v>1151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458"/>
      <c r="J437" s="338" t="s">
        <v>1151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507"/>
      <c r="R437" s="338" t="s">
        <v>1151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>
      <c r="A438" s="458"/>
      <c r="B438" s="338" t="s">
        <v>1152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458"/>
      <c r="J438" s="338" t="s">
        <v>1152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507"/>
      <c r="R438" s="338" t="s">
        <v>1152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>
      <c r="A439" s="458"/>
      <c r="B439" s="338" t="s">
        <v>1153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458"/>
      <c r="J439" s="338" t="s">
        <v>1153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507"/>
      <c r="R439" s="338" t="s">
        <v>1153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>
      <c r="A440" s="458"/>
      <c r="B440" s="338" t="s">
        <v>1154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458"/>
      <c r="J440" s="338" t="s">
        <v>1154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507"/>
      <c r="R440" s="338" t="s">
        <v>1154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4.65" thickBot="1">
      <c r="A441" s="459"/>
      <c r="B441" s="339" t="s">
        <v>1155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459"/>
      <c r="J441" s="339" t="s">
        <v>1155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508"/>
      <c r="R441" s="339" t="s">
        <v>1155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4.65" thickBot="1"/>
    <row r="445" spans="1:23" ht="14.65" thickBot="1">
      <c r="A445" s="445" t="s">
        <v>950</v>
      </c>
      <c r="B445" s="446"/>
      <c r="C445" s="446"/>
      <c r="D445" s="446"/>
      <c r="E445" s="446"/>
      <c r="F445" s="446"/>
      <c r="G445" s="447"/>
      <c r="I445" s="445" t="s">
        <v>950</v>
      </c>
      <c r="J445" s="446"/>
      <c r="K445" s="446"/>
      <c r="L445" s="446"/>
      <c r="M445" s="446"/>
      <c r="N445" s="446"/>
      <c r="O445" s="447"/>
      <c r="Q445" s="445" t="s">
        <v>950</v>
      </c>
      <c r="R445" s="446"/>
      <c r="S445" s="446"/>
      <c r="T445" s="446"/>
      <c r="U445" s="446"/>
      <c r="V445" s="446"/>
      <c r="W445" s="447"/>
    </row>
    <row r="446" spans="1:23" ht="14.65" thickBot="1">
      <c r="A446" s="448" t="s">
        <v>1157</v>
      </c>
      <c r="B446" s="450" t="s">
        <v>790</v>
      </c>
      <c r="C446" s="452" t="s">
        <v>1093</v>
      </c>
      <c r="D446" s="453"/>
      <c r="E446" s="454"/>
      <c r="F446" s="455" t="s">
        <v>959</v>
      </c>
      <c r="G446" s="456"/>
      <c r="I446" s="448" t="s">
        <v>1157</v>
      </c>
      <c r="J446" s="450" t="s">
        <v>790</v>
      </c>
      <c r="K446" s="452" t="s">
        <v>1093</v>
      </c>
      <c r="L446" s="453"/>
      <c r="M446" s="454"/>
      <c r="N446" s="455" t="s">
        <v>959</v>
      </c>
      <c r="O446" s="456"/>
      <c r="Q446" s="448" t="s">
        <v>1157</v>
      </c>
      <c r="R446" s="450" t="s">
        <v>790</v>
      </c>
      <c r="S446" s="452" t="s">
        <v>1093</v>
      </c>
      <c r="T446" s="453"/>
      <c r="U446" s="454"/>
      <c r="V446" s="455" t="s">
        <v>959</v>
      </c>
      <c r="W446" s="456"/>
    </row>
    <row r="447" spans="1:23" ht="14.65" thickBot="1">
      <c r="A447" s="449"/>
      <c r="B447" s="451"/>
      <c r="C447" s="328" t="s">
        <v>951</v>
      </c>
      <c r="D447" s="328" t="s">
        <v>952</v>
      </c>
      <c r="E447" s="328" t="s">
        <v>953</v>
      </c>
      <c r="F447" s="328" t="s">
        <v>957</v>
      </c>
      <c r="G447" s="328" t="s">
        <v>958</v>
      </c>
      <c r="I447" s="449"/>
      <c r="J447" s="451"/>
      <c r="K447" s="328" t="s">
        <v>951</v>
      </c>
      <c r="L447" s="328" t="s">
        <v>952</v>
      </c>
      <c r="M447" s="328" t="s">
        <v>953</v>
      </c>
      <c r="N447" s="328" t="s">
        <v>957</v>
      </c>
      <c r="O447" s="328" t="s">
        <v>958</v>
      </c>
      <c r="Q447" s="449"/>
      <c r="R447" s="451"/>
      <c r="S447" s="328" t="s">
        <v>951</v>
      </c>
      <c r="T447" s="328" t="s">
        <v>952</v>
      </c>
      <c r="U447" s="328" t="s">
        <v>953</v>
      </c>
      <c r="V447" s="328" t="s">
        <v>957</v>
      </c>
      <c r="W447" s="328" t="s">
        <v>958</v>
      </c>
    </row>
    <row r="448" spans="1:23">
      <c r="A448" s="457" t="s">
        <v>1156</v>
      </c>
      <c r="B448" s="337" t="s">
        <v>1141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457" t="s">
        <v>1158</v>
      </c>
      <c r="J448" s="337" t="s">
        <v>1141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506" t="s">
        <v>1159</v>
      </c>
      <c r="R448" s="337" t="s">
        <v>1141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>
      <c r="A449" s="458"/>
      <c r="B449" s="338" t="s">
        <v>1142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458"/>
      <c r="J449" s="338" t="s">
        <v>1142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507"/>
      <c r="R449" s="338" t="s">
        <v>1142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>
      <c r="A450" s="458"/>
      <c r="B450" s="338" t="s">
        <v>1143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458"/>
      <c r="J450" s="338" t="s">
        <v>1143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507"/>
      <c r="R450" s="338" t="s">
        <v>1143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>
      <c r="A451" s="458"/>
      <c r="B451" s="338" t="s">
        <v>1144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458"/>
      <c r="J451" s="338" t="s">
        <v>1144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507"/>
      <c r="R451" s="338" t="s">
        <v>1144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>
      <c r="A452" s="458"/>
      <c r="B452" s="338" t="s">
        <v>1145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458"/>
      <c r="J452" s="338" t="s">
        <v>1145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507"/>
      <c r="R452" s="338" t="s">
        <v>1145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>
      <c r="A453" s="458"/>
      <c r="B453" s="338" t="s">
        <v>1146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7.9000000000000001E-2</v>
      </c>
      <c r="G453" s="346">
        <f>'Flusso dati statici sensori'!F165</f>
        <v>7.4999999999999997E-3</v>
      </c>
      <c r="I453" s="458"/>
      <c r="J453" s="338" t="s">
        <v>1146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507"/>
      <c r="R453" s="338" t="s">
        <v>1146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>
      <c r="A454" s="458"/>
      <c r="B454" s="338" t="s">
        <v>1147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458"/>
      <c r="J454" s="338" t="s">
        <v>1147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507"/>
      <c r="R454" s="338" t="s">
        <v>1147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>
      <c r="A455" s="458"/>
      <c r="B455" s="338" t="s">
        <v>1148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458"/>
      <c r="J455" s="338" t="s">
        <v>1148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507"/>
      <c r="R455" s="338" t="s">
        <v>1148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>
      <c r="A456" s="458"/>
      <c r="B456" s="338" t="s">
        <v>1149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458"/>
      <c r="J456" s="338" t="s">
        <v>1149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507"/>
      <c r="R456" s="338" t="s">
        <v>1149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6.6000000000000003E-2</v>
      </c>
    </row>
    <row r="457" spans="1:23">
      <c r="A457" s="458"/>
      <c r="B457" s="338" t="s">
        <v>1150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458"/>
      <c r="J457" s="338" t="s">
        <v>1150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507"/>
      <c r="R457" s="338" t="s">
        <v>1150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>
      <c r="A458" s="458"/>
      <c r="B458" s="338" t="s">
        <v>1151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458"/>
      <c r="J458" s="338" t="s">
        <v>1151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507"/>
      <c r="R458" s="338" t="s">
        <v>1151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>
      <c r="A459" s="458"/>
      <c r="B459" s="338" t="s">
        <v>1152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458"/>
      <c r="J459" s="338" t="s">
        <v>1152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507"/>
      <c r="R459" s="338" t="s">
        <v>1152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>
      <c r="A460" s="458"/>
      <c r="B460" s="338" t="s">
        <v>1153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458"/>
      <c r="J460" s="338" t="s">
        <v>1153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507"/>
      <c r="R460" s="338" t="s">
        <v>1153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>
      <c r="A461" s="458"/>
      <c r="B461" s="338" t="s">
        <v>1154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458"/>
      <c r="J461" s="338" t="s">
        <v>1154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507"/>
      <c r="R461" s="338" t="s">
        <v>1154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4.65" thickBot="1">
      <c r="A462" s="459"/>
      <c r="B462" s="339" t="s">
        <v>1155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459"/>
      <c r="J462" s="339" t="s">
        <v>1155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508"/>
      <c r="R462" s="339" t="s">
        <v>1155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10" zoomScale="72" zoomScaleNormal="72" workbookViewId="0">
      <selection activeCell="U19" sqref="U19"/>
    </sheetView>
  </sheetViews>
  <sheetFormatPr defaultRowHeight="14.25"/>
  <sheetData>
    <row r="1" spans="2:18">
      <c r="B1" s="460" t="s">
        <v>1098</v>
      </c>
      <c r="C1" s="460"/>
      <c r="D1" s="460"/>
      <c r="E1" s="460"/>
      <c r="F1" s="460"/>
      <c r="G1" s="460"/>
      <c r="H1" s="460"/>
      <c r="I1" s="460"/>
      <c r="J1" s="460"/>
      <c r="K1" s="460"/>
      <c r="L1" s="460"/>
      <c r="M1" s="460"/>
      <c r="N1" s="460"/>
      <c r="O1" s="460"/>
      <c r="P1" s="460"/>
      <c r="Q1" s="460"/>
      <c r="R1" s="460"/>
    </row>
    <row r="37" spans="2:18">
      <c r="B37" s="460" t="s">
        <v>1099</v>
      </c>
      <c r="C37" s="460"/>
      <c r="D37" s="460"/>
      <c r="E37" s="460"/>
      <c r="F37" s="460"/>
      <c r="G37" s="460"/>
      <c r="H37" s="460"/>
      <c r="I37" s="460"/>
      <c r="J37" s="460"/>
      <c r="K37" s="460"/>
      <c r="L37" s="460"/>
      <c r="M37" s="460"/>
      <c r="N37" s="460"/>
      <c r="O37" s="460"/>
      <c r="P37" s="460"/>
      <c r="Q37" s="460"/>
      <c r="R37" s="460"/>
    </row>
    <row r="73" spans="2:18">
      <c r="B73" s="460" t="s">
        <v>1100</v>
      </c>
      <c r="C73" s="460"/>
      <c r="D73" s="460"/>
      <c r="E73" s="460"/>
      <c r="F73" s="460"/>
      <c r="G73" s="460"/>
      <c r="H73" s="460"/>
      <c r="I73" s="460"/>
      <c r="J73" s="460"/>
      <c r="K73" s="460"/>
      <c r="L73" s="460"/>
      <c r="M73" s="460"/>
      <c r="N73" s="460"/>
      <c r="O73" s="460"/>
      <c r="P73" s="460"/>
      <c r="Q73" s="460"/>
      <c r="R73" s="460"/>
    </row>
    <row r="109" spans="2:18">
      <c r="B109" s="460" t="s">
        <v>1101</v>
      </c>
      <c r="C109" s="460"/>
      <c r="D109" s="460"/>
      <c r="E109" s="460"/>
      <c r="F109" s="460"/>
      <c r="G109" s="460"/>
      <c r="H109" s="460"/>
      <c r="I109" s="460"/>
      <c r="J109" s="460"/>
      <c r="K109" s="460"/>
      <c r="L109" s="460"/>
      <c r="M109" s="460"/>
      <c r="N109" s="460"/>
      <c r="O109" s="460"/>
      <c r="P109" s="460"/>
      <c r="Q109" s="460"/>
      <c r="R109" s="460"/>
    </row>
    <row r="145" spans="2:18">
      <c r="B145" s="460" t="s">
        <v>1102</v>
      </c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N145" s="460"/>
      <c r="O145" s="460"/>
      <c r="P145" s="460"/>
      <c r="Q145" s="460"/>
      <c r="R145" s="460"/>
    </row>
    <row r="181" spans="2:18">
      <c r="B181" s="460" t="s">
        <v>1103</v>
      </c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N181" s="460"/>
      <c r="O181" s="460"/>
      <c r="P181" s="460"/>
      <c r="Q181" s="460"/>
      <c r="R181" s="460"/>
    </row>
    <row r="217" spans="2:18">
      <c r="B217" s="460" t="s">
        <v>1104</v>
      </c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N217" s="460"/>
      <c r="O217" s="460"/>
      <c r="P217" s="460"/>
      <c r="Q217" s="460"/>
      <c r="R217" s="460"/>
    </row>
    <row r="253" spans="2:18">
      <c r="B253" s="460" t="s">
        <v>1105</v>
      </c>
      <c r="C253" s="460"/>
      <c r="D253" s="460"/>
      <c r="E253" s="460"/>
      <c r="F253" s="460"/>
      <c r="G253" s="460"/>
      <c r="H253" s="460"/>
      <c r="I253" s="460"/>
      <c r="J253" s="460"/>
      <c r="K253" s="460"/>
      <c r="L253" s="460"/>
      <c r="M253" s="460"/>
      <c r="N253" s="460"/>
      <c r="O253" s="460"/>
      <c r="P253" s="460"/>
      <c r="Q253" s="460"/>
      <c r="R253" s="460"/>
    </row>
    <row r="289" spans="2:18">
      <c r="B289" s="460" t="s">
        <v>1106</v>
      </c>
      <c r="C289" s="460"/>
      <c r="D289" s="460"/>
      <c r="E289" s="460"/>
      <c r="F289" s="460"/>
      <c r="G289" s="460"/>
      <c r="H289" s="460"/>
      <c r="I289" s="460"/>
      <c r="J289" s="460"/>
      <c r="K289" s="460"/>
      <c r="L289" s="460"/>
      <c r="M289" s="460"/>
      <c r="N289" s="460"/>
      <c r="O289" s="460"/>
      <c r="P289" s="460"/>
      <c r="Q289" s="460"/>
      <c r="R289" s="460"/>
    </row>
    <row r="325" spans="2:18">
      <c r="B325" s="460" t="s">
        <v>1107</v>
      </c>
      <c r="C325" s="460"/>
      <c r="D325" s="460"/>
      <c r="E325" s="460"/>
      <c r="F325" s="460"/>
      <c r="G325" s="460"/>
      <c r="H325" s="460"/>
      <c r="I325" s="460"/>
      <c r="J325" s="460"/>
      <c r="K325" s="460"/>
      <c r="L325" s="460"/>
      <c r="M325" s="460"/>
      <c r="N325" s="460"/>
      <c r="O325" s="460"/>
      <c r="P325" s="460"/>
      <c r="Q325" s="460"/>
      <c r="R325" s="460"/>
    </row>
    <row r="361" spans="2:18">
      <c r="B361" s="460" t="s">
        <v>1108</v>
      </c>
      <c r="C361" s="460"/>
      <c r="D361" s="460"/>
      <c r="E361" s="460"/>
      <c r="F361" s="460"/>
      <c r="G361" s="460"/>
      <c r="H361" s="460"/>
      <c r="I361" s="460"/>
      <c r="J361" s="460"/>
      <c r="K361" s="460"/>
      <c r="L361" s="460"/>
      <c r="M361" s="460"/>
      <c r="N361" s="460"/>
      <c r="O361" s="460"/>
      <c r="P361" s="460"/>
      <c r="Q361" s="460"/>
      <c r="R361" s="460"/>
    </row>
    <row r="397" spans="2:18">
      <c r="B397" s="460" t="s">
        <v>1109</v>
      </c>
      <c r="C397" s="460"/>
      <c r="D397" s="460"/>
      <c r="E397" s="460"/>
      <c r="F397" s="460"/>
      <c r="G397" s="460"/>
      <c r="H397" s="460"/>
      <c r="I397" s="460"/>
      <c r="J397" s="460"/>
      <c r="K397" s="460"/>
      <c r="L397" s="460"/>
      <c r="M397" s="460"/>
      <c r="N397" s="460"/>
      <c r="O397" s="460"/>
      <c r="P397" s="460"/>
      <c r="Q397" s="460"/>
      <c r="R397" s="460"/>
    </row>
    <row r="413" spans="1:13">
      <c r="A413" s="250"/>
      <c r="G413" s="250"/>
      <c r="M413" s="250"/>
    </row>
    <row r="433" spans="2:18">
      <c r="B433" s="460" t="s">
        <v>1110</v>
      </c>
      <c r="C433" s="460"/>
      <c r="D433" s="460"/>
      <c r="E433" s="460"/>
      <c r="F433" s="460"/>
      <c r="G433" s="460"/>
      <c r="H433" s="460"/>
      <c r="I433" s="460"/>
      <c r="J433" s="460"/>
      <c r="K433" s="460"/>
      <c r="L433" s="460"/>
      <c r="M433" s="460"/>
      <c r="N433" s="460"/>
      <c r="O433" s="460"/>
      <c r="P433" s="460"/>
      <c r="Q433" s="460"/>
      <c r="R433" s="460"/>
    </row>
    <row r="469" spans="2:18">
      <c r="B469" s="460" t="s">
        <v>1111</v>
      </c>
      <c r="C469" s="460"/>
      <c r="D469" s="460"/>
      <c r="E469" s="460"/>
      <c r="F469" s="460"/>
      <c r="G469" s="460"/>
      <c r="H469" s="460"/>
      <c r="I469" s="460"/>
      <c r="J469" s="460"/>
      <c r="K469" s="460"/>
      <c r="L469" s="460"/>
      <c r="M469" s="460"/>
      <c r="N469" s="460"/>
      <c r="O469" s="460"/>
      <c r="P469" s="460"/>
      <c r="Q469" s="460"/>
      <c r="R469" s="460"/>
    </row>
    <row r="505" spans="2:18">
      <c r="B505" s="460" t="s">
        <v>1112</v>
      </c>
      <c r="C505" s="460"/>
      <c r="D505" s="460"/>
      <c r="E505" s="460"/>
      <c r="F505" s="460"/>
      <c r="G505" s="460"/>
      <c r="H505" s="460"/>
      <c r="I505" s="460"/>
      <c r="J505" s="460"/>
      <c r="K505" s="460"/>
      <c r="L505" s="460"/>
      <c r="M505" s="460"/>
      <c r="N505" s="460"/>
      <c r="O505" s="460"/>
      <c r="P505" s="460"/>
      <c r="Q505" s="460"/>
      <c r="R505" s="460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defaultColWidth="8.796875" defaultRowHeight="14.25"/>
  <cols>
    <col min="3" max="3" width="9.6640625" bestFit="1" customWidth="1"/>
    <col min="11" max="11" width="6.9296875" bestFit="1" customWidth="1"/>
    <col min="12" max="12" width="10.33203125" bestFit="1" customWidth="1"/>
    <col min="20" max="20" width="10.33203125" bestFit="1" customWidth="1"/>
  </cols>
  <sheetData>
    <row r="1" spans="1:29">
      <c r="A1" s="462" t="s">
        <v>1085</v>
      </c>
      <c r="B1" s="462"/>
      <c r="C1" s="462"/>
      <c r="D1" s="462"/>
      <c r="E1" s="462"/>
      <c r="F1" s="462"/>
      <c r="G1" s="462"/>
      <c r="K1" s="462" t="s">
        <v>1086</v>
      </c>
      <c r="L1" s="462"/>
      <c r="M1" s="462"/>
      <c r="N1" s="462"/>
      <c r="O1" s="462"/>
      <c r="P1" s="462"/>
      <c r="Q1" s="462"/>
    </row>
    <row r="2" spans="1:29">
      <c r="A2" s="461" t="s">
        <v>1002</v>
      </c>
      <c r="B2" s="461"/>
      <c r="C2" s="461"/>
      <c r="D2" s="461"/>
      <c r="E2" s="461"/>
      <c r="F2" s="461"/>
      <c r="G2" s="461"/>
      <c r="K2" s="461" t="s">
        <v>1002</v>
      </c>
      <c r="L2" s="461"/>
      <c r="M2" s="461"/>
      <c r="N2" s="461"/>
      <c r="O2" s="461"/>
      <c r="P2" s="461"/>
      <c r="Q2" s="461"/>
      <c r="S2" s="461" t="s">
        <v>1002</v>
      </c>
      <c r="T2" s="461"/>
      <c r="U2" s="461"/>
      <c r="V2" s="461"/>
      <c r="W2" s="461"/>
      <c r="X2" s="461"/>
      <c r="Y2" s="461"/>
      <c r="Z2" s="461"/>
      <c r="AA2" s="461"/>
      <c r="AB2" s="461"/>
      <c r="AC2" s="461"/>
    </row>
    <row r="3" spans="1:29">
      <c r="A3" s="175" t="s">
        <v>57</v>
      </c>
      <c r="B3" s="175" t="s">
        <v>58</v>
      </c>
      <c r="C3" s="175" t="s">
        <v>1003</v>
      </c>
      <c r="D3" s="175" t="s">
        <v>1004</v>
      </c>
      <c r="E3" s="177" t="s">
        <v>1005</v>
      </c>
      <c r="F3" s="177" t="s">
        <v>1006</v>
      </c>
      <c r="G3" s="177" t="s">
        <v>1007</v>
      </c>
      <c r="K3" s="175" t="s">
        <v>57</v>
      </c>
      <c r="L3" s="175" t="s">
        <v>58</v>
      </c>
      <c r="M3" s="175" t="s">
        <v>1003</v>
      </c>
      <c r="N3" s="175" t="s">
        <v>1004</v>
      </c>
      <c r="O3" s="177" t="s">
        <v>1005</v>
      </c>
      <c r="P3" s="177" t="s">
        <v>1006</v>
      </c>
      <c r="Q3" s="177" t="s">
        <v>1007</v>
      </c>
      <c r="S3" s="251" t="s">
        <v>57</v>
      </c>
      <c r="T3" s="251" t="s">
        <v>58</v>
      </c>
      <c r="U3" s="251" t="s">
        <v>1003</v>
      </c>
      <c r="V3" s="251" t="s">
        <v>1004</v>
      </c>
      <c r="W3" s="253" t="s">
        <v>1114</v>
      </c>
      <c r="X3" s="253" t="s">
        <v>1005</v>
      </c>
      <c r="Y3" s="253" t="s">
        <v>1006</v>
      </c>
      <c r="Z3" s="253" t="s">
        <v>1007</v>
      </c>
      <c r="AA3" s="253" t="s">
        <v>1094</v>
      </c>
      <c r="AB3" s="253" t="s">
        <v>1095</v>
      </c>
      <c r="AC3" s="253" t="s">
        <v>1096</v>
      </c>
    </row>
    <row r="4" spans="1:29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1008</v>
      </c>
      <c r="F4" s="178" t="s">
        <v>1008</v>
      </c>
      <c r="G4" s="178" t="s">
        <v>1008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1008</v>
      </c>
      <c r="P4" s="178" t="s">
        <v>1008</v>
      </c>
      <c r="Q4" s="178" t="s">
        <v>1008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1115</v>
      </c>
      <c r="X4" s="254" t="s">
        <v>1008</v>
      </c>
      <c r="Y4" s="254" t="s">
        <v>1008</v>
      </c>
      <c r="Z4" s="254" t="s">
        <v>1008</v>
      </c>
      <c r="AA4" s="254" t="s">
        <v>1116</v>
      </c>
      <c r="AB4" s="254" t="s">
        <v>1116</v>
      </c>
      <c r="AC4" s="254" t="s">
        <v>1116</v>
      </c>
    </row>
    <row r="5" spans="1:29">
      <c r="A5" s="27" t="s">
        <v>951</v>
      </c>
      <c r="B5" s="27" t="s">
        <v>1009</v>
      </c>
      <c r="C5" s="27" t="s">
        <v>1010</v>
      </c>
      <c r="D5" s="27" t="s">
        <v>1011</v>
      </c>
      <c r="E5">
        <v>1.4999999999999999E-4</v>
      </c>
      <c r="F5">
        <v>1.8000000000000001E-4</v>
      </c>
      <c r="G5">
        <v>0.17080999999999999</v>
      </c>
      <c r="K5" s="27" t="s">
        <v>951</v>
      </c>
      <c r="L5" s="27" t="s">
        <v>1009</v>
      </c>
      <c r="M5" s="27" t="s">
        <v>1010</v>
      </c>
      <c r="N5" s="27" t="s">
        <v>1011</v>
      </c>
      <c r="O5">
        <v>1.4999999999999999E-4</v>
      </c>
      <c r="P5">
        <v>1.2999999999999999E-4</v>
      </c>
      <c r="Q5">
        <v>5.6279999999999997E-2</v>
      </c>
      <c r="S5" s="27" t="s">
        <v>951</v>
      </c>
      <c r="T5" s="27" t="s">
        <v>1009</v>
      </c>
      <c r="U5" s="27" t="s">
        <v>1010</v>
      </c>
      <c r="V5" s="27" t="s">
        <v>1113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7" t="s">
        <v>951</v>
      </c>
      <c r="B6" s="27" t="s">
        <v>1009</v>
      </c>
      <c r="C6" s="27" t="s">
        <v>1010</v>
      </c>
      <c r="D6" s="27" t="s">
        <v>1012</v>
      </c>
      <c r="E6">
        <v>-1.3999999999999999E-4</v>
      </c>
      <c r="F6">
        <v>-1.6000000000000001E-4</v>
      </c>
      <c r="G6">
        <v>1.001E-2</v>
      </c>
      <c r="K6" s="27" t="s">
        <v>951</v>
      </c>
      <c r="L6" s="27" t="s">
        <v>1009</v>
      </c>
      <c r="M6" s="27" t="s">
        <v>1010</v>
      </c>
      <c r="N6" s="27" t="s">
        <v>1012</v>
      </c>
      <c r="O6">
        <v>-1.4999999999999999E-4</v>
      </c>
      <c r="P6">
        <v>-1.2999999999999999E-4</v>
      </c>
      <c r="Q6">
        <v>-5.6599999999999998E-2</v>
      </c>
      <c r="S6" s="27" t="s">
        <v>951</v>
      </c>
      <c r="T6" s="27" t="s">
        <v>1009</v>
      </c>
      <c r="U6" s="27" t="s">
        <v>1010</v>
      </c>
      <c r="V6" s="27" t="s">
        <v>1113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>
      <c r="A7" s="27" t="s">
        <v>952</v>
      </c>
      <c r="B7" s="27" t="s">
        <v>1009</v>
      </c>
      <c r="C7" s="27" t="s">
        <v>1010</v>
      </c>
      <c r="D7" s="27" t="s">
        <v>1011</v>
      </c>
      <c r="E7">
        <v>2.2000000000000001E-4</v>
      </c>
      <c r="F7">
        <v>6.4999999999999997E-4</v>
      </c>
      <c r="G7">
        <v>0.20097000000000001</v>
      </c>
      <c r="K7" s="27" t="s">
        <v>952</v>
      </c>
      <c r="L7" s="27" t="s">
        <v>1009</v>
      </c>
      <c r="M7" s="27" t="s">
        <v>1010</v>
      </c>
      <c r="N7" s="27" t="s">
        <v>1011</v>
      </c>
      <c r="O7">
        <v>2.1000000000000001E-4</v>
      </c>
      <c r="P7">
        <v>4.2999999999999999E-4</v>
      </c>
      <c r="Q7">
        <v>7.961E-2</v>
      </c>
      <c r="S7" s="27" t="s">
        <v>951</v>
      </c>
      <c r="T7" s="27" t="s">
        <v>1009</v>
      </c>
      <c r="U7" s="27" t="s">
        <v>1010</v>
      </c>
      <c r="V7" s="27" t="s">
        <v>1113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>
      <c r="A8" s="27" t="s">
        <v>952</v>
      </c>
      <c r="B8" s="27" t="s">
        <v>1009</v>
      </c>
      <c r="C8" s="27" t="s">
        <v>1010</v>
      </c>
      <c r="D8" s="27" t="s">
        <v>1012</v>
      </c>
      <c r="E8">
        <v>-2.1000000000000001E-4</v>
      </c>
      <c r="F8">
        <v>-5.4000000000000001E-4</v>
      </c>
      <c r="G8">
        <v>-2.6429999999999999E-2</v>
      </c>
      <c r="K8" s="27" t="s">
        <v>952</v>
      </c>
      <c r="L8" s="27" t="s">
        <v>1009</v>
      </c>
      <c r="M8" s="27" t="s">
        <v>1010</v>
      </c>
      <c r="N8" s="27" t="s">
        <v>1012</v>
      </c>
      <c r="O8">
        <v>-2.2000000000000001E-4</v>
      </c>
      <c r="P8">
        <v>-4.2000000000000002E-4</v>
      </c>
      <c r="Q8">
        <v>-8.0049999999999996E-2</v>
      </c>
      <c r="S8" s="27" t="s">
        <v>951</v>
      </c>
      <c r="T8" s="27" t="s">
        <v>1009</v>
      </c>
      <c r="U8" s="27" t="s">
        <v>1010</v>
      </c>
      <c r="V8" s="27" t="s">
        <v>1113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>
      <c r="A9" s="27" t="s">
        <v>953</v>
      </c>
      <c r="B9" s="27" t="s">
        <v>1009</v>
      </c>
      <c r="C9" s="27" t="s">
        <v>1010</v>
      </c>
      <c r="D9" s="27" t="s">
        <v>1011</v>
      </c>
      <c r="E9">
        <v>1.8000000000000001E-4</v>
      </c>
      <c r="F9">
        <v>1.1100000000000001E-3</v>
      </c>
      <c r="G9">
        <v>0.17082</v>
      </c>
      <c r="K9" s="27" t="s">
        <v>953</v>
      </c>
      <c r="L9" s="27" t="s">
        <v>1009</v>
      </c>
      <c r="M9" s="27" t="s">
        <v>1010</v>
      </c>
      <c r="N9" s="27" t="s">
        <v>1011</v>
      </c>
      <c r="O9">
        <v>1.7000000000000001E-4</v>
      </c>
      <c r="P9">
        <v>7.2000000000000005E-4</v>
      </c>
      <c r="Q9">
        <v>5.6320000000000002E-2</v>
      </c>
      <c r="S9" s="27" t="s">
        <v>951</v>
      </c>
      <c r="T9" s="27" t="s">
        <v>1009</v>
      </c>
      <c r="U9" s="27" t="s">
        <v>1010</v>
      </c>
      <c r="V9" s="27" t="s">
        <v>1113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>
      <c r="A10" s="27" t="s">
        <v>953</v>
      </c>
      <c r="B10" s="27" t="s">
        <v>1009</v>
      </c>
      <c r="C10" s="27" t="s">
        <v>1010</v>
      </c>
      <c r="D10" s="27" t="s">
        <v>1012</v>
      </c>
      <c r="E10">
        <v>-1.7000000000000001E-4</v>
      </c>
      <c r="F10">
        <v>-9.2000000000000003E-4</v>
      </c>
      <c r="G10">
        <v>1.001E-2</v>
      </c>
      <c r="K10" s="27" t="s">
        <v>953</v>
      </c>
      <c r="L10" s="27" t="s">
        <v>1009</v>
      </c>
      <c r="M10" s="27" t="s">
        <v>1010</v>
      </c>
      <c r="N10" s="27" t="s">
        <v>1012</v>
      </c>
      <c r="O10">
        <v>-1.7000000000000001E-4</v>
      </c>
      <c r="P10">
        <v>-7.1000000000000002E-4</v>
      </c>
      <c r="Q10">
        <v>-5.6610000000000001E-2</v>
      </c>
      <c r="S10" s="27" t="s">
        <v>951</v>
      </c>
      <c r="T10" s="27" t="s">
        <v>1009</v>
      </c>
      <c r="U10" s="27" t="s">
        <v>1010</v>
      </c>
      <c r="V10" s="27" t="s">
        <v>1113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>
      <c r="A11" s="27" t="s">
        <v>1013</v>
      </c>
      <c r="B11" s="27" t="s">
        <v>1009</v>
      </c>
      <c r="C11" s="27" t="s">
        <v>1010</v>
      </c>
      <c r="D11" s="27" t="s">
        <v>1011</v>
      </c>
      <c r="E11">
        <v>1.3999999999999999E-4</v>
      </c>
      <c r="F11">
        <v>1.8000000000000001E-4</v>
      </c>
      <c r="G11">
        <v>0.17126</v>
      </c>
      <c r="K11" s="27" t="s">
        <v>1013</v>
      </c>
      <c r="L11" s="27" t="s">
        <v>1009</v>
      </c>
      <c r="M11" s="27" t="s">
        <v>1010</v>
      </c>
      <c r="N11" s="27" t="s">
        <v>1011</v>
      </c>
      <c r="O11">
        <v>1.3999999999999999E-4</v>
      </c>
      <c r="P11">
        <v>1.2E-4</v>
      </c>
      <c r="Q11">
        <v>5.7140000000000003E-2</v>
      </c>
      <c r="S11" s="27" t="s">
        <v>951</v>
      </c>
      <c r="T11" s="27" t="s">
        <v>1009</v>
      </c>
      <c r="U11" s="27" t="s">
        <v>1010</v>
      </c>
      <c r="V11" s="27" t="s">
        <v>1113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>
      <c r="A12" s="27" t="s">
        <v>1013</v>
      </c>
      <c r="B12" s="27" t="s">
        <v>1009</v>
      </c>
      <c r="C12" s="27" t="s">
        <v>1010</v>
      </c>
      <c r="D12" s="27" t="s">
        <v>1012</v>
      </c>
      <c r="E12">
        <v>-1.2999999999999999E-4</v>
      </c>
      <c r="F12">
        <v>-1.6000000000000001E-4</v>
      </c>
      <c r="G12">
        <v>1.0120000000000001E-2</v>
      </c>
      <c r="K12" s="27" t="s">
        <v>1013</v>
      </c>
      <c r="L12" s="27" t="s">
        <v>1009</v>
      </c>
      <c r="M12" s="27" t="s">
        <v>1010</v>
      </c>
      <c r="N12" s="27" t="s">
        <v>1012</v>
      </c>
      <c r="O12">
        <v>-1.3999999999999999E-4</v>
      </c>
      <c r="P12">
        <v>-1.2E-4</v>
      </c>
      <c r="Q12">
        <v>-5.7529999999999998E-2</v>
      </c>
      <c r="S12" s="27" t="s">
        <v>951</v>
      </c>
      <c r="T12" s="27" t="s">
        <v>1009</v>
      </c>
      <c r="U12" s="27" t="s">
        <v>1010</v>
      </c>
      <c r="V12" s="27" t="s">
        <v>1113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>
      <c r="A13" s="27" t="s">
        <v>1014</v>
      </c>
      <c r="B13" s="27" t="s">
        <v>1009</v>
      </c>
      <c r="C13" s="27" t="s">
        <v>1010</v>
      </c>
      <c r="D13" s="27" t="s">
        <v>1011</v>
      </c>
      <c r="E13">
        <v>2.0000000000000001E-4</v>
      </c>
      <c r="F13">
        <v>6.4999999999999997E-4</v>
      </c>
      <c r="G13">
        <v>0.20161000000000001</v>
      </c>
      <c r="K13" s="27" t="s">
        <v>1014</v>
      </c>
      <c r="L13" s="27" t="s">
        <v>1009</v>
      </c>
      <c r="M13" s="27" t="s">
        <v>1010</v>
      </c>
      <c r="N13" s="27" t="s">
        <v>1011</v>
      </c>
      <c r="O13">
        <v>2.0000000000000001E-4</v>
      </c>
      <c r="P13">
        <v>4.2999999999999999E-4</v>
      </c>
      <c r="Q13">
        <v>8.0829999999999999E-2</v>
      </c>
      <c r="S13" s="27" t="s">
        <v>951</v>
      </c>
      <c r="T13" s="27" t="s">
        <v>1009</v>
      </c>
      <c r="U13" s="27" t="s">
        <v>1010</v>
      </c>
      <c r="V13" s="27" t="s">
        <v>1113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>
      <c r="A14" s="27" t="s">
        <v>1014</v>
      </c>
      <c r="B14" s="27" t="s">
        <v>1009</v>
      </c>
      <c r="C14" s="27" t="s">
        <v>1010</v>
      </c>
      <c r="D14" s="27" t="s">
        <v>1012</v>
      </c>
      <c r="E14">
        <v>-1.9000000000000001E-4</v>
      </c>
      <c r="F14">
        <v>-5.4000000000000001E-4</v>
      </c>
      <c r="G14">
        <v>-2.63E-2</v>
      </c>
      <c r="K14" s="27" t="s">
        <v>1014</v>
      </c>
      <c r="L14" s="27" t="s">
        <v>1009</v>
      </c>
      <c r="M14" s="27" t="s">
        <v>1010</v>
      </c>
      <c r="N14" s="27" t="s">
        <v>1012</v>
      </c>
      <c r="O14">
        <v>-2.0000000000000001E-4</v>
      </c>
      <c r="P14">
        <v>-4.2999999999999999E-4</v>
      </c>
      <c r="Q14">
        <v>-8.1369999999999998E-2</v>
      </c>
      <c r="S14" s="27" t="s">
        <v>951</v>
      </c>
      <c r="T14" s="27" t="s">
        <v>1009</v>
      </c>
      <c r="U14" s="27" t="s">
        <v>1010</v>
      </c>
      <c r="V14" s="27" t="s">
        <v>1113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>
      <c r="A15" s="27" t="s">
        <v>1015</v>
      </c>
      <c r="B15" s="27" t="s">
        <v>1009</v>
      </c>
      <c r="C15" s="27" t="s">
        <v>1010</v>
      </c>
      <c r="D15" s="27" t="s">
        <v>1011</v>
      </c>
      <c r="E15">
        <v>1.6000000000000001E-4</v>
      </c>
      <c r="F15">
        <v>1.1199999999999999E-3</v>
      </c>
      <c r="G15">
        <v>0.17127000000000001</v>
      </c>
      <c r="K15" s="27" t="s">
        <v>1015</v>
      </c>
      <c r="L15" s="27" t="s">
        <v>1009</v>
      </c>
      <c r="M15" s="27" t="s">
        <v>1010</v>
      </c>
      <c r="N15" s="27" t="s">
        <v>1011</v>
      </c>
      <c r="O15">
        <v>1.6000000000000001E-4</v>
      </c>
      <c r="P15">
        <v>7.2999999999999996E-4</v>
      </c>
      <c r="Q15">
        <v>5.7180000000000002E-2</v>
      </c>
      <c r="S15" s="27" t="s">
        <v>951</v>
      </c>
      <c r="T15" s="27" t="s">
        <v>1009</v>
      </c>
      <c r="U15" s="27" t="s">
        <v>1010</v>
      </c>
      <c r="V15" s="27" t="s">
        <v>1113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>
      <c r="A16" s="27" t="s">
        <v>1015</v>
      </c>
      <c r="B16" s="27" t="s">
        <v>1009</v>
      </c>
      <c r="C16" s="27" t="s">
        <v>1010</v>
      </c>
      <c r="D16" s="27" t="s">
        <v>1012</v>
      </c>
      <c r="E16">
        <v>-1.6000000000000001E-4</v>
      </c>
      <c r="F16">
        <v>-9.3000000000000005E-4</v>
      </c>
      <c r="G16">
        <v>1.01E-2</v>
      </c>
      <c r="K16" s="27" t="s">
        <v>1015</v>
      </c>
      <c r="L16" s="27" t="s">
        <v>1009</v>
      </c>
      <c r="M16" s="27" t="s">
        <v>1010</v>
      </c>
      <c r="N16" s="27" t="s">
        <v>1012</v>
      </c>
      <c r="O16">
        <v>-1.6000000000000001E-4</v>
      </c>
      <c r="P16">
        <v>-7.2999999999999996E-4</v>
      </c>
      <c r="Q16">
        <v>-5.7549999999999997E-2</v>
      </c>
      <c r="S16" s="27" t="s">
        <v>952</v>
      </c>
      <c r="T16" s="27" t="s">
        <v>1009</v>
      </c>
      <c r="U16" s="27" t="s">
        <v>1010</v>
      </c>
      <c r="V16" s="27" t="s">
        <v>1113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 s="27" t="s">
        <v>1016</v>
      </c>
      <c r="B17" s="27" t="s">
        <v>1009</v>
      </c>
      <c r="C17" s="27" t="s">
        <v>1010</v>
      </c>
      <c r="D17" s="27" t="s">
        <v>1011</v>
      </c>
      <c r="E17">
        <v>1.2E-4</v>
      </c>
      <c r="F17">
        <v>1.9000000000000001E-4</v>
      </c>
      <c r="G17">
        <v>0.17166999999999999</v>
      </c>
      <c r="K17" s="27" t="s">
        <v>1016</v>
      </c>
      <c r="L17" s="27" t="s">
        <v>1009</v>
      </c>
      <c r="M17" s="27" t="s">
        <v>1010</v>
      </c>
      <c r="N17" s="27" t="s">
        <v>1011</v>
      </c>
      <c r="O17">
        <v>1.2E-4</v>
      </c>
      <c r="P17">
        <v>1.2E-4</v>
      </c>
      <c r="Q17">
        <v>5.7919999999999999E-2</v>
      </c>
      <c r="S17" s="27" t="s">
        <v>952</v>
      </c>
      <c r="T17" s="27" t="s">
        <v>1009</v>
      </c>
      <c r="U17" s="27" t="s">
        <v>1010</v>
      </c>
      <c r="V17" s="27" t="s">
        <v>1113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>
      <c r="A18" s="27" t="s">
        <v>1016</v>
      </c>
      <c r="B18" s="27" t="s">
        <v>1009</v>
      </c>
      <c r="C18" s="27" t="s">
        <v>1010</v>
      </c>
      <c r="D18" s="27" t="s">
        <v>1012</v>
      </c>
      <c r="E18">
        <v>-1.1E-4</v>
      </c>
      <c r="F18">
        <v>-1.4999999999999999E-4</v>
      </c>
      <c r="G18">
        <v>1.0200000000000001E-2</v>
      </c>
      <c r="K18" s="27" t="s">
        <v>1016</v>
      </c>
      <c r="L18" s="27" t="s">
        <v>1009</v>
      </c>
      <c r="M18" s="27" t="s">
        <v>1010</v>
      </c>
      <c r="N18" s="27" t="s">
        <v>1012</v>
      </c>
      <c r="O18">
        <v>-1.1E-4</v>
      </c>
      <c r="P18">
        <v>-1.2E-4</v>
      </c>
      <c r="Q18">
        <v>-5.8349999999999999E-2</v>
      </c>
      <c r="S18" s="27" t="s">
        <v>952</v>
      </c>
      <c r="T18" s="27" t="s">
        <v>1009</v>
      </c>
      <c r="U18" s="27" t="s">
        <v>1010</v>
      </c>
      <c r="V18" s="27" t="s">
        <v>1113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>
      <c r="A19" s="27" t="s">
        <v>1017</v>
      </c>
      <c r="B19" s="27" t="s">
        <v>1009</v>
      </c>
      <c r="C19" s="27" t="s">
        <v>1010</v>
      </c>
      <c r="D19" s="27" t="s">
        <v>1011</v>
      </c>
      <c r="E19">
        <v>1.8000000000000001E-4</v>
      </c>
      <c r="F19">
        <v>6.4999999999999997E-4</v>
      </c>
      <c r="G19">
        <v>0.20219000000000001</v>
      </c>
      <c r="K19" s="27" t="s">
        <v>1017</v>
      </c>
      <c r="L19" s="27" t="s">
        <v>1009</v>
      </c>
      <c r="M19" s="27" t="s">
        <v>1010</v>
      </c>
      <c r="N19" s="27" t="s">
        <v>1011</v>
      </c>
      <c r="O19">
        <v>1.7000000000000001E-4</v>
      </c>
      <c r="P19">
        <v>4.2999999999999999E-4</v>
      </c>
      <c r="Q19">
        <v>8.1939999999999999E-2</v>
      </c>
      <c r="S19" s="27" t="s">
        <v>952</v>
      </c>
      <c r="T19" s="27" t="s">
        <v>1009</v>
      </c>
      <c r="U19" s="27" t="s">
        <v>1010</v>
      </c>
      <c r="V19" s="27" t="s">
        <v>1113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>
      <c r="A20" s="27" t="s">
        <v>1017</v>
      </c>
      <c r="B20" s="27" t="s">
        <v>1009</v>
      </c>
      <c r="C20" s="27" t="s">
        <v>1010</v>
      </c>
      <c r="D20" s="27" t="s">
        <v>1012</v>
      </c>
      <c r="E20">
        <v>-1.7000000000000001E-4</v>
      </c>
      <c r="F20">
        <v>-5.5000000000000003E-4</v>
      </c>
      <c r="G20">
        <v>-2.6190000000000001E-2</v>
      </c>
      <c r="K20" s="27" t="s">
        <v>1017</v>
      </c>
      <c r="L20" s="27" t="s">
        <v>1009</v>
      </c>
      <c r="M20" s="27" t="s">
        <v>1010</v>
      </c>
      <c r="N20" s="27" t="s">
        <v>1012</v>
      </c>
      <c r="O20">
        <v>-1.6000000000000001E-4</v>
      </c>
      <c r="P20">
        <v>-4.2999999999999999E-4</v>
      </c>
      <c r="Q20">
        <v>-8.2540000000000002E-2</v>
      </c>
      <c r="S20" s="27" t="s">
        <v>952</v>
      </c>
      <c r="T20" s="27" t="s">
        <v>1009</v>
      </c>
      <c r="U20" s="27" t="s">
        <v>1010</v>
      </c>
      <c r="V20" s="27" t="s">
        <v>1113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>
      <c r="A21" s="27" t="s">
        <v>1018</v>
      </c>
      <c r="B21" s="27" t="s">
        <v>1009</v>
      </c>
      <c r="C21" s="27" t="s">
        <v>1010</v>
      </c>
      <c r="D21" s="27" t="s">
        <v>1011</v>
      </c>
      <c r="E21">
        <v>1.3999999999999999E-4</v>
      </c>
      <c r="F21">
        <v>1.1199999999999999E-3</v>
      </c>
      <c r="G21">
        <v>0.17168</v>
      </c>
      <c r="K21" s="27" t="s">
        <v>1018</v>
      </c>
      <c r="L21" s="27" t="s">
        <v>1009</v>
      </c>
      <c r="M21" s="27" t="s">
        <v>1010</v>
      </c>
      <c r="N21" s="27" t="s">
        <v>1011</v>
      </c>
      <c r="O21">
        <v>1.2999999999999999E-4</v>
      </c>
      <c r="P21">
        <v>7.5000000000000002E-4</v>
      </c>
      <c r="Q21">
        <v>5.7959999999999998E-2</v>
      </c>
      <c r="S21" s="27" t="s">
        <v>952</v>
      </c>
      <c r="T21" s="27" t="s">
        <v>1009</v>
      </c>
      <c r="U21" s="27" t="s">
        <v>1010</v>
      </c>
      <c r="V21" s="27" t="s">
        <v>1113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>
      <c r="A22" s="27" t="s">
        <v>1018</v>
      </c>
      <c r="B22" s="27" t="s">
        <v>1009</v>
      </c>
      <c r="C22" s="27" t="s">
        <v>1010</v>
      </c>
      <c r="D22" s="27" t="s">
        <v>1012</v>
      </c>
      <c r="E22">
        <v>-1.3999999999999999E-4</v>
      </c>
      <c r="F22">
        <v>-9.3999999999999997E-4</v>
      </c>
      <c r="G22">
        <v>1.017E-2</v>
      </c>
      <c r="K22" s="27" t="s">
        <v>1018</v>
      </c>
      <c r="L22" s="27" t="s">
        <v>1009</v>
      </c>
      <c r="M22" s="27" t="s">
        <v>1010</v>
      </c>
      <c r="N22" s="27" t="s">
        <v>1012</v>
      </c>
      <c r="O22">
        <v>-1.2999999999999999E-4</v>
      </c>
      <c r="P22">
        <v>-7.3999999999999999E-4</v>
      </c>
      <c r="Q22">
        <v>-5.8369999999999998E-2</v>
      </c>
      <c r="S22" s="27" t="s">
        <v>952</v>
      </c>
      <c r="T22" s="27" t="s">
        <v>1009</v>
      </c>
      <c r="U22" s="27" t="s">
        <v>1010</v>
      </c>
      <c r="V22" s="27" t="s">
        <v>1113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>
      <c r="A23" s="27" t="s">
        <v>1019</v>
      </c>
      <c r="B23" s="27" t="s">
        <v>1009</v>
      </c>
      <c r="C23" s="27" t="s">
        <v>1010</v>
      </c>
      <c r="D23" s="27" t="s">
        <v>1011</v>
      </c>
      <c r="E23">
        <v>9.7930000000000006E-5</v>
      </c>
      <c r="F23">
        <v>1.9000000000000001E-4</v>
      </c>
      <c r="G23">
        <v>0.17194999999999999</v>
      </c>
      <c r="K23" s="27" t="s">
        <v>1019</v>
      </c>
      <c r="L23" s="27" t="s">
        <v>1009</v>
      </c>
      <c r="M23" s="27" t="s">
        <v>1010</v>
      </c>
      <c r="N23" s="27" t="s">
        <v>1011</v>
      </c>
      <c r="O23">
        <v>8.8980000000000005E-5</v>
      </c>
      <c r="P23">
        <v>1.1E-4</v>
      </c>
      <c r="Q23">
        <v>5.8450000000000002E-2</v>
      </c>
      <c r="S23" s="27" t="s">
        <v>952</v>
      </c>
      <c r="T23" s="27" t="s">
        <v>1009</v>
      </c>
      <c r="U23" s="27" t="s">
        <v>1010</v>
      </c>
      <c r="V23" s="27" t="s">
        <v>1113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>
      <c r="A24" s="27" t="s">
        <v>1019</v>
      </c>
      <c r="B24" s="27" t="s">
        <v>1009</v>
      </c>
      <c r="C24" s="27" t="s">
        <v>1010</v>
      </c>
      <c r="D24" s="27" t="s">
        <v>1012</v>
      </c>
      <c r="E24">
        <v>-9.8980000000000004E-5</v>
      </c>
      <c r="F24">
        <v>-1.4999999999999999E-4</v>
      </c>
      <c r="G24">
        <v>1.027E-2</v>
      </c>
      <c r="K24" s="27" t="s">
        <v>1019</v>
      </c>
      <c r="L24" s="27" t="s">
        <v>1009</v>
      </c>
      <c r="M24" s="27" t="s">
        <v>1010</v>
      </c>
      <c r="N24" s="27" t="s">
        <v>1012</v>
      </c>
      <c r="O24">
        <v>-7.8770000000000006E-5</v>
      </c>
      <c r="P24">
        <v>-1.2E-4</v>
      </c>
      <c r="Q24">
        <v>-5.883E-2</v>
      </c>
      <c r="S24" s="27" t="s">
        <v>952</v>
      </c>
      <c r="T24" s="27" t="s">
        <v>1009</v>
      </c>
      <c r="U24" s="27" t="s">
        <v>1010</v>
      </c>
      <c r="V24" s="27" t="s">
        <v>1113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>
      <c r="A25" s="27" t="s">
        <v>1020</v>
      </c>
      <c r="B25" s="27" t="s">
        <v>1009</v>
      </c>
      <c r="C25" s="27" t="s">
        <v>1010</v>
      </c>
      <c r="D25" s="27" t="s">
        <v>1011</v>
      </c>
      <c r="E25">
        <v>1.3999999999999999E-4</v>
      </c>
      <c r="F25">
        <v>6.4999999999999997E-4</v>
      </c>
      <c r="G25">
        <v>0.2026</v>
      </c>
      <c r="K25" s="27" t="s">
        <v>1020</v>
      </c>
      <c r="L25" s="27" t="s">
        <v>1009</v>
      </c>
      <c r="M25" s="27" t="s">
        <v>1010</v>
      </c>
      <c r="N25" s="27" t="s">
        <v>1011</v>
      </c>
      <c r="O25">
        <v>1.2999999999999999E-4</v>
      </c>
      <c r="P25">
        <v>4.2999999999999999E-4</v>
      </c>
      <c r="Q25">
        <v>8.2699999999999996E-2</v>
      </c>
      <c r="S25" s="27" t="s">
        <v>952</v>
      </c>
      <c r="T25" s="27" t="s">
        <v>1009</v>
      </c>
      <c r="U25" s="27" t="s">
        <v>1010</v>
      </c>
      <c r="V25" s="27" t="s">
        <v>1113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>
      <c r="A26" s="27" t="s">
        <v>1020</v>
      </c>
      <c r="B26" s="27" t="s">
        <v>1009</v>
      </c>
      <c r="C26" s="27" t="s">
        <v>1010</v>
      </c>
      <c r="D26" s="27" t="s">
        <v>1012</v>
      </c>
      <c r="E26">
        <v>-1.4999999999999999E-4</v>
      </c>
      <c r="F26">
        <v>-5.5000000000000003E-4</v>
      </c>
      <c r="G26">
        <v>-2.6100000000000002E-2</v>
      </c>
      <c r="K26" s="27" t="s">
        <v>1020</v>
      </c>
      <c r="L26" s="27" t="s">
        <v>1009</v>
      </c>
      <c r="M26" s="27" t="s">
        <v>1010</v>
      </c>
      <c r="N26" s="27" t="s">
        <v>1012</v>
      </c>
      <c r="O26">
        <v>-1.1E-4</v>
      </c>
      <c r="P26">
        <v>-4.2999999999999999E-4</v>
      </c>
      <c r="Q26">
        <v>-8.3229999999999998E-2</v>
      </c>
      <c r="S26" s="27" t="s">
        <v>952</v>
      </c>
      <c r="T26" s="27" t="s">
        <v>1009</v>
      </c>
      <c r="U26" s="27" t="s">
        <v>1010</v>
      </c>
      <c r="V26" s="27" t="s">
        <v>1113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>
      <c r="A27" s="27" t="s">
        <v>1021</v>
      </c>
      <c r="B27" s="27" t="s">
        <v>1009</v>
      </c>
      <c r="C27" s="27" t="s">
        <v>1010</v>
      </c>
      <c r="D27" s="27" t="s">
        <v>1011</v>
      </c>
      <c r="E27">
        <v>1.2E-4</v>
      </c>
      <c r="F27">
        <v>1.1299999999999999E-3</v>
      </c>
      <c r="G27">
        <v>0.17197000000000001</v>
      </c>
      <c r="K27" s="27" t="s">
        <v>1021</v>
      </c>
      <c r="L27" s="27" t="s">
        <v>1009</v>
      </c>
      <c r="M27" s="27" t="s">
        <v>1010</v>
      </c>
      <c r="N27" s="27" t="s">
        <v>1011</v>
      </c>
      <c r="O27">
        <v>1E-4</v>
      </c>
      <c r="P27">
        <v>7.6000000000000004E-4</v>
      </c>
      <c r="Q27">
        <v>5.849E-2</v>
      </c>
      <c r="S27" s="27" t="s">
        <v>953</v>
      </c>
      <c r="T27" s="27" t="s">
        <v>1009</v>
      </c>
      <c r="U27" s="27" t="s">
        <v>1010</v>
      </c>
      <c r="V27" s="27" t="s">
        <v>1113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7" t="s">
        <v>1021</v>
      </c>
      <c r="B28" s="27" t="s">
        <v>1009</v>
      </c>
      <c r="C28" s="27" t="s">
        <v>1010</v>
      </c>
      <c r="D28" s="27" t="s">
        <v>1012</v>
      </c>
      <c r="E28">
        <v>-1.2999999999999999E-4</v>
      </c>
      <c r="F28">
        <v>-9.5E-4</v>
      </c>
      <c r="G28">
        <v>1.022E-2</v>
      </c>
      <c r="K28" s="27" t="s">
        <v>1021</v>
      </c>
      <c r="L28" s="27" t="s">
        <v>1009</v>
      </c>
      <c r="M28" s="27" t="s">
        <v>1010</v>
      </c>
      <c r="N28" s="27" t="s">
        <v>1012</v>
      </c>
      <c r="O28">
        <v>-9.4289999999999993E-5</v>
      </c>
      <c r="P28">
        <v>-7.5000000000000002E-4</v>
      </c>
      <c r="Q28">
        <v>-5.8860000000000003E-2</v>
      </c>
      <c r="S28" s="27" t="s">
        <v>953</v>
      </c>
      <c r="T28" s="27" t="s">
        <v>1009</v>
      </c>
      <c r="U28" s="27" t="s">
        <v>1010</v>
      </c>
      <c r="V28" s="27" t="s">
        <v>1113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>
      <c r="A29" s="27" t="s">
        <v>1022</v>
      </c>
      <c r="B29" s="27" t="s">
        <v>1009</v>
      </c>
      <c r="C29" s="27" t="s">
        <v>1010</v>
      </c>
      <c r="D29" s="27" t="s">
        <v>1011</v>
      </c>
      <c r="E29">
        <v>7.2999999999999999E-5</v>
      </c>
      <c r="F29">
        <v>1.9000000000000001E-4</v>
      </c>
      <c r="G29">
        <v>0.17205999999999999</v>
      </c>
      <c r="K29" s="27" t="s">
        <v>1022</v>
      </c>
      <c r="L29" s="27" t="s">
        <v>1009</v>
      </c>
      <c r="M29" s="27" t="s">
        <v>1010</v>
      </c>
      <c r="N29" s="27" t="s">
        <v>1011</v>
      </c>
      <c r="O29">
        <v>5.4780000000000001E-5</v>
      </c>
      <c r="P29">
        <v>1.1E-4</v>
      </c>
      <c r="Q29">
        <v>5.8619999999999998E-2</v>
      </c>
      <c r="S29" s="27" t="s">
        <v>953</v>
      </c>
      <c r="T29" s="27" t="s">
        <v>1009</v>
      </c>
      <c r="U29" s="27" t="s">
        <v>1010</v>
      </c>
      <c r="V29" s="27" t="s">
        <v>1113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>
      <c r="A30" s="27" t="s">
        <v>1022</v>
      </c>
      <c r="B30" s="27" t="s">
        <v>1009</v>
      </c>
      <c r="C30" s="27" t="s">
        <v>1010</v>
      </c>
      <c r="D30" s="27" t="s">
        <v>1012</v>
      </c>
      <c r="E30">
        <v>-8.6130000000000004E-5</v>
      </c>
      <c r="F30">
        <v>-1.4999999999999999E-4</v>
      </c>
      <c r="G30">
        <v>1.0279999999999999E-2</v>
      </c>
      <c r="K30" s="27" t="s">
        <v>1022</v>
      </c>
      <c r="L30" s="27" t="s">
        <v>1009</v>
      </c>
      <c r="M30" s="27" t="s">
        <v>1010</v>
      </c>
      <c r="N30" s="27" t="s">
        <v>1012</v>
      </c>
      <c r="O30">
        <v>-4.8819999999999997E-5</v>
      </c>
      <c r="P30">
        <v>-1.1E-4</v>
      </c>
      <c r="Q30">
        <v>-5.883E-2</v>
      </c>
      <c r="S30" s="27" t="s">
        <v>953</v>
      </c>
      <c r="T30" s="27" t="s">
        <v>1009</v>
      </c>
      <c r="U30" s="27" t="s">
        <v>1010</v>
      </c>
      <c r="V30" s="27" t="s">
        <v>1113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>
      <c r="A31" s="27" t="s">
        <v>1023</v>
      </c>
      <c r="B31" s="27" t="s">
        <v>1009</v>
      </c>
      <c r="C31" s="27" t="s">
        <v>1010</v>
      </c>
      <c r="D31" s="27" t="s">
        <v>1011</v>
      </c>
      <c r="E31">
        <v>1.1E-4</v>
      </c>
      <c r="F31">
        <v>6.6E-4</v>
      </c>
      <c r="G31">
        <v>0.20275000000000001</v>
      </c>
      <c r="K31" s="27" t="s">
        <v>1023</v>
      </c>
      <c r="L31" s="27" t="s">
        <v>1009</v>
      </c>
      <c r="M31" s="27" t="s">
        <v>1010</v>
      </c>
      <c r="N31" s="27" t="s">
        <v>1011</v>
      </c>
      <c r="O31">
        <v>8.0569999999999996E-5</v>
      </c>
      <c r="P31">
        <v>4.2999999999999999E-4</v>
      </c>
      <c r="Q31">
        <v>8.2930000000000004E-2</v>
      </c>
      <c r="S31" s="27" t="s">
        <v>953</v>
      </c>
      <c r="T31" s="27" t="s">
        <v>1009</v>
      </c>
      <c r="U31" s="27" t="s">
        <v>1010</v>
      </c>
      <c r="V31" s="27" t="s">
        <v>1113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>
      <c r="A32" s="27" t="s">
        <v>1023</v>
      </c>
      <c r="B32" s="27" t="s">
        <v>1009</v>
      </c>
      <c r="C32" s="27" t="s">
        <v>1010</v>
      </c>
      <c r="D32" s="27" t="s">
        <v>1012</v>
      </c>
      <c r="E32">
        <v>-1.2999999999999999E-4</v>
      </c>
      <c r="F32">
        <v>-5.5000000000000003E-4</v>
      </c>
      <c r="G32">
        <v>-2.6100000000000002E-2</v>
      </c>
      <c r="K32" s="27" t="s">
        <v>1023</v>
      </c>
      <c r="L32" s="27" t="s">
        <v>1009</v>
      </c>
      <c r="M32" s="27" t="s">
        <v>1010</v>
      </c>
      <c r="N32" s="27" t="s">
        <v>1012</v>
      </c>
      <c r="O32">
        <v>-6.9850000000000004E-5</v>
      </c>
      <c r="P32">
        <v>-4.2999999999999999E-4</v>
      </c>
      <c r="Q32">
        <v>-8.3229999999999998E-2</v>
      </c>
      <c r="S32" s="27" t="s">
        <v>953</v>
      </c>
      <c r="T32" s="27" t="s">
        <v>1009</v>
      </c>
      <c r="U32" s="27" t="s">
        <v>1010</v>
      </c>
      <c r="V32" s="27" t="s">
        <v>1113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>
      <c r="A33" s="27" t="s">
        <v>1024</v>
      </c>
      <c r="B33" s="27" t="s">
        <v>1009</v>
      </c>
      <c r="C33" s="27" t="s">
        <v>1010</v>
      </c>
      <c r="D33" s="27" t="s">
        <v>1011</v>
      </c>
      <c r="E33">
        <v>9.276E-5</v>
      </c>
      <c r="F33">
        <v>1.1299999999999999E-3</v>
      </c>
      <c r="G33">
        <v>0.17208000000000001</v>
      </c>
      <c r="K33" s="27" t="s">
        <v>1024</v>
      </c>
      <c r="L33" s="27" t="s">
        <v>1009</v>
      </c>
      <c r="M33" s="27" t="s">
        <v>1010</v>
      </c>
      <c r="N33" s="27" t="s">
        <v>1011</v>
      </c>
      <c r="O33">
        <v>6.9350000000000005E-5</v>
      </c>
      <c r="P33">
        <v>7.6000000000000004E-4</v>
      </c>
      <c r="Q33">
        <v>5.8659999999999997E-2</v>
      </c>
      <c r="S33" s="27" t="s">
        <v>953</v>
      </c>
      <c r="T33" s="27" t="s">
        <v>1009</v>
      </c>
      <c r="U33" s="27" t="s">
        <v>1010</v>
      </c>
      <c r="V33" s="27" t="s">
        <v>1113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>
      <c r="A34" s="27" t="s">
        <v>1024</v>
      </c>
      <c r="B34" s="27" t="s">
        <v>1009</v>
      </c>
      <c r="C34" s="27" t="s">
        <v>1010</v>
      </c>
      <c r="D34" s="27" t="s">
        <v>1012</v>
      </c>
      <c r="E34">
        <v>-1.1E-4</v>
      </c>
      <c r="F34">
        <v>-9.5E-4</v>
      </c>
      <c r="G34">
        <v>1.022E-2</v>
      </c>
      <c r="K34" s="27" t="s">
        <v>1024</v>
      </c>
      <c r="L34" s="27" t="s">
        <v>1009</v>
      </c>
      <c r="M34" s="27" t="s">
        <v>1010</v>
      </c>
      <c r="N34" s="27" t="s">
        <v>1012</v>
      </c>
      <c r="O34">
        <v>-5.3319999999999998E-5</v>
      </c>
      <c r="P34">
        <v>-7.5000000000000002E-4</v>
      </c>
      <c r="Q34">
        <v>-5.8860000000000003E-2</v>
      </c>
      <c r="S34" s="27" t="s">
        <v>953</v>
      </c>
      <c r="T34" s="27" t="s">
        <v>1009</v>
      </c>
      <c r="U34" s="27" t="s">
        <v>1010</v>
      </c>
      <c r="V34" s="27" t="s">
        <v>1113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>
      <c r="A35" s="27" t="s">
        <v>1025</v>
      </c>
      <c r="B35" s="27" t="s">
        <v>1009</v>
      </c>
      <c r="C35" s="27" t="s">
        <v>1010</v>
      </c>
      <c r="D35" s="27" t="s">
        <v>1011</v>
      </c>
      <c r="E35">
        <v>4.8479999999999997E-5</v>
      </c>
      <c r="F35">
        <v>1.9000000000000001E-4</v>
      </c>
      <c r="G35">
        <v>0.17197999999999999</v>
      </c>
      <c r="K35" s="27" t="s">
        <v>1025</v>
      </c>
      <c r="L35" s="27" t="s">
        <v>1009</v>
      </c>
      <c r="M35" s="27" t="s">
        <v>1010</v>
      </c>
      <c r="N35" s="27" t="s">
        <v>1011</v>
      </c>
      <c r="O35">
        <v>6.3269999999999996E-5</v>
      </c>
      <c r="P35">
        <v>1.1E-4</v>
      </c>
      <c r="Q35">
        <v>5.8369999999999998E-2</v>
      </c>
      <c r="S35" s="27" t="s">
        <v>953</v>
      </c>
      <c r="T35" s="27" t="s">
        <v>1009</v>
      </c>
      <c r="U35" s="27" t="s">
        <v>1010</v>
      </c>
      <c r="V35" s="27" t="s">
        <v>1113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>
      <c r="A36" s="27" t="s">
        <v>1025</v>
      </c>
      <c r="B36" s="27" t="s">
        <v>1009</v>
      </c>
      <c r="C36" s="27" t="s">
        <v>1010</v>
      </c>
      <c r="D36" s="27" t="s">
        <v>1012</v>
      </c>
      <c r="E36">
        <v>-7.3360000000000002E-5</v>
      </c>
      <c r="F36">
        <v>-1.4999999999999999E-4</v>
      </c>
      <c r="G36">
        <v>1.022E-2</v>
      </c>
      <c r="K36" s="27" t="s">
        <v>1025</v>
      </c>
      <c r="L36" s="27" t="s">
        <v>1009</v>
      </c>
      <c r="M36" s="27" t="s">
        <v>1010</v>
      </c>
      <c r="N36" s="27" t="s">
        <v>1012</v>
      </c>
      <c r="O36">
        <v>-4.8690000000000003E-5</v>
      </c>
      <c r="P36">
        <v>-1.1E-4</v>
      </c>
      <c r="Q36">
        <v>-5.8290000000000002E-2</v>
      </c>
      <c r="S36" s="27" t="s">
        <v>953</v>
      </c>
      <c r="T36" s="27" t="s">
        <v>1009</v>
      </c>
      <c r="U36" s="27" t="s">
        <v>1010</v>
      </c>
      <c r="V36" s="27" t="s">
        <v>1113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>
      <c r="A37" s="27" t="s">
        <v>1026</v>
      </c>
      <c r="B37" s="27" t="s">
        <v>1009</v>
      </c>
      <c r="C37" s="27" t="s">
        <v>1010</v>
      </c>
      <c r="D37" s="27" t="s">
        <v>1011</v>
      </c>
      <c r="E37">
        <v>7.3980000000000007E-5</v>
      </c>
      <c r="F37">
        <v>6.4999999999999997E-4</v>
      </c>
      <c r="G37">
        <v>0.20263999999999999</v>
      </c>
      <c r="K37" s="27" t="s">
        <v>1026</v>
      </c>
      <c r="L37" s="27" t="s">
        <v>1009</v>
      </c>
      <c r="M37" s="27" t="s">
        <v>1010</v>
      </c>
      <c r="N37" s="27" t="s">
        <v>1011</v>
      </c>
      <c r="O37">
        <v>9.3850000000000004E-5</v>
      </c>
      <c r="P37">
        <v>4.2999999999999999E-4</v>
      </c>
      <c r="Q37">
        <v>8.2589999999999997E-2</v>
      </c>
      <c r="S37" s="27" t="s">
        <v>953</v>
      </c>
      <c r="T37" s="27" t="s">
        <v>1009</v>
      </c>
      <c r="U37" s="27" t="s">
        <v>1010</v>
      </c>
      <c r="V37" s="27" t="s">
        <v>1113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>
      <c r="A38" s="27" t="s">
        <v>1026</v>
      </c>
      <c r="B38" s="27" t="s">
        <v>1009</v>
      </c>
      <c r="C38" s="27" t="s">
        <v>1010</v>
      </c>
      <c r="D38" s="27" t="s">
        <v>1012</v>
      </c>
      <c r="E38">
        <v>-1.1E-4</v>
      </c>
      <c r="F38">
        <v>-5.5000000000000003E-4</v>
      </c>
      <c r="G38">
        <v>-2.6190000000000001E-2</v>
      </c>
      <c r="K38" s="27" t="s">
        <v>1026</v>
      </c>
      <c r="L38" s="27" t="s">
        <v>1009</v>
      </c>
      <c r="M38" s="27" t="s">
        <v>1010</v>
      </c>
      <c r="N38" s="27" t="s">
        <v>1012</v>
      </c>
      <c r="O38">
        <v>-6.9519999999999998E-5</v>
      </c>
      <c r="P38">
        <v>-4.2999999999999999E-4</v>
      </c>
      <c r="Q38">
        <v>-8.2460000000000006E-2</v>
      </c>
      <c r="S38" s="27" t="s">
        <v>1013</v>
      </c>
      <c r="T38" s="27" t="s">
        <v>1009</v>
      </c>
      <c r="U38" s="27" t="s">
        <v>1010</v>
      </c>
      <c r="V38" s="27" t="s">
        <v>1113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7" t="s">
        <v>1027</v>
      </c>
      <c r="B39" s="27" t="s">
        <v>1009</v>
      </c>
      <c r="C39" s="27" t="s">
        <v>1010</v>
      </c>
      <c r="D39" s="27" t="s">
        <v>1011</v>
      </c>
      <c r="E39">
        <v>6.6420000000000004E-5</v>
      </c>
      <c r="F39">
        <v>1.1299999999999999E-3</v>
      </c>
      <c r="G39">
        <v>0.17199</v>
      </c>
      <c r="K39" s="27" t="s">
        <v>1027</v>
      </c>
      <c r="L39" s="27" t="s">
        <v>1009</v>
      </c>
      <c r="M39" s="27" t="s">
        <v>1010</v>
      </c>
      <c r="N39" s="27" t="s">
        <v>1011</v>
      </c>
      <c r="O39">
        <v>7.6210000000000004E-5</v>
      </c>
      <c r="P39">
        <v>7.5000000000000002E-4</v>
      </c>
      <c r="Q39">
        <v>5.8409999999999997E-2</v>
      </c>
      <c r="S39" s="27" t="s">
        <v>1013</v>
      </c>
      <c r="T39" s="27" t="s">
        <v>1009</v>
      </c>
      <c r="U39" s="27" t="s">
        <v>1010</v>
      </c>
      <c r="V39" s="27" t="s">
        <v>1113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>
      <c r="A40" s="27" t="s">
        <v>1027</v>
      </c>
      <c r="B40" s="27" t="s">
        <v>1009</v>
      </c>
      <c r="C40" s="27" t="s">
        <v>1010</v>
      </c>
      <c r="D40" s="27" t="s">
        <v>1012</v>
      </c>
      <c r="E40">
        <v>-9.59E-5</v>
      </c>
      <c r="F40">
        <v>-9.5E-4</v>
      </c>
      <c r="G40">
        <v>1.0160000000000001E-2</v>
      </c>
      <c r="K40" s="27" t="s">
        <v>1027</v>
      </c>
      <c r="L40" s="27" t="s">
        <v>1009</v>
      </c>
      <c r="M40" s="27" t="s">
        <v>1010</v>
      </c>
      <c r="N40" s="27" t="s">
        <v>1012</v>
      </c>
      <c r="O40">
        <v>-5.2469999999999997E-5</v>
      </c>
      <c r="P40">
        <v>-7.5000000000000002E-4</v>
      </c>
      <c r="Q40">
        <v>-5.8310000000000001E-2</v>
      </c>
      <c r="S40" s="27" t="s">
        <v>1013</v>
      </c>
      <c r="T40" s="27" t="s">
        <v>1009</v>
      </c>
      <c r="U40" s="27" t="s">
        <v>1010</v>
      </c>
      <c r="V40" s="27" t="s">
        <v>1113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>
      <c r="A41" s="27" t="s">
        <v>1028</v>
      </c>
      <c r="B41" s="27" t="s">
        <v>1009</v>
      </c>
      <c r="C41" s="27" t="s">
        <v>1010</v>
      </c>
      <c r="D41" s="27" t="s">
        <v>1011</v>
      </c>
      <c r="E41">
        <v>2.834E-5</v>
      </c>
      <c r="F41">
        <v>1.9000000000000001E-4</v>
      </c>
      <c r="G41">
        <v>0.17171</v>
      </c>
      <c r="K41" s="27" t="s">
        <v>1028</v>
      </c>
      <c r="L41" s="27" t="s">
        <v>1009</v>
      </c>
      <c r="M41" s="27" t="s">
        <v>1010</v>
      </c>
      <c r="N41" s="27" t="s">
        <v>1011</v>
      </c>
      <c r="O41">
        <v>6.8960000000000004E-5</v>
      </c>
      <c r="P41">
        <v>1.2E-4</v>
      </c>
      <c r="Q41">
        <v>5.7770000000000002E-2</v>
      </c>
      <c r="S41" s="27" t="s">
        <v>1013</v>
      </c>
      <c r="T41" s="27" t="s">
        <v>1009</v>
      </c>
      <c r="U41" s="27" t="s">
        <v>1010</v>
      </c>
      <c r="V41" s="27" t="s">
        <v>1113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>
      <c r="A42" s="27" t="s">
        <v>1028</v>
      </c>
      <c r="B42" s="27" t="s">
        <v>1009</v>
      </c>
      <c r="C42" s="27" t="s">
        <v>1010</v>
      </c>
      <c r="D42" s="27" t="s">
        <v>1012</v>
      </c>
      <c r="E42">
        <v>-5.821E-5</v>
      </c>
      <c r="F42">
        <v>-1.4999999999999999E-4</v>
      </c>
      <c r="G42">
        <v>1.0120000000000001E-2</v>
      </c>
      <c r="K42" s="27" t="s">
        <v>1028</v>
      </c>
      <c r="L42" s="27" t="s">
        <v>1009</v>
      </c>
      <c r="M42" s="27" t="s">
        <v>1010</v>
      </c>
      <c r="N42" s="27" t="s">
        <v>1012</v>
      </c>
      <c r="O42">
        <v>-4.4929999999999998E-5</v>
      </c>
      <c r="P42">
        <v>-1.2E-4</v>
      </c>
      <c r="Q42">
        <v>-5.7299999999999997E-2</v>
      </c>
      <c r="S42" s="27" t="s">
        <v>1013</v>
      </c>
      <c r="T42" s="27" t="s">
        <v>1009</v>
      </c>
      <c r="U42" s="27" t="s">
        <v>1010</v>
      </c>
      <c r="V42" s="27" t="s">
        <v>1113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>
      <c r="A43" s="27" t="s">
        <v>1029</v>
      </c>
      <c r="B43" s="27" t="s">
        <v>1009</v>
      </c>
      <c r="C43" s="27" t="s">
        <v>1010</v>
      </c>
      <c r="D43" s="27" t="s">
        <v>1011</v>
      </c>
      <c r="E43">
        <v>4.2540000000000003E-5</v>
      </c>
      <c r="F43">
        <v>6.4999999999999997E-4</v>
      </c>
      <c r="G43">
        <v>0.20225000000000001</v>
      </c>
      <c r="K43" s="27" t="s">
        <v>1029</v>
      </c>
      <c r="L43" s="27" t="s">
        <v>1009</v>
      </c>
      <c r="M43" s="27" t="s">
        <v>1010</v>
      </c>
      <c r="N43" s="27" t="s">
        <v>1011</v>
      </c>
      <c r="O43">
        <v>1E-4</v>
      </c>
      <c r="P43">
        <v>4.2000000000000002E-4</v>
      </c>
      <c r="Q43">
        <v>8.1729999999999997E-2</v>
      </c>
      <c r="S43" s="27" t="s">
        <v>1013</v>
      </c>
      <c r="T43" s="27" t="s">
        <v>1009</v>
      </c>
      <c r="U43" s="27" t="s">
        <v>1010</v>
      </c>
      <c r="V43" s="27" t="s">
        <v>1113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>
      <c r="A44" s="27" t="s">
        <v>1029</v>
      </c>
      <c r="B44" s="27" t="s">
        <v>1009</v>
      </c>
      <c r="C44" s="27" t="s">
        <v>1010</v>
      </c>
      <c r="D44" s="27" t="s">
        <v>1012</v>
      </c>
      <c r="E44">
        <v>-8.8759999999999997E-5</v>
      </c>
      <c r="F44">
        <v>-5.4000000000000001E-4</v>
      </c>
      <c r="G44">
        <v>-2.632E-2</v>
      </c>
      <c r="K44" s="27" t="s">
        <v>1029</v>
      </c>
      <c r="L44" s="27" t="s">
        <v>1009</v>
      </c>
      <c r="M44" s="27" t="s">
        <v>1010</v>
      </c>
      <c r="N44" s="27" t="s">
        <v>1012</v>
      </c>
      <c r="O44">
        <v>-6.41E-5</v>
      </c>
      <c r="P44">
        <v>-4.2000000000000002E-4</v>
      </c>
      <c r="Q44">
        <v>-8.1040000000000001E-2</v>
      </c>
      <c r="S44" s="27" t="s">
        <v>1013</v>
      </c>
      <c r="T44" s="27" t="s">
        <v>1009</v>
      </c>
      <c r="U44" s="27" t="s">
        <v>1010</v>
      </c>
      <c r="V44" s="27" t="s">
        <v>1113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>
      <c r="A45" s="27" t="s">
        <v>1030</v>
      </c>
      <c r="B45" s="27" t="s">
        <v>1009</v>
      </c>
      <c r="C45" s="27" t="s">
        <v>1010</v>
      </c>
      <c r="D45" s="27" t="s">
        <v>1011</v>
      </c>
      <c r="E45">
        <v>4.1610000000000003E-5</v>
      </c>
      <c r="F45">
        <v>1.1199999999999999E-3</v>
      </c>
      <c r="G45">
        <v>0.17172000000000001</v>
      </c>
      <c r="K45" s="27" t="s">
        <v>1030</v>
      </c>
      <c r="L45" s="27" t="s">
        <v>1009</v>
      </c>
      <c r="M45" s="27" t="s">
        <v>1010</v>
      </c>
      <c r="N45" s="27" t="s">
        <v>1011</v>
      </c>
      <c r="O45">
        <v>7.9380000000000002E-5</v>
      </c>
      <c r="P45">
        <v>7.2999999999999996E-4</v>
      </c>
      <c r="Q45">
        <v>5.7799999999999997E-2</v>
      </c>
      <c r="S45" s="27" t="s">
        <v>1013</v>
      </c>
      <c r="T45" s="27" t="s">
        <v>1009</v>
      </c>
      <c r="U45" s="27" t="s">
        <v>1010</v>
      </c>
      <c r="V45" s="27" t="s">
        <v>1113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>
      <c r="A46" s="27" t="s">
        <v>1030</v>
      </c>
      <c r="B46" s="27" t="s">
        <v>1009</v>
      </c>
      <c r="C46" s="27" t="s">
        <v>1010</v>
      </c>
      <c r="D46" s="27" t="s">
        <v>1012</v>
      </c>
      <c r="E46">
        <v>-7.6790000000000002E-5</v>
      </c>
      <c r="F46">
        <v>-9.3999999999999997E-4</v>
      </c>
      <c r="G46">
        <v>1.0070000000000001E-2</v>
      </c>
      <c r="K46" s="27" t="s">
        <v>1030</v>
      </c>
      <c r="L46" s="27" t="s">
        <v>1009</v>
      </c>
      <c r="M46" s="27" t="s">
        <v>1010</v>
      </c>
      <c r="N46" s="27" t="s">
        <v>1012</v>
      </c>
      <c r="O46">
        <v>-4.795E-5</v>
      </c>
      <c r="P46">
        <v>-7.3999999999999999E-4</v>
      </c>
      <c r="Q46">
        <v>-5.731E-2</v>
      </c>
      <c r="S46" s="27" t="s">
        <v>1013</v>
      </c>
      <c r="T46" s="27" t="s">
        <v>1009</v>
      </c>
      <c r="U46" s="27" t="s">
        <v>1010</v>
      </c>
      <c r="V46" s="27" t="s">
        <v>1113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>
      <c r="A47" s="27" t="s">
        <v>1031</v>
      </c>
      <c r="B47" s="27" t="s">
        <v>1009</v>
      </c>
      <c r="C47" s="27" t="s">
        <v>1010</v>
      </c>
      <c r="D47" s="27" t="s">
        <v>1011</v>
      </c>
      <c r="E47">
        <v>2.9940000000000001E-5</v>
      </c>
      <c r="F47">
        <v>1.9000000000000001E-4</v>
      </c>
      <c r="G47">
        <v>0.17130999999999999</v>
      </c>
      <c r="K47" s="27" t="s">
        <v>1031</v>
      </c>
      <c r="L47" s="27" t="s">
        <v>1009</v>
      </c>
      <c r="M47" s="27" t="s">
        <v>1010</v>
      </c>
      <c r="N47" s="27" t="s">
        <v>1011</v>
      </c>
      <c r="O47">
        <v>6.211E-5</v>
      </c>
      <c r="P47">
        <v>1.2E-4</v>
      </c>
      <c r="Q47">
        <v>5.6950000000000001E-2</v>
      </c>
      <c r="S47" s="27" t="s">
        <v>1013</v>
      </c>
      <c r="T47" s="27" t="s">
        <v>1009</v>
      </c>
      <c r="U47" s="27" t="s">
        <v>1010</v>
      </c>
      <c r="V47" s="27" t="s">
        <v>1113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>
      <c r="A48" s="27" t="s">
        <v>1031</v>
      </c>
      <c r="B48" s="27" t="s">
        <v>1009</v>
      </c>
      <c r="C48" s="27" t="s">
        <v>1010</v>
      </c>
      <c r="D48" s="27" t="s">
        <v>1012</v>
      </c>
      <c r="E48">
        <v>-4.2209999999999997E-5</v>
      </c>
      <c r="F48">
        <v>-1.6000000000000001E-4</v>
      </c>
      <c r="G48">
        <v>1.0059999999999999E-2</v>
      </c>
      <c r="K48" s="27" t="s">
        <v>1031</v>
      </c>
      <c r="L48" s="27" t="s">
        <v>1009</v>
      </c>
      <c r="M48" s="27" t="s">
        <v>1010</v>
      </c>
      <c r="N48" s="27" t="s">
        <v>1012</v>
      </c>
      <c r="O48">
        <v>-3.6300000000000001E-5</v>
      </c>
      <c r="P48">
        <v>-1.2E-4</v>
      </c>
      <c r="Q48">
        <v>-5.6070000000000002E-2</v>
      </c>
      <c r="S48" s="27" t="s">
        <v>1013</v>
      </c>
      <c r="T48" s="27" t="s">
        <v>1009</v>
      </c>
      <c r="U48" s="27" t="s">
        <v>1010</v>
      </c>
      <c r="V48" s="27" t="s">
        <v>1113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>
      <c r="A49" s="27" t="s">
        <v>1032</v>
      </c>
      <c r="B49" s="27" t="s">
        <v>1009</v>
      </c>
      <c r="C49" s="27" t="s">
        <v>1010</v>
      </c>
      <c r="D49" s="27" t="s">
        <v>1011</v>
      </c>
      <c r="E49">
        <v>3.7799999999999997E-5</v>
      </c>
      <c r="F49">
        <v>6.4999999999999997E-4</v>
      </c>
      <c r="G49">
        <v>0.20166999999999999</v>
      </c>
      <c r="K49" s="27" t="s">
        <v>1032</v>
      </c>
      <c r="L49" s="27" t="s">
        <v>1009</v>
      </c>
      <c r="M49" s="27" t="s">
        <v>1010</v>
      </c>
      <c r="N49" s="27" t="s">
        <v>1011</v>
      </c>
      <c r="O49">
        <v>9.0500000000000004E-5</v>
      </c>
      <c r="P49">
        <v>4.2000000000000002E-4</v>
      </c>
      <c r="Q49">
        <v>8.0549999999999997E-2</v>
      </c>
      <c r="S49" s="27" t="s">
        <v>1014</v>
      </c>
      <c r="T49" s="27" t="s">
        <v>1009</v>
      </c>
      <c r="U49" s="27" t="s">
        <v>1010</v>
      </c>
      <c r="V49" s="27" t="s">
        <v>1113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7" t="s">
        <v>1032</v>
      </c>
      <c r="B50" s="27" t="s">
        <v>1009</v>
      </c>
      <c r="C50" s="27" t="s">
        <v>1010</v>
      </c>
      <c r="D50" s="27" t="s">
        <v>1012</v>
      </c>
      <c r="E50">
        <v>-6.1920000000000003E-5</v>
      </c>
      <c r="F50">
        <v>-5.4000000000000001E-4</v>
      </c>
      <c r="G50">
        <v>-2.639E-2</v>
      </c>
      <c r="K50" s="27" t="s">
        <v>1032</v>
      </c>
      <c r="L50" s="27" t="s">
        <v>1009</v>
      </c>
      <c r="M50" s="27" t="s">
        <v>1010</v>
      </c>
      <c r="N50" s="27" t="s">
        <v>1012</v>
      </c>
      <c r="O50">
        <v>-5.1820000000000002E-5</v>
      </c>
      <c r="P50">
        <v>-4.2000000000000002E-4</v>
      </c>
      <c r="Q50">
        <v>-7.9280000000000003E-2</v>
      </c>
      <c r="S50" s="27" t="s">
        <v>1014</v>
      </c>
      <c r="T50" s="27" t="s">
        <v>1009</v>
      </c>
      <c r="U50" s="27" t="s">
        <v>1010</v>
      </c>
      <c r="V50" s="27" t="s">
        <v>1113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>
      <c r="A51" s="27" t="s">
        <v>1033</v>
      </c>
      <c r="B51" s="27" t="s">
        <v>1009</v>
      </c>
      <c r="C51" s="27" t="s">
        <v>1010</v>
      </c>
      <c r="D51" s="27" t="s">
        <v>1011</v>
      </c>
      <c r="E51">
        <v>2.4150000000000001E-5</v>
      </c>
      <c r="F51">
        <v>1.1000000000000001E-3</v>
      </c>
      <c r="G51">
        <v>0.17130000000000001</v>
      </c>
      <c r="K51" s="27" t="s">
        <v>1033</v>
      </c>
      <c r="L51" s="27" t="s">
        <v>1009</v>
      </c>
      <c r="M51" s="27" t="s">
        <v>1010</v>
      </c>
      <c r="N51" s="27" t="s">
        <v>1011</v>
      </c>
      <c r="O51">
        <v>6.9820000000000006E-5</v>
      </c>
      <c r="P51">
        <v>7.1000000000000002E-4</v>
      </c>
      <c r="Q51">
        <v>5.697E-2</v>
      </c>
      <c r="S51" s="27" t="s">
        <v>1014</v>
      </c>
      <c r="T51" s="27" t="s">
        <v>1009</v>
      </c>
      <c r="U51" s="27" t="s">
        <v>1010</v>
      </c>
      <c r="V51" s="27" t="s">
        <v>1113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>
      <c r="A52" s="27" t="s">
        <v>1033</v>
      </c>
      <c r="B52" s="27" t="s">
        <v>1009</v>
      </c>
      <c r="C52" s="27" t="s">
        <v>1010</v>
      </c>
      <c r="D52" s="27" t="s">
        <v>1012</v>
      </c>
      <c r="E52">
        <v>-5.4049999999999999E-5</v>
      </c>
      <c r="F52">
        <v>-9.2000000000000003E-4</v>
      </c>
      <c r="G52">
        <v>1.0030000000000001E-2</v>
      </c>
      <c r="K52" s="27" t="s">
        <v>1033</v>
      </c>
      <c r="L52" s="27" t="s">
        <v>1009</v>
      </c>
      <c r="M52" s="27" t="s">
        <v>1010</v>
      </c>
      <c r="N52" s="27" t="s">
        <v>1012</v>
      </c>
      <c r="O52">
        <v>-3.8550000000000002E-5</v>
      </c>
      <c r="P52">
        <v>-7.2000000000000005E-4</v>
      </c>
      <c r="Q52">
        <v>-5.6059999999999999E-2</v>
      </c>
      <c r="S52" s="27" t="s">
        <v>1014</v>
      </c>
      <c r="T52" s="27" t="s">
        <v>1009</v>
      </c>
      <c r="U52" s="27" t="s">
        <v>1010</v>
      </c>
      <c r="V52" s="27" t="s">
        <v>1113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>
      <c r="A53" s="27" t="s">
        <v>1034</v>
      </c>
      <c r="B53" s="27" t="s">
        <v>1009</v>
      </c>
      <c r="C53" s="27" t="s">
        <v>1010</v>
      </c>
      <c r="D53" s="27" t="s">
        <v>1011</v>
      </c>
      <c r="E53">
        <v>2.3830000000000001E-5</v>
      </c>
      <c r="F53">
        <v>2.0000000000000001E-4</v>
      </c>
      <c r="G53">
        <v>0.17086000000000001</v>
      </c>
      <c r="K53" s="27" t="s">
        <v>1034</v>
      </c>
      <c r="L53" s="27" t="s">
        <v>1009</v>
      </c>
      <c r="M53" s="27" t="s">
        <v>1010</v>
      </c>
      <c r="N53" s="27" t="s">
        <v>1011</v>
      </c>
      <c r="O53">
        <v>4.2729999999999999E-5</v>
      </c>
      <c r="P53">
        <v>1.2999999999999999E-4</v>
      </c>
      <c r="Q53">
        <v>5.6129999999999999E-2</v>
      </c>
      <c r="S53" s="27" t="s">
        <v>1014</v>
      </c>
      <c r="T53" s="27" t="s">
        <v>1009</v>
      </c>
      <c r="U53" s="27" t="s">
        <v>1010</v>
      </c>
      <c r="V53" s="27" t="s">
        <v>1113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>
      <c r="A54" s="27" t="s">
        <v>1034</v>
      </c>
      <c r="B54" s="27" t="s">
        <v>1009</v>
      </c>
      <c r="C54" s="27" t="s">
        <v>1010</v>
      </c>
      <c r="D54" s="27" t="s">
        <v>1012</v>
      </c>
      <c r="E54">
        <v>-3.3290000000000001E-5</v>
      </c>
      <c r="F54">
        <v>-1.7000000000000001E-4</v>
      </c>
      <c r="G54">
        <v>1.008E-2</v>
      </c>
      <c r="K54" s="27" t="s">
        <v>1034</v>
      </c>
      <c r="L54" s="27" t="s">
        <v>1009</v>
      </c>
      <c r="M54" s="27" t="s">
        <v>1010</v>
      </c>
      <c r="N54" s="27" t="s">
        <v>1012</v>
      </c>
      <c r="O54">
        <v>-2.332E-5</v>
      </c>
      <c r="P54">
        <v>-1.2999999999999999E-4</v>
      </c>
      <c r="Q54">
        <v>-5.4899999999999997E-2</v>
      </c>
      <c r="S54" s="27" t="s">
        <v>1014</v>
      </c>
      <c r="T54" s="27" t="s">
        <v>1009</v>
      </c>
      <c r="U54" s="27" t="s">
        <v>1010</v>
      </c>
      <c r="V54" s="27" t="s">
        <v>1113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>
      <c r="A55" s="27" t="s">
        <v>1035</v>
      </c>
      <c r="B55" s="27" t="s">
        <v>1009</v>
      </c>
      <c r="C55" s="27" t="s">
        <v>1010</v>
      </c>
      <c r="D55" s="27" t="s">
        <v>1011</v>
      </c>
      <c r="E55">
        <v>3.0540000000000002E-5</v>
      </c>
      <c r="F55">
        <v>6.4000000000000005E-4</v>
      </c>
      <c r="G55">
        <v>0.20100999999999999</v>
      </c>
      <c r="K55" s="27" t="s">
        <v>1035</v>
      </c>
      <c r="L55" s="27" t="s">
        <v>1009</v>
      </c>
      <c r="M55" s="27" t="s">
        <v>1010</v>
      </c>
      <c r="N55" s="27" t="s">
        <v>1011</v>
      </c>
      <c r="O55">
        <v>6.2130000000000003E-5</v>
      </c>
      <c r="P55">
        <v>4.0999999999999999E-4</v>
      </c>
      <c r="Q55">
        <v>7.9390000000000002E-2</v>
      </c>
      <c r="S55" s="27" t="s">
        <v>1014</v>
      </c>
      <c r="T55" s="27" t="s">
        <v>1009</v>
      </c>
      <c r="U55" s="27" t="s">
        <v>1010</v>
      </c>
      <c r="V55" s="27" t="s">
        <v>1113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>
      <c r="A56" s="27" t="s">
        <v>1035</v>
      </c>
      <c r="B56" s="27" t="s">
        <v>1009</v>
      </c>
      <c r="C56" s="27" t="s">
        <v>1010</v>
      </c>
      <c r="D56" s="27" t="s">
        <v>1012</v>
      </c>
      <c r="E56">
        <v>-4.4830000000000003E-5</v>
      </c>
      <c r="F56">
        <v>-5.2999999999999998E-4</v>
      </c>
      <c r="G56">
        <v>-2.632E-2</v>
      </c>
      <c r="K56" s="27" t="s">
        <v>1035</v>
      </c>
      <c r="L56" s="27" t="s">
        <v>1009</v>
      </c>
      <c r="M56" s="27" t="s">
        <v>1010</v>
      </c>
      <c r="N56" s="27" t="s">
        <v>1012</v>
      </c>
      <c r="O56">
        <v>-3.3340000000000003E-5</v>
      </c>
      <c r="P56">
        <v>-4.2000000000000002E-4</v>
      </c>
      <c r="Q56">
        <v>-7.7619999999999995E-2</v>
      </c>
      <c r="S56" s="27" t="s">
        <v>1014</v>
      </c>
      <c r="T56" s="27" t="s">
        <v>1009</v>
      </c>
      <c r="U56" s="27" t="s">
        <v>1010</v>
      </c>
      <c r="V56" s="27" t="s">
        <v>1113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>
      <c r="A57" s="27" t="s">
        <v>1036</v>
      </c>
      <c r="B57" s="27" t="s">
        <v>1009</v>
      </c>
      <c r="C57" s="27" t="s">
        <v>1010</v>
      </c>
      <c r="D57" s="27" t="s">
        <v>1011</v>
      </c>
      <c r="E57">
        <v>1.9040000000000001E-5</v>
      </c>
      <c r="F57">
        <v>1.08E-3</v>
      </c>
      <c r="G57">
        <v>0.17083000000000001</v>
      </c>
      <c r="K57" s="27" t="s">
        <v>1036</v>
      </c>
      <c r="L57" s="27" t="s">
        <v>1009</v>
      </c>
      <c r="M57" s="27" t="s">
        <v>1010</v>
      </c>
      <c r="N57" s="27" t="s">
        <v>1011</v>
      </c>
      <c r="O57">
        <v>4.7519999999999999E-5</v>
      </c>
      <c r="P57">
        <v>6.8000000000000005E-4</v>
      </c>
      <c r="Q57">
        <v>5.6149999999999999E-2</v>
      </c>
      <c r="S57" s="27" t="s">
        <v>1014</v>
      </c>
      <c r="T57" s="27" t="s">
        <v>1009</v>
      </c>
      <c r="U57" s="27" t="s">
        <v>1010</v>
      </c>
      <c r="V57" s="27" t="s">
        <v>1113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>
      <c r="A58" s="27" t="s">
        <v>1036</v>
      </c>
      <c r="B58" s="27" t="s">
        <v>1009</v>
      </c>
      <c r="C58" s="27" t="s">
        <v>1010</v>
      </c>
      <c r="D58" s="27" t="s">
        <v>1012</v>
      </c>
      <c r="E58">
        <v>-3.004E-5</v>
      </c>
      <c r="F58">
        <v>-8.9999999999999998E-4</v>
      </c>
      <c r="G58">
        <v>1.009E-2</v>
      </c>
      <c r="K58" s="27" t="s">
        <v>1036</v>
      </c>
      <c r="L58" s="27" t="s">
        <v>1009</v>
      </c>
      <c r="M58" s="27" t="s">
        <v>1010</v>
      </c>
      <c r="N58" s="27" t="s">
        <v>1012</v>
      </c>
      <c r="O58">
        <v>-2.4749999999999999E-5</v>
      </c>
      <c r="P58">
        <v>-6.8999999999999997E-4</v>
      </c>
      <c r="Q58">
        <v>-5.4870000000000002E-2</v>
      </c>
      <c r="S58" s="27" t="s">
        <v>1014</v>
      </c>
      <c r="T58" s="27" t="s">
        <v>1009</v>
      </c>
      <c r="U58" s="27" t="s">
        <v>1010</v>
      </c>
      <c r="V58" s="27" t="s">
        <v>1113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>
      <c r="A59" s="27" t="s">
        <v>1037</v>
      </c>
      <c r="B59" s="27" t="s">
        <v>1009</v>
      </c>
      <c r="C59" s="27" t="s">
        <v>1010</v>
      </c>
      <c r="D59" s="27" t="s">
        <v>1011</v>
      </c>
      <c r="E59">
        <v>1.3540000000000001E-5</v>
      </c>
      <c r="F59">
        <v>2.1000000000000001E-4</v>
      </c>
      <c r="G59">
        <v>0.17058999999999999</v>
      </c>
      <c r="K59" s="27" t="s">
        <v>1037</v>
      </c>
      <c r="L59" s="27" t="s">
        <v>1009</v>
      </c>
      <c r="M59" s="27" t="s">
        <v>1010</v>
      </c>
      <c r="N59" s="27" t="s">
        <v>1011</v>
      </c>
      <c r="O59">
        <v>2.366E-5</v>
      </c>
      <c r="P59">
        <v>1.3999999999999999E-4</v>
      </c>
      <c r="Q59">
        <v>5.568E-2</v>
      </c>
      <c r="S59" s="27" t="s">
        <v>1014</v>
      </c>
      <c r="T59" s="27" t="s">
        <v>1009</v>
      </c>
      <c r="U59" s="27" t="s">
        <v>1010</v>
      </c>
      <c r="V59" s="27" t="s">
        <v>1113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>
      <c r="A60" s="27" t="s">
        <v>1037</v>
      </c>
      <c r="B60" s="27" t="s">
        <v>1009</v>
      </c>
      <c r="C60" s="27" t="s">
        <v>1010</v>
      </c>
      <c r="D60" s="27" t="s">
        <v>1012</v>
      </c>
      <c r="E60">
        <v>-1.8649999999999999E-5</v>
      </c>
      <c r="F60">
        <v>-1.8000000000000001E-4</v>
      </c>
      <c r="G60">
        <v>1.0149999999999999E-2</v>
      </c>
      <c r="K60" s="27" t="s">
        <v>1037</v>
      </c>
      <c r="L60" s="27" t="s">
        <v>1009</v>
      </c>
      <c r="M60" s="27" t="s">
        <v>1010</v>
      </c>
      <c r="N60" s="27" t="s">
        <v>1012</v>
      </c>
      <c r="O60">
        <v>-1.447E-5</v>
      </c>
      <c r="P60">
        <v>-1.3999999999999999E-4</v>
      </c>
      <c r="Q60">
        <v>-5.4280000000000002E-2</v>
      </c>
      <c r="S60" s="27" t="s">
        <v>1015</v>
      </c>
      <c r="T60" s="27" t="s">
        <v>1009</v>
      </c>
      <c r="U60" s="27" t="s">
        <v>1010</v>
      </c>
      <c r="V60" s="27" t="s">
        <v>1113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s="27" t="s">
        <v>1038</v>
      </c>
      <c r="B61" s="27" t="s">
        <v>1009</v>
      </c>
      <c r="C61" s="27" t="s">
        <v>1010</v>
      </c>
      <c r="D61" s="27" t="s">
        <v>1011</v>
      </c>
      <c r="E61">
        <v>1.747E-5</v>
      </c>
      <c r="F61">
        <v>6.4000000000000005E-4</v>
      </c>
      <c r="G61">
        <v>0.20061999999999999</v>
      </c>
      <c r="K61" s="27" t="s">
        <v>1038</v>
      </c>
      <c r="L61" s="27" t="s">
        <v>1009</v>
      </c>
      <c r="M61" s="27" t="s">
        <v>1010</v>
      </c>
      <c r="N61" s="27" t="s">
        <v>1011</v>
      </c>
      <c r="O61">
        <v>3.2129999999999999E-5</v>
      </c>
      <c r="P61">
        <v>4.0999999999999999E-4</v>
      </c>
      <c r="Q61">
        <v>7.8740000000000004E-2</v>
      </c>
      <c r="S61" s="27" t="s">
        <v>1015</v>
      </c>
      <c r="T61" s="27" t="s">
        <v>1009</v>
      </c>
      <c r="U61" s="27" t="s">
        <v>1010</v>
      </c>
      <c r="V61" s="27" t="s">
        <v>1113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>
      <c r="A62" s="27" t="s">
        <v>1038</v>
      </c>
      <c r="B62" s="27" t="s">
        <v>1009</v>
      </c>
      <c r="C62" s="27" t="s">
        <v>1010</v>
      </c>
      <c r="D62" s="27" t="s">
        <v>1012</v>
      </c>
      <c r="E62">
        <v>-2.516E-5</v>
      </c>
      <c r="F62">
        <v>-5.2999999999999998E-4</v>
      </c>
      <c r="G62">
        <v>-2.622E-2</v>
      </c>
      <c r="K62" s="27" t="s">
        <v>1038</v>
      </c>
      <c r="L62" s="27" t="s">
        <v>1009</v>
      </c>
      <c r="M62" s="27" t="s">
        <v>1010</v>
      </c>
      <c r="N62" s="27" t="s">
        <v>1012</v>
      </c>
      <c r="O62">
        <v>-1.855E-5</v>
      </c>
      <c r="P62">
        <v>-4.0999999999999999E-4</v>
      </c>
      <c r="Q62">
        <v>-7.6730000000000007E-2</v>
      </c>
      <c r="S62" s="27" t="s">
        <v>1015</v>
      </c>
      <c r="T62" s="27" t="s">
        <v>1009</v>
      </c>
      <c r="U62" s="27" t="s">
        <v>1010</v>
      </c>
      <c r="V62" s="27" t="s">
        <v>1113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>
      <c r="A63" s="27" t="s">
        <v>1039</v>
      </c>
      <c r="B63" s="27" t="s">
        <v>1009</v>
      </c>
      <c r="C63" s="27" t="s">
        <v>1010</v>
      </c>
      <c r="D63" s="27" t="s">
        <v>1011</v>
      </c>
      <c r="E63">
        <v>1.06E-5</v>
      </c>
      <c r="F63">
        <v>1.06E-3</v>
      </c>
      <c r="G63">
        <v>0.17055000000000001</v>
      </c>
      <c r="K63" s="27" t="s">
        <v>1039</v>
      </c>
      <c r="L63" s="27" t="s">
        <v>1009</v>
      </c>
      <c r="M63" s="27" t="s">
        <v>1010</v>
      </c>
      <c r="N63" s="27" t="s">
        <v>1011</v>
      </c>
      <c r="O63">
        <v>2.4519999999999999E-5</v>
      </c>
      <c r="P63">
        <v>6.6E-4</v>
      </c>
      <c r="Q63">
        <v>5.5690000000000003E-2</v>
      </c>
      <c r="S63" s="27" t="s">
        <v>1015</v>
      </c>
      <c r="T63" s="27" t="s">
        <v>1009</v>
      </c>
      <c r="U63" s="27" t="s">
        <v>1010</v>
      </c>
      <c r="V63" s="27" t="s">
        <v>1113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>
      <c r="A64" s="27" t="s">
        <v>1039</v>
      </c>
      <c r="B64" s="27" t="s">
        <v>1009</v>
      </c>
      <c r="C64" s="27" t="s">
        <v>1010</v>
      </c>
      <c r="D64" s="27" t="s">
        <v>1012</v>
      </c>
      <c r="E64">
        <v>-1.641E-5</v>
      </c>
      <c r="F64">
        <v>-8.8000000000000003E-4</v>
      </c>
      <c r="G64">
        <v>1.017E-2</v>
      </c>
      <c r="K64" s="27" t="s">
        <v>1039</v>
      </c>
      <c r="L64" s="27" t="s">
        <v>1009</v>
      </c>
      <c r="M64" s="27" t="s">
        <v>1010</v>
      </c>
      <c r="N64" s="27" t="s">
        <v>1012</v>
      </c>
      <c r="O64">
        <v>-1.243E-5</v>
      </c>
      <c r="P64">
        <v>-6.7000000000000002E-4</v>
      </c>
      <c r="Q64">
        <v>-5.4239999999999997E-2</v>
      </c>
      <c r="S64" s="27" t="s">
        <v>1015</v>
      </c>
      <c r="T64" s="27" t="s">
        <v>1009</v>
      </c>
      <c r="U64" s="27" t="s">
        <v>1010</v>
      </c>
      <c r="V64" s="27" t="s">
        <v>1113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>
      <c r="A65" s="27" t="s">
        <v>1040</v>
      </c>
      <c r="B65" s="27" t="s">
        <v>1009</v>
      </c>
      <c r="C65" s="27" t="s">
        <v>1010</v>
      </c>
      <c r="D65" s="27" t="s">
        <v>1011</v>
      </c>
      <c r="E65">
        <v>4.7060000000000003E-6</v>
      </c>
      <c r="F65">
        <v>2.2000000000000001E-4</v>
      </c>
      <c r="G65">
        <v>0.17050000000000001</v>
      </c>
      <c r="K65" s="27" t="s">
        <v>1040</v>
      </c>
      <c r="L65" s="27" t="s">
        <v>1009</v>
      </c>
      <c r="M65" s="27" t="s">
        <v>1010</v>
      </c>
      <c r="N65" s="27" t="s">
        <v>1011</v>
      </c>
      <c r="O65">
        <v>8.2859999999999999E-6</v>
      </c>
      <c r="P65">
        <v>1.4999999999999999E-4</v>
      </c>
      <c r="Q65">
        <v>5.5530000000000003E-2</v>
      </c>
      <c r="S65" s="27" t="s">
        <v>1015</v>
      </c>
      <c r="T65" s="27" t="s">
        <v>1009</v>
      </c>
      <c r="U65" s="27" t="s">
        <v>1010</v>
      </c>
      <c r="V65" s="27" t="s">
        <v>1113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>
      <c r="A66" s="27" t="s">
        <v>1040</v>
      </c>
      <c r="B66" s="27" t="s">
        <v>1009</v>
      </c>
      <c r="C66" s="27" t="s">
        <v>1010</v>
      </c>
      <c r="D66" s="27" t="s">
        <v>1012</v>
      </c>
      <c r="E66">
        <v>-6.4520000000000002E-6</v>
      </c>
      <c r="F66">
        <v>-1.8000000000000001E-4</v>
      </c>
      <c r="G66">
        <v>1.017E-2</v>
      </c>
      <c r="K66" s="27" t="s">
        <v>1040</v>
      </c>
      <c r="L66" s="27" t="s">
        <v>1009</v>
      </c>
      <c r="M66" s="27" t="s">
        <v>1010</v>
      </c>
      <c r="N66" s="27" t="s">
        <v>1012</v>
      </c>
      <c r="O66">
        <v>-5.152E-6</v>
      </c>
      <c r="P66">
        <v>-1.4999999999999999E-4</v>
      </c>
      <c r="Q66">
        <v>-5.4080000000000003E-2</v>
      </c>
      <c r="S66" s="27" t="s">
        <v>1015</v>
      </c>
      <c r="T66" s="27" t="s">
        <v>1009</v>
      </c>
      <c r="U66" s="27" t="s">
        <v>1010</v>
      </c>
      <c r="V66" s="27" t="s">
        <v>1113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>
      <c r="A67" s="27" t="s">
        <v>1041</v>
      </c>
      <c r="B67" s="27" t="s">
        <v>1009</v>
      </c>
      <c r="C67" s="27" t="s">
        <v>1010</v>
      </c>
      <c r="D67" s="27" t="s">
        <v>1011</v>
      </c>
      <c r="E67">
        <v>6.0820000000000004E-6</v>
      </c>
      <c r="F67">
        <v>6.4000000000000005E-4</v>
      </c>
      <c r="G67">
        <v>0.20049</v>
      </c>
      <c r="K67" s="27" t="s">
        <v>1041</v>
      </c>
      <c r="L67" s="27" t="s">
        <v>1009</v>
      </c>
      <c r="M67" s="27" t="s">
        <v>1010</v>
      </c>
      <c r="N67" s="27" t="s">
        <v>1011</v>
      </c>
      <c r="O67">
        <v>1.1029999999999999E-5</v>
      </c>
      <c r="P67">
        <v>4.0999999999999999E-4</v>
      </c>
      <c r="Q67">
        <v>7.8539999999999999E-2</v>
      </c>
      <c r="S67" s="27" t="s">
        <v>1015</v>
      </c>
      <c r="T67" s="27" t="s">
        <v>1009</v>
      </c>
      <c r="U67" s="27" t="s">
        <v>1010</v>
      </c>
      <c r="V67" s="27" t="s">
        <v>1113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>
      <c r="A68" s="27" t="s">
        <v>1041</v>
      </c>
      <c r="B68" s="27" t="s">
        <v>1009</v>
      </c>
      <c r="C68" s="27" t="s">
        <v>1010</v>
      </c>
      <c r="D68" s="27" t="s">
        <v>1012</v>
      </c>
      <c r="E68">
        <v>-8.7099999999999996E-6</v>
      </c>
      <c r="F68">
        <v>-5.2999999999999998E-4</v>
      </c>
      <c r="G68">
        <v>-2.6179999999999998E-2</v>
      </c>
      <c r="K68" s="27" t="s">
        <v>1041</v>
      </c>
      <c r="L68" s="27" t="s">
        <v>1009</v>
      </c>
      <c r="M68" s="27" t="s">
        <v>1010</v>
      </c>
      <c r="N68" s="27" t="s">
        <v>1012</v>
      </c>
      <c r="O68">
        <v>-6.6270000000000002E-6</v>
      </c>
      <c r="P68">
        <v>-4.0999999999999999E-4</v>
      </c>
      <c r="Q68">
        <v>-7.6450000000000004E-2</v>
      </c>
      <c r="S68" s="27" t="s">
        <v>1015</v>
      </c>
      <c r="T68" s="27" t="s">
        <v>1009</v>
      </c>
      <c r="U68" s="27" t="s">
        <v>1010</v>
      </c>
      <c r="V68" s="27" t="s">
        <v>1113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>
      <c r="A69" s="27" t="s">
        <v>1042</v>
      </c>
      <c r="B69" s="27" t="s">
        <v>1009</v>
      </c>
      <c r="C69" s="27" t="s">
        <v>1010</v>
      </c>
      <c r="D69" s="27" t="s">
        <v>1011</v>
      </c>
      <c r="E69">
        <v>3.6610000000000002E-6</v>
      </c>
      <c r="F69">
        <v>1.0499999999999999E-3</v>
      </c>
      <c r="G69">
        <v>0.17044999999999999</v>
      </c>
      <c r="K69" s="27" t="s">
        <v>1042</v>
      </c>
      <c r="L69" s="27" t="s">
        <v>1009</v>
      </c>
      <c r="M69" s="27" t="s">
        <v>1010</v>
      </c>
      <c r="N69" s="27" t="s">
        <v>1011</v>
      </c>
      <c r="O69">
        <v>8.2670000000000006E-6</v>
      </c>
      <c r="P69">
        <v>6.4999999999999997E-4</v>
      </c>
      <c r="Q69">
        <v>5.5550000000000002E-2</v>
      </c>
      <c r="S69" s="27" t="s">
        <v>1015</v>
      </c>
      <c r="T69" s="27" t="s">
        <v>1009</v>
      </c>
      <c r="U69" s="27" t="s">
        <v>1010</v>
      </c>
      <c r="V69" s="27" t="s">
        <v>1113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>
      <c r="A70" s="27" t="s">
        <v>1042</v>
      </c>
      <c r="B70" s="27" t="s">
        <v>1009</v>
      </c>
      <c r="C70" s="27" t="s">
        <v>1010</v>
      </c>
      <c r="D70" s="27" t="s">
        <v>1012</v>
      </c>
      <c r="E70">
        <v>-5.6969999999999998E-6</v>
      </c>
      <c r="F70">
        <v>-8.7000000000000001E-4</v>
      </c>
      <c r="G70">
        <v>1.0200000000000001E-2</v>
      </c>
      <c r="K70" s="27" t="s">
        <v>1042</v>
      </c>
      <c r="L70" s="27" t="s">
        <v>1009</v>
      </c>
      <c r="M70" s="27" t="s">
        <v>1010</v>
      </c>
      <c r="N70" s="27" t="s">
        <v>1012</v>
      </c>
      <c r="O70">
        <v>-4.1579999999999998E-6</v>
      </c>
      <c r="P70">
        <v>-6.7000000000000002E-4</v>
      </c>
      <c r="Q70">
        <v>-5.4039999999999998E-2</v>
      </c>
      <c r="S70" s="27" t="s">
        <v>1015</v>
      </c>
      <c r="T70" s="27" t="s">
        <v>1009</v>
      </c>
      <c r="U70" s="27" t="s">
        <v>1010</v>
      </c>
      <c r="V70" s="27" t="s">
        <v>1113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>
      <c r="A71" s="27" t="s">
        <v>1043</v>
      </c>
      <c r="B71" s="27" t="s">
        <v>1009</v>
      </c>
      <c r="C71" s="27" t="s">
        <v>1010</v>
      </c>
      <c r="D71" s="27" t="s">
        <v>1011</v>
      </c>
      <c r="E71">
        <v>6.4520000000000002E-6</v>
      </c>
      <c r="F71">
        <v>2.2000000000000001E-4</v>
      </c>
      <c r="G71">
        <v>0.17050000000000001</v>
      </c>
      <c r="K71" s="27" t="s">
        <v>1043</v>
      </c>
      <c r="L71" s="27" t="s">
        <v>1009</v>
      </c>
      <c r="M71" s="27" t="s">
        <v>1010</v>
      </c>
      <c r="N71" s="27" t="s">
        <v>1011</v>
      </c>
      <c r="O71">
        <v>5.1529999999999996E-6</v>
      </c>
      <c r="P71">
        <v>1.4999999999999999E-4</v>
      </c>
      <c r="Q71">
        <v>5.5530000000000003E-2</v>
      </c>
      <c r="S71" s="27" t="s">
        <v>1016</v>
      </c>
      <c r="T71" s="27" t="s">
        <v>1009</v>
      </c>
      <c r="U71" s="27" t="s">
        <v>1010</v>
      </c>
      <c r="V71" s="27" t="s">
        <v>1113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 s="27" t="s">
        <v>1043</v>
      </c>
      <c r="B72" s="27" t="s">
        <v>1009</v>
      </c>
      <c r="C72" s="27" t="s">
        <v>1010</v>
      </c>
      <c r="D72" s="27" t="s">
        <v>1012</v>
      </c>
      <c r="E72">
        <v>-4.7060000000000003E-6</v>
      </c>
      <c r="F72">
        <v>-1.8000000000000001E-4</v>
      </c>
      <c r="G72">
        <v>1.017E-2</v>
      </c>
      <c r="K72" s="27" t="s">
        <v>1043</v>
      </c>
      <c r="L72" s="27" t="s">
        <v>1009</v>
      </c>
      <c r="M72" s="27" t="s">
        <v>1010</v>
      </c>
      <c r="N72" s="27" t="s">
        <v>1012</v>
      </c>
      <c r="O72">
        <v>-8.2859999999999999E-6</v>
      </c>
      <c r="P72">
        <v>-1.4999999999999999E-4</v>
      </c>
      <c r="Q72">
        <v>-5.4080000000000003E-2</v>
      </c>
      <c r="S72" s="27" t="s">
        <v>1016</v>
      </c>
      <c r="T72" s="27" t="s">
        <v>1009</v>
      </c>
      <c r="U72" s="27" t="s">
        <v>1010</v>
      </c>
      <c r="V72" s="27" t="s">
        <v>1113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>
      <c r="A73" s="27" t="s">
        <v>1044</v>
      </c>
      <c r="B73" s="27" t="s">
        <v>1009</v>
      </c>
      <c r="C73" s="27" t="s">
        <v>1010</v>
      </c>
      <c r="D73" s="27" t="s">
        <v>1011</v>
      </c>
      <c r="E73">
        <v>8.7099999999999996E-6</v>
      </c>
      <c r="F73">
        <v>6.4000000000000005E-4</v>
      </c>
      <c r="G73">
        <v>0.20049</v>
      </c>
      <c r="K73" s="27" t="s">
        <v>1044</v>
      </c>
      <c r="L73" s="27" t="s">
        <v>1009</v>
      </c>
      <c r="M73" s="27" t="s">
        <v>1010</v>
      </c>
      <c r="N73" s="27" t="s">
        <v>1011</v>
      </c>
      <c r="O73">
        <v>6.6270000000000002E-6</v>
      </c>
      <c r="P73">
        <v>4.0999999999999999E-4</v>
      </c>
      <c r="Q73">
        <v>7.8539999999999999E-2</v>
      </c>
      <c r="S73" s="27" t="s">
        <v>1016</v>
      </c>
      <c r="T73" s="27" t="s">
        <v>1009</v>
      </c>
      <c r="U73" s="27" t="s">
        <v>1010</v>
      </c>
      <c r="V73" s="27" t="s">
        <v>1113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>
      <c r="A74" s="27" t="s">
        <v>1044</v>
      </c>
      <c r="B74" s="27" t="s">
        <v>1009</v>
      </c>
      <c r="C74" s="27" t="s">
        <v>1010</v>
      </c>
      <c r="D74" s="27" t="s">
        <v>1012</v>
      </c>
      <c r="E74">
        <v>-6.0820000000000004E-6</v>
      </c>
      <c r="F74">
        <v>-5.2999999999999998E-4</v>
      </c>
      <c r="G74">
        <v>-2.6179999999999998E-2</v>
      </c>
      <c r="K74" s="27" t="s">
        <v>1044</v>
      </c>
      <c r="L74" s="27" t="s">
        <v>1009</v>
      </c>
      <c r="M74" s="27" t="s">
        <v>1010</v>
      </c>
      <c r="N74" s="27" t="s">
        <v>1012</v>
      </c>
      <c r="O74">
        <v>-1.1029999999999999E-5</v>
      </c>
      <c r="P74">
        <v>-4.0999999999999999E-4</v>
      </c>
      <c r="Q74">
        <v>-7.6450000000000004E-2</v>
      </c>
      <c r="S74" s="27" t="s">
        <v>1016</v>
      </c>
      <c r="T74" s="27" t="s">
        <v>1009</v>
      </c>
      <c r="U74" s="27" t="s">
        <v>1010</v>
      </c>
      <c r="V74" s="27" t="s">
        <v>1113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>
      <c r="A75" s="27" t="s">
        <v>1045</v>
      </c>
      <c r="B75" s="27" t="s">
        <v>1009</v>
      </c>
      <c r="C75" s="27" t="s">
        <v>1010</v>
      </c>
      <c r="D75" s="27" t="s">
        <v>1011</v>
      </c>
      <c r="E75">
        <v>5.6969999999999998E-6</v>
      </c>
      <c r="F75">
        <v>1.0499999999999999E-3</v>
      </c>
      <c r="G75">
        <v>0.17044999999999999</v>
      </c>
      <c r="K75" s="27" t="s">
        <v>1045</v>
      </c>
      <c r="L75" s="27" t="s">
        <v>1009</v>
      </c>
      <c r="M75" s="27" t="s">
        <v>1010</v>
      </c>
      <c r="N75" s="27" t="s">
        <v>1011</v>
      </c>
      <c r="O75">
        <v>4.1579999999999998E-6</v>
      </c>
      <c r="P75">
        <v>6.4999999999999997E-4</v>
      </c>
      <c r="Q75">
        <v>5.5550000000000002E-2</v>
      </c>
      <c r="S75" s="27" t="s">
        <v>1016</v>
      </c>
      <c r="T75" s="27" t="s">
        <v>1009</v>
      </c>
      <c r="U75" s="27" t="s">
        <v>1010</v>
      </c>
      <c r="V75" s="27" t="s">
        <v>1113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>
      <c r="A76" s="27" t="s">
        <v>1045</v>
      </c>
      <c r="B76" s="27" t="s">
        <v>1009</v>
      </c>
      <c r="C76" s="27" t="s">
        <v>1010</v>
      </c>
      <c r="D76" s="27" t="s">
        <v>1012</v>
      </c>
      <c r="E76">
        <v>-3.6610000000000002E-6</v>
      </c>
      <c r="F76">
        <v>-8.7000000000000001E-4</v>
      </c>
      <c r="G76">
        <v>1.0200000000000001E-2</v>
      </c>
      <c r="K76" s="27" t="s">
        <v>1045</v>
      </c>
      <c r="L76" s="27" t="s">
        <v>1009</v>
      </c>
      <c r="M76" s="27" t="s">
        <v>1010</v>
      </c>
      <c r="N76" s="27" t="s">
        <v>1012</v>
      </c>
      <c r="O76">
        <v>-8.2670000000000006E-6</v>
      </c>
      <c r="P76">
        <v>-6.7000000000000002E-4</v>
      </c>
      <c r="Q76">
        <v>-5.4039999999999998E-2</v>
      </c>
      <c r="S76" s="27" t="s">
        <v>1016</v>
      </c>
      <c r="T76" s="27" t="s">
        <v>1009</v>
      </c>
      <c r="U76" s="27" t="s">
        <v>1010</v>
      </c>
      <c r="V76" s="27" t="s">
        <v>1113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>
      <c r="A77" s="27" t="s">
        <v>1046</v>
      </c>
      <c r="B77" s="27" t="s">
        <v>1009</v>
      </c>
      <c r="C77" s="27" t="s">
        <v>1010</v>
      </c>
      <c r="D77" s="27" t="s">
        <v>1011</v>
      </c>
      <c r="E77">
        <v>1.8649999999999999E-5</v>
      </c>
      <c r="F77">
        <v>2.1000000000000001E-4</v>
      </c>
      <c r="G77">
        <v>0.17058999999999999</v>
      </c>
      <c r="K77" s="27" t="s">
        <v>1046</v>
      </c>
      <c r="L77" s="27" t="s">
        <v>1009</v>
      </c>
      <c r="M77" s="27" t="s">
        <v>1010</v>
      </c>
      <c r="N77" s="27" t="s">
        <v>1011</v>
      </c>
      <c r="O77">
        <v>1.447E-5</v>
      </c>
      <c r="P77">
        <v>1.3999999999999999E-4</v>
      </c>
      <c r="Q77">
        <v>5.568E-2</v>
      </c>
      <c r="S77" s="27" t="s">
        <v>1016</v>
      </c>
      <c r="T77" s="27" t="s">
        <v>1009</v>
      </c>
      <c r="U77" s="27" t="s">
        <v>1010</v>
      </c>
      <c r="V77" s="27" t="s">
        <v>1113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>
      <c r="A78" s="27" t="s">
        <v>1046</v>
      </c>
      <c r="B78" s="27" t="s">
        <v>1009</v>
      </c>
      <c r="C78" s="27" t="s">
        <v>1010</v>
      </c>
      <c r="D78" s="27" t="s">
        <v>1012</v>
      </c>
      <c r="E78">
        <v>-1.3540000000000001E-5</v>
      </c>
      <c r="F78">
        <v>-1.8000000000000001E-4</v>
      </c>
      <c r="G78">
        <v>1.0149999999999999E-2</v>
      </c>
      <c r="K78" s="27" t="s">
        <v>1046</v>
      </c>
      <c r="L78" s="27" t="s">
        <v>1009</v>
      </c>
      <c r="M78" s="27" t="s">
        <v>1010</v>
      </c>
      <c r="N78" s="27" t="s">
        <v>1012</v>
      </c>
      <c r="O78">
        <v>-2.366E-5</v>
      </c>
      <c r="P78">
        <v>-1.3999999999999999E-4</v>
      </c>
      <c r="Q78">
        <v>-5.4280000000000002E-2</v>
      </c>
      <c r="S78" s="27" t="s">
        <v>1016</v>
      </c>
      <c r="T78" s="27" t="s">
        <v>1009</v>
      </c>
      <c r="U78" s="27" t="s">
        <v>1010</v>
      </c>
      <c r="V78" s="27" t="s">
        <v>1113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>
      <c r="A79" s="27" t="s">
        <v>1047</v>
      </c>
      <c r="B79" s="27" t="s">
        <v>1009</v>
      </c>
      <c r="C79" s="27" t="s">
        <v>1010</v>
      </c>
      <c r="D79" s="27" t="s">
        <v>1011</v>
      </c>
      <c r="E79">
        <v>2.516E-5</v>
      </c>
      <c r="F79">
        <v>6.4000000000000005E-4</v>
      </c>
      <c r="G79">
        <v>0.20061999999999999</v>
      </c>
      <c r="K79" s="27" t="s">
        <v>1047</v>
      </c>
      <c r="L79" s="27" t="s">
        <v>1009</v>
      </c>
      <c r="M79" s="27" t="s">
        <v>1010</v>
      </c>
      <c r="N79" s="27" t="s">
        <v>1011</v>
      </c>
      <c r="O79">
        <v>1.855E-5</v>
      </c>
      <c r="P79">
        <v>4.0999999999999999E-4</v>
      </c>
      <c r="Q79">
        <v>7.8740000000000004E-2</v>
      </c>
      <c r="S79" s="27" t="s">
        <v>1016</v>
      </c>
      <c r="T79" s="27" t="s">
        <v>1009</v>
      </c>
      <c r="U79" s="27" t="s">
        <v>1010</v>
      </c>
      <c r="V79" s="27" t="s">
        <v>1113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>
      <c r="A80" s="27" t="s">
        <v>1047</v>
      </c>
      <c r="B80" s="27" t="s">
        <v>1009</v>
      </c>
      <c r="C80" s="27" t="s">
        <v>1010</v>
      </c>
      <c r="D80" s="27" t="s">
        <v>1012</v>
      </c>
      <c r="E80">
        <v>-1.747E-5</v>
      </c>
      <c r="F80">
        <v>-5.2999999999999998E-4</v>
      </c>
      <c r="G80">
        <v>-2.622E-2</v>
      </c>
      <c r="K80" s="27" t="s">
        <v>1047</v>
      </c>
      <c r="L80" s="27" t="s">
        <v>1009</v>
      </c>
      <c r="M80" s="27" t="s">
        <v>1010</v>
      </c>
      <c r="N80" s="27" t="s">
        <v>1012</v>
      </c>
      <c r="O80">
        <v>-3.2129999999999999E-5</v>
      </c>
      <c r="P80">
        <v>-4.0999999999999999E-4</v>
      </c>
      <c r="Q80">
        <v>-7.6730000000000007E-2</v>
      </c>
      <c r="S80" s="27" t="s">
        <v>1016</v>
      </c>
      <c r="T80" s="27" t="s">
        <v>1009</v>
      </c>
      <c r="U80" s="27" t="s">
        <v>1010</v>
      </c>
      <c r="V80" s="27" t="s">
        <v>1113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>
      <c r="A81" s="27" t="s">
        <v>1048</v>
      </c>
      <c r="B81" s="27" t="s">
        <v>1009</v>
      </c>
      <c r="C81" s="27" t="s">
        <v>1010</v>
      </c>
      <c r="D81" s="27" t="s">
        <v>1011</v>
      </c>
      <c r="E81">
        <v>1.641E-5</v>
      </c>
      <c r="F81">
        <v>1.06E-3</v>
      </c>
      <c r="G81">
        <v>0.17055000000000001</v>
      </c>
      <c r="K81" s="27" t="s">
        <v>1048</v>
      </c>
      <c r="L81" s="27" t="s">
        <v>1009</v>
      </c>
      <c r="M81" s="27" t="s">
        <v>1010</v>
      </c>
      <c r="N81" s="27" t="s">
        <v>1011</v>
      </c>
      <c r="O81">
        <v>1.243E-5</v>
      </c>
      <c r="P81">
        <v>6.6E-4</v>
      </c>
      <c r="Q81">
        <v>5.5690000000000003E-2</v>
      </c>
      <c r="S81" s="27" t="s">
        <v>1016</v>
      </c>
      <c r="T81" s="27" t="s">
        <v>1009</v>
      </c>
      <c r="U81" s="27" t="s">
        <v>1010</v>
      </c>
      <c r="V81" s="27" t="s">
        <v>1113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>
      <c r="A82" s="27" t="s">
        <v>1048</v>
      </c>
      <c r="B82" s="27" t="s">
        <v>1009</v>
      </c>
      <c r="C82" s="27" t="s">
        <v>1010</v>
      </c>
      <c r="D82" s="27" t="s">
        <v>1012</v>
      </c>
      <c r="E82">
        <v>-1.06E-5</v>
      </c>
      <c r="F82">
        <v>-8.8000000000000003E-4</v>
      </c>
      <c r="G82">
        <v>1.017E-2</v>
      </c>
      <c r="K82" s="27" t="s">
        <v>1048</v>
      </c>
      <c r="L82" s="27" t="s">
        <v>1009</v>
      </c>
      <c r="M82" s="27" t="s">
        <v>1010</v>
      </c>
      <c r="N82" s="27" t="s">
        <v>1012</v>
      </c>
      <c r="O82">
        <v>-2.4519999999999999E-5</v>
      </c>
      <c r="P82">
        <v>-6.7000000000000002E-4</v>
      </c>
      <c r="Q82">
        <v>-5.4239999999999997E-2</v>
      </c>
      <c r="S82" s="27" t="s">
        <v>1017</v>
      </c>
      <c r="T82" s="27" t="s">
        <v>1009</v>
      </c>
      <c r="U82" s="27" t="s">
        <v>1010</v>
      </c>
      <c r="V82" s="27" t="s">
        <v>1113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s="27" t="s">
        <v>1049</v>
      </c>
      <c r="B83" s="27" t="s">
        <v>1009</v>
      </c>
      <c r="C83" s="27" t="s">
        <v>1010</v>
      </c>
      <c r="D83" s="27" t="s">
        <v>1011</v>
      </c>
      <c r="E83">
        <v>3.3290000000000001E-5</v>
      </c>
      <c r="F83">
        <v>2.0000000000000001E-4</v>
      </c>
      <c r="G83">
        <v>0.17086000000000001</v>
      </c>
      <c r="K83" s="27" t="s">
        <v>1049</v>
      </c>
      <c r="L83" s="27" t="s">
        <v>1009</v>
      </c>
      <c r="M83" s="27" t="s">
        <v>1010</v>
      </c>
      <c r="N83" s="27" t="s">
        <v>1011</v>
      </c>
      <c r="O83">
        <v>2.332E-5</v>
      </c>
      <c r="P83">
        <v>1.2999999999999999E-4</v>
      </c>
      <c r="Q83">
        <v>5.6129999999999999E-2</v>
      </c>
      <c r="S83" s="27" t="s">
        <v>1017</v>
      </c>
      <c r="T83" s="27" t="s">
        <v>1009</v>
      </c>
      <c r="U83" s="27" t="s">
        <v>1010</v>
      </c>
      <c r="V83" s="27" t="s">
        <v>1113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>
      <c r="A84" s="27" t="s">
        <v>1049</v>
      </c>
      <c r="B84" s="27" t="s">
        <v>1009</v>
      </c>
      <c r="C84" s="27" t="s">
        <v>1010</v>
      </c>
      <c r="D84" s="27" t="s">
        <v>1012</v>
      </c>
      <c r="E84">
        <v>-2.3830000000000001E-5</v>
      </c>
      <c r="F84">
        <v>-1.7000000000000001E-4</v>
      </c>
      <c r="G84">
        <v>1.008E-2</v>
      </c>
      <c r="K84" s="27" t="s">
        <v>1049</v>
      </c>
      <c r="L84" s="27" t="s">
        <v>1009</v>
      </c>
      <c r="M84" s="27" t="s">
        <v>1010</v>
      </c>
      <c r="N84" s="27" t="s">
        <v>1012</v>
      </c>
      <c r="O84">
        <v>-4.2729999999999999E-5</v>
      </c>
      <c r="P84">
        <v>-1.2999999999999999E-4</v>
      </c>
      <c r="Q84">
        <v>-5.4899999999999997E-2</v>
      </c>
      <c r="S84" s="27" t="s">
        <v>1017</v>
      </c>
      <c r="T84" s="27" t="s">
        <v>1009</v>
      </c>
      <c r="U84" s="27" t="s">
        <v>1010</v>
      </c>
      <c r="V84" s="27" t="s">
        <v>1113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>
      <c r="A85" s="27" t="s">
        <v>1050</v>
      </c>
      <c r="B85" s="27" t="s">
        <v>1009</v>
      </c>
      <c r="C85" s="27" t="s">
        <v>1010</v>
      </c>
      <c r="D85" s="27" t="s">
        <v>1011</v>
      </c>
      <c r="E85">
        <v>4.4830000000000003E-5</v>
      </c>
      <c r="F85">
        <v>6.4000000000000005E-4</v>
      </c>
      <c r="G85">
        <v>0.20100999999999999</v>
      </c>
      <c r="K85" s="27" t="s">
        <v>1050</v>
      </c>
      <c r="L85" s="27" t="s">
        <v>1009</v>
      </c>
      <c r="M85" s="27" t="s">
        <v>1010</v>
      </c>
      <c r="N85" s="27" t="s">
        <v>1011</v>
      </c>
      <c r="O85">
        <v>3.3340000000000003E-5</v>
      </c>
      <c r="P85">
        <v>4.0999999999999999E-4</v>
      </c>
      <c r="Q85">
        <v>7.9390000000000002E-2</v>
      </c>
      <c r="S85" s="27" t="s">
        <v>1017</v>
      </c>
      <c r="T85" s="27" t="s">
        <v>1009</v>
      </c>
      <c r="U85" s="27" t="s">
        <v>1010</v>
      </c>
      <c r="V85" s="27" t="s">
        <v>1113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>
      <c r="A86" s="27" t="s">
        <v>1050</v>
      </c>
      <c r="B86" s="27" t="s">
        <v>1009</v>
      </c>
      <c r="C86" s="27" t="s">
        <v>1010</v>
      </c>
      <c r="D86" s="27" t="s">
        <v>1012</v>
      </c>
      <c r="E86">
        <v>-3.0540000000000002E-5</v>
      </c>
      <c r="F86">
        <v>-5.2999999999999998E-4</v>
      </c>
      <c r="G86">
        <v>-2.632E-2</v>
      </c>
      <c r="K86" s="27" t="s">
        <v>1050</v>
      </c>
      <c r="L86" s="27" t="s">
        <v>1009</v>
      </c>
      <c r="M86" s="27" t="s">
        <v>1010</v>
      </c>
      <c r="N86" s="27" t="s">
        <v>1012</v>
      </c>
      <c r="O86">
        <v>-6.2130000000000003E-5</v>
      </c>
      <c r="P86">
        <v>-4.2000000000000002E-4</v>
      </c>
      <c r="Q86">
        <v>-7.7619999999999995E-2</v>
      </c>
      <c r="S86" s="27" t="s">
        <v>1017</v>
      </c>
      <c r="T86" s="27" t="s">
        <v>1009</v>
      </c>
      <c r="U86" s="27" t="s">
        <v>1010</v>
      </c>
      <c r="V86" s="27" t="s">
        <v>1113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>
      <c r="A87" s="27" t="s">
        <v>1051</v>
      </c>
      <c r="B87" s="27" t="s">
        <v>1009</v>
      </c>
      <c r="C87" s="27" t="s">
        <v>1010</v>
      </c>
      <c r="D87" s="27" t="s">
        <v>1011</v>
      </c>
      <c r="E87">
        <v>3.004E-5</v>
      </c>
      <c r="F87">
        <v>1.08E-3</v>
      </c>
      <c r="G87">
        <v>0.17083000000000001</v>
      </c>
      <c r="K87" s="27" t="s">
        <v>1051</v>
      </c>
      <c r="L87" s="27" t="s">
        <v>1009</v>
      </c>
      <c r="M87" s="27" t="s">
        <v>1010</v>
      </c>
      <c r="N87" s="27" t="s">
        <v>1011</v>
      </c>
      <c r="O87">
        <v>2.4749999999999999E-5</v>
      </c>
      <c r="P87">
        <v>6.8000000000000005E-4</v>
      </c>
      <c r="Q87">
        <v>5.6149999999999999E-2</v>
      </c>
      <c r="S87" s="27" t="s">
        <v>1017</v>
      </c>
      <c r="T87" s="27" t="s">
        <v>1009</v>
      </c>
      <c r="U87" s="27" t="s">
        <v>1010</v>
      </c>
      <c r="V87" s="27" t="s">
        <v>1113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>
      <c r="A88" s="27" t="s">
        <v>1051</v>
      </c>
      <c r="B88" s="27" t="s">
        <v>1009</v>
      </c>
      <c r="C88" s="27" t="s">
        <v>1010</v>
      </c>
      <c r="D88" s="27" t="s">
        <v>1012</v>
      </c>
      <c r="E88">
        <v>-1.9040000000000001E-5</v>
      </c>
      <c r="F88">
        <v>-8.9999999999999998E-4</v>
      </c>
      <c r="G88">
        <v>1.009E-2</v>
      </c>
      <c r="K88" s="27" t="s">
        <v>1051</v>
      </c>
      <c r="L88" s="27" t="s">
        <v>1009</v>
      </c>
      <c r="M88" s="27" t="s">
        <v>1010</v>
      </c>
      <c r="N88" s="27" t="s">
        <v>1012</v>
      </c>
      <c r="O88">
        <v>-4.7519999999999999E-5</v>
      </c>
      <c r="P88">
        <v>-6.8999999999999997E-4</v>
      </c>
      <c r="Q88">
        <v>-5.4870000000000002E-2</v>
      </c>
      <c r="S88" s="27" t="s">
        <v>1017</v>
      </c>
      <c r="T88" s="27" t="s">
        <v>1009</v>
      </c>
      <c r="U88" s="27" t="s">
        <v>1010</v>
      </c>
      <c r="V88" s="27" t="s">
        <v>1113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>
      <c r="A89" s="27" t="s">
        <v>1052</v>
      </c>
      <c r="B89" s="27" t="s">
        <v>1009</v>
      </c>
      <c r="C89" s="27" t="s">
        <v>1010</v>
      </c>
      <c r="D89" s="27" t="s">
        <v>1011</v>
      </c>
      <c r="E89">
        <v>4.2209999999999997E-5</v>
      </c>
      <c r="F89">
        <v>1.9000000000000001E-4</v>
      </c>
      <c r="G89">
        <v>0.17130999999999999</v>
      </c>
      <c r="K89" s="27" t="s">
        <v>1052</v>
      </c>
      <c r="L89" s="27" t="s">
        <v>1009</v>
      </c>
      <c r="M89" s="27" t="s">
        <v>1010</v>
      </c>
      <c r="N89" s="27" t="s">
        <v>1011</v>
      </c>
      <c r="O89">
        <v>3.6300000000000001E-5</v>
      </c>
      <c r="P89">
        <v>1.2E-4</v>
      </c>
      <c r="Q89">
        <v>5.6950000000000001E-2</v>
      </c>
      <c r="S89" s="27" t="s">
        <v>1017</v>
      </c>
      <c r="T89" s="27" t="s">
        <v>1009</v>
      </c>
      <c r="U89" s="27" t="s">
        <v>1010</v>
      </c>
      <c r="V89" s="27" t="s">
        <v>1113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>
      <c r="A90" s="27" t="s">
        <v>1052</v>
      </c>
      <c r="B90" s="27" t="s">
        <v>1009</v>
      </c>
      <c r="C90" s="27" t="s">
        <v>1010</v>
      </c>
      <c r="D90" s="27" t="s">
        <v>1012</v>
      </c>
      <c r="E90">
        <v>-2.9940000000000001E-5</v>
      </c>
      <c r="F90">
        <v>-1.6000000000000001E-4</v>
      </c>
      <c r="G90">
        <v>1.0059999999999999E-2</v>
      </c>
      <c r="K90" s="27" t="s">
        <v>1052</v>
      </c>
      <c r="L90" s="27" t="s">
        <v>1009</v>
      </c>
      <c r="M90" s="27" t="s">
        <v>1010</v>
      </c>
      <c r="N90" s="27" t="s">
        <v>1012</v>
      </c>
      <c r="O90">
        <v>-6.211E-5</v>
      </c>
      <c r="P90">
        <v>-1.2E-4</v>
      </c>
      <c r="Q90">
        <v>-5.6070000000000002E-2</v>
      </c>
      <c r="S90" s="27" t="s">
        <v>1017</v>
      </c>
      <c r="T90" s="27" t="s">
        <v>1009</v>
      </c>
      <c r="U90" s="27" t="s">
        <v>1010</v>
      </c>
      <c r="V90" s="27" t="s">
        <v>1113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>
      <c r="A91" s="27" t="s">
        <v>1053</v>
      </c>
      <c r="B91" s="27" t="s">
        <v>1009</v>
      </c>
      <c r="C91" s="27" t="s">
        <v>1010</v>
      </c>
      <c r="D91" s="27" t="s">
        <v>1011</v>
      </c>
      <c r="E91">
        <v>6.1920000000000003E-5</v>
      </c>
      <c r="F91">
        <v>6.4999999999999997E-4</v>
      </c>
      <c r="G91">
        <v>0.20166999999999999</v>
      </c>
      <c r="K91" s="27" t="s">
        <v>1053</v>
      </c>
      <c r="L91" s="27" t="s">
        <v>1009</v>
      </c>
      <c r="M91" s="27" t="s">
        <v>1010</v>
      </c>
      <c r="N91" s="27" t="s">
        <v>1011</v>
      </c>
      <c r="O91">
        <v>5.1820000000000002E-5</v>
      </c>
      <c r="P91">
        <v>4.2000000000000002E-4</v>
      </c>
      <c r="Q91">
        <v>8.0549999999999997E-2</v>
      </c>
      <c r="S91" s="27" t="s">
        <v>1017</v>
      </c>
      <c r="T91" s="27" t="s">
        <v>1009</v>
      </c>
      <c r="U91" s="27" t="s">
        <v>1010</v>
      </c>
      <c r="V91" s="27" t="s">
        <v>1113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>
      <c r="A92" s="27" t="s">
        <v>1053</v>
      </c>
      <c r="B92" s="27" t="s">
        <v>1009</v>
      </c>
      <c r="C92" s="27" t="s">
        <v>1010</v>
      </c>
      <c r="D92" s="27" t="s">
        <v>1012</v>
      </c>
      <c r="E92">
        <v>-3.7799999999999997E-5</v>
      </c>
      <c r="F92">
        <v>-5.4000000000000001E-4</v>
      </c>
      <c r="G92">
        <v>-2.639E-2</v>
      </c>
      <c r="K92" s="27" t="s">
        <v>1053</v>
      </c>
      <c r="L92" s="27" t="s">
        <v>1009</v>
      </c>
      <c r="M92" s="27" t="s">
        <v>1010</v>
      </c>
      <c r="N92" s="27" t="s">
        <v>1012</v>
      </c>
      <c r="O92">
        <v>-9.0500000000000004E-5</v>
      </c>
      <c r="P92">
        <v>-4.2000000000000002E-4</v>
      </c>
      <c r="Q92">
        <v>-7.9280000000000003E-2</v>
      </c>
      <c r="S92" s="27" t="s">
        <v>1017</v>
      </c>
      <c r="T92" s="27" t="s">
        <v>1009</v>
      </c>
      <c r="U92" s="27" t="s">
        <v>1010</v>
      </c>
      <c r="V92" s="27" t="s">
        <v>1113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>
      <c r="A93" s="27" t="s">
        <v>1054</v>
      </c>
      <c r="B93" s="27" t="s">
        <v>1009</v>
      </c>
      <c r="C93" s="27" t="s">
        <v>1010</v>
      </c>
      <c r="D93" s="27" t="s">
        <v>1011</v>
      </c>
      <c r="E93">
        <v>5.4049999999999999E-5</v>
      </c>
      <c r="F93">
        <v>1.1000000000000001E-3</v>
      </c>
      <c r="G93">
        <v>0.17130000000000001</v>
      </c>
      <c r="K93" s="27" t="s">
        <v>1054</v>
      </c>
      <c r="L93" s="27" t="s">
        <v>1009</v>
      </c>
      <c r="M93" s="27" t="s">
        <v>1010</v>
      </c>
      <c r="N93" s="27" t="s">
        <v>1011</v>
      </c>
      <c r="O93">
        <v>3.8550000000000002E-5</v>
      </c>
      <c r="P93">
        <v>7.1000000000000002E-4</v>
      </c>
      <c r="Q93">
        <v>5.697E-2</v>
      </c>
      <c r="S93" s="27" t="s">
        <v>1018</v>
      </c>
      <c r="T93" s="27" t="s">
        <v>1009</v>
      </c>
      <c r="U93" s="27" t="s">
        <v>1010</v>
      </c>
      <c r="V93" s="27" t="s">
        <v>1113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 s="27" t="s">
        <v>1054</v>
      </c>
      <c r="B94" s="27" t="s">
        <v>1009</v>
      </c>
      <c r="C94" s="27" t="s">
        <v>1010</v>
      </c>
      <c r="D94" s="27" t="s">
        <v>1012</v>
      </c>
      <c r="E94">
        <v>-2.4150000000000001E-5</v>
      </c>
      <c r="F94">
        <v>-9.2000000000000003E-4</v>
      </c>
      <c r="G94">
        <v>1.0030000000000001E-2</v>
      </c>
      <c r="K94" s="27" t="s">
        <v>1054</v>
      </c>
      <c r="L94" s="27" t="s">
        <v>1009</v>
      </c>
      <c r="M94" s="27" t="s">
        <v>1010</v>
      </c>
      <c r="N94" s="27" t="s">
        <v>1012</v>
      </c>
      <c r="O94">
        <v>-6.9820000000000006E-5</v>
      </c>
      <c r="P94">
        <v>-7.2000000000000005E-4</v>
      </c>
      <c r="Q94">
        <v>-5.6059999999999999E-2</v>
      </c>
      <c r="S94" s="27" t="s">
        <v>1018</v>
      </c>
      <c r="T94" s="27" t="s">
        <v>1009</v>
      </c>
      <c r="U94" s="27" t="s">
        <v>1010</v>
      </c>
      <c r="V94" s="27" t="s">
        <v>1113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>
      <c r="A95" s="27" t="s">
        <v>1055</v>
      </c>
      <c r="B95" s="27" t="s">
        <v>1009</v>
      </c>
      <c r="C95" s="27" t="s">
        <v>1010</v>
      </c>
      <c r="D95" s="27" t="s">
        <v>1011</v>
      </c>
      <c r="E95">
        <v>5.821E-5</v>
      </c>
      <c r="F95">
        <v>1.9000000000000001E-4</v>
      </c>
      <c r="G95">
        <v>0.17171</v>
      </c>
      <c r="K95" s="27" t="s">
        <v>1055</v>
      </c>
      <c r="L95" s="27" t="s">
        <v>1009</v>
      </c>
      <c r="M95" s="27" t="s">
        <v>1010</v>
      </c>
      <c r="N95" s="27" t="s">
        <v>1011</v>
      </c>
      <c r="O95">
        <v>4.4929999999999998E-5</v>
      </c>
      <c r="P95">
        <v>1.2E-4</v>
      </c>
      <c r="Q95">
        <v>5.7770000000000002E-2</v>
      </c>
      <c r="S95" s="27" t="s">
        <v>1018</v>
      </c>
      <c r="T95" s="27" t="s">
        <v>1009</v>
      </c>
      <c r="U95" s="27" t="s">
        <v>1010</v>
      </c>
      <c r="V95" s="27" t="s">
        <v>1113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>
      <c r="A96" s="27" t="s">
        <v>1055</v>
      </c>
      <c r="B96" s="27" t="s">
        <v>1009</v>
      </c>
      <c r="C96" s="27" t="s">
        <v>1010</v>
      </c>
      <c r="D96" s="27" t="s">
        <v>1012</v>
      </c>
      <c r="E96">
        <v>-2.834E-5</v>
      </c>
      <c r="F96">
        <v>-1.4999999999999999E-4</v>
      </c>
      <c r="G96">
        <v>1.0120000000000001E-2</v>
      </c>
      <c r="K96" s="27" t="s">
        <v>1055</v>
      </c>
      <c r="L96" s="27" t="s">
        <v>1009</v>
      </c>
      <c r="M96" s="27" t="s">
        <v>1010</v>
      </c>
      <c r="N96" s="27" t="s">
        <v>1012</v>
      </c>
      <c r="O96">
        <v>-6.8960000000000004E-5</v>
      </c>
      <c r="P96">
        <v>-1.2E-4</v>
      </c>
      <c r="Q96">
        <v>-5.7299999999999997E-2</v>
      </c>
      <c r="S96" s="27" t="s">
        <v>1018</v>
      </c>
      <c r="T96" s="27" t="s">
        <v>1009</v>
      </c>
      <c r="U96" s="27" t="s">
        <v>1010</v>
      </c>
      <c r="V96" s="27" t="s">
        <v>1113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>
      <c r="A97" s="27" t="s">
        <v>1056</v>
      </c>
      <c r="B97" s="27" t="s">
        <v>1009</v>
      </c>
      <c r="C97" s="27" t="s">
        <v>1010</v>
      </c>
      <c r="D97" s="27" t="s">
        <v>1011</v>
      </c>
      <c r="E97">
        <v>8.8759999999999997E-5</v>
      </c>
      <c r="F97">
        <v>6.4999999999999997E-4</v>
      </c>
      <c r="G97">
        <v>0.20225000000000001</v>
      </c>
      <c r="K97" s="27" t="s">
        <v>1056</v>
      </c>
      <c r="L97" s="27" t="s">
        <v>1009</v>
      </c>
      <c r="M97" s="27" t="s">
        <v>1010</v>
      </c>
      <c r="N97" s="27" t="s">
        <v>1011</v>
      </c>
      <c r="O97">
        <v>6.41E-5</v>
      </c>
      <c r="P97">
        <v>4.2000000000000002E-4</v>
      </c>
      <c r="Q97">
        <v>8.1729999999999997E-2</v>
      </c>
      <c r="S97" s="27" t="s">
        <v>1018</v>
      </c>
      <c r="T97" s="27" t="s">
        <v>1009</v>
      </c>
      <c r="U97" s="27" t="s">
        <v>1010</v>
      </c>
      <c r="V97" s="27" t="s">
        <v>1113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>
      <c r="A98" s="27" t="s">
        <v>1056</v>
      </c>
      <c r="B98" s="27" t="s">
        <v>1009</v>
      </c>
      <c r="C98" s="27" t="s">
        <v>1010</v>
      </c>
      <c r="D98" s="27" t="s">
        <v>1012</v>
      </c>
      <c r="E98">
        <v>-4.2540000000000003E-5</v>
      </c>
      <c r="F98">
        <v>-5.4000000000000001E-4</v>
      </c>
      <c r="G98">
        <v>-2.632E-2</v>
      </c>
      <c r="K98" s="27" t="s">
        <v>1056</v>
      </c>
      <c r="L98" s="27" t="s">
        <v>1009</v>
      </c>
      <c r="M98" s="27" t="s">
        <v>1010</v>
      </c>
      <c r="N98" s="27" t="s">
        <v>1012</v>
      </c>
      <c r="O98">
        <v>-1E-4</v>
      </c>
      <c r="P98">
        <v>-4.2000000000000002E-4</v>
      </c>
      <c r="Q98">
        <v>-8.1040000000000001E-2</v>
      </c>
      <c r="S98" s="27" t="s">
        <v>1018</v>
      </c>
      <c r="T98" s="27" t="s">
        <v>1009</v>
      </c>
      <c r="U98" s="27" t="s">
        <v>1010</v>
      </c>
      <c r="V98" s="27" t="s">
        <v>1113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>
      <c r="A99" s="27" t="s">
        <v>1057</v>
      </c>
      <c r="B99" s="27" t="s">
        <v>1009</v>
      </c>
      <c r="C99" s="27" t="s">
        <v>1010</v>
      </c>
      <c r="D99" s="27" t="s">
        <v>1011</v>
      </c>
      <c r="E99">
        <v>7.6790000000000002E-5</v>
      </c>
      <c r="F99">
        <v>1.1199999999999999E-3</v>
      </c>
      <c r="G99">
        <v>0.17172000000000001</v>
      </c>
      <c r="K99" s="27" t="s">
        <v>1057</v>
      </c>
      <c r="L99" s="27" t="s">
        <v>1009</v>
      </c>
      <c r="M99" s="27" t="s">
        <v>1010</v>
      </c>
      <c r="N99" s="27" t="s">
        <v>1011</v>
      </c>
      <c r="O99">
        <v>4.795E-5</v>
      </c>
      <c r="P99">
        <v>7.2999999999999996E-4</v>
      </c>
      <c r="Q99">
        <v>5.7799999999999997E-2</v>
      </c>
      <c r="S99" s="27" t="s">
        <v>1018</v>
      </c>
      <c r="T99" s="27" t="s">
        <v>1009</v>
      </c>
      <c r="U99" s="27" t="s">
        <v>1010</v>
      </c>
      <c r="V99" s="27" t="s">
        <v>1113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>
      <c r="A100" s="27" t="s">
        <v>1057</v>
      </c>
      <c r="B100" s="27" t="s">
        <v>1009</v>
      </c>
      <c r="C100" s="27" t="s">
        <v>1010</v>
      </c>
      <c r="D100" s="27" t="s">
        <v>1012</v>
      </c>
      <c r="E100">
        <v>-4.1610000000000003E-5</v>
      </c>
      <c r="F100">
        <v>-9.3999999999999997E-4</v>
      </c>
      <c r="G100">
        <v>1.0070000000000001E-2</v>
      </c>
      <c r="K100" s="27" t="s">
        <v>1057</v>
      </c>
      <c r="L100" s="27" t="s">
        <v>1009</v>
      </c>
      <c r="M100" s="27" t="s">
        <v>1010</v>
      </c>
      <c r="N100" s="27" t="s">
        <v>1012</v>
      </c>
      <c r="O100">
        <v>-7.9380000000000002E-5</v>
      </c>
      <c r="P100">
        <v>-7.3999999999999999E-4</v>
      </c>
      <c r="Q100">
        <v>-5.731E-2</v>
      </c>
      <c r="S100" s="27" t="s">
        <v>1018</v>
      </c>
      <c r="T100" s="27" t="s">
        <v>1009</v>
      </c>
      <c r="U100" s="27" t="s">
        <v>1010</v>
      </c>
      <c r="V100" s="27" t="s">
        <v>1113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>
      <c r="A101" s="27" t="s">
        <v>1058</v>
      </c>
      <c r="B101" s="27" t="s">
        <v>1009</v>
      </c>
      <c r="C101" s="27" t="s">
        <v>1010</v>
      </c>
      <c r="D101" s="27" t="s">
        <v>1011</v>
      </c>
      <c r="E101">
        <v>7.3360000000000002E-5</v>
      </c>
      <c r="F101">
        <v>1.9000000000000001E-4</v>
      </c>
      <c r="G101">
        <v>0.17197999999999999</v>
      </c>
      <c r="K101" s="27" t="s">
        <v>1058</v>
      </c>
      <c r="L101" s="27" t="s">
        <v>1009</v>
      </c>
      <c r="M101" s="27" t="s">
        <v>1010</v>
      </c>
      <c r="N101" s="27" t="s">
        <v>1011</v>
      </c>
      <c r="O101">
        <v>4.8690000000000003E-5</v>
      </c>
      <c r="P101">
        <v>1.1E-4</v>
      </c>
      <c r="Q101">
        <v>5.8369999999999998E-2</v>
      </c>
      <c r="S101" s="27" t="s">
        <v>1018</v>
      </c>
      <c r="T101" s="27" t="s">
        <v>1009</v>
      </c>
      <c r="U101" s="27" t="s">
        <v>1010</v>
      </c>
      <c r="V101" s="27" t="s">
        <v>1113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>
      <c r="A102" s="27" t="s">
        <v>1058</v>
      </c>
      <c r="B102" s="27" t="s">
        <v>1009</v>
      </c>
      <c r="C102" s="27" t="s">
        <v>1010</v>
      </c>
      <c r="D102" s="27" t="s">
        <v>1012</v>
      </c>
      <c r="E102">
        <v>-4.8479999999999997E-5</v>
      </c>
      <c r="F102">
        <v>-1.4999999999999999E-4</v>
      </c>
      <c r="G102">
        <v>1.022E-2</v>
      </c>
      <c r="K102" s="27" t="s">
        <v>1058</v>
      </c>
      <c r="L102" s="27" t="s">
        <v>1009</v>
      </c>
      <c r="M102" s="27" t="s">
        <v>1010</v>
      </c>
      <c r="N102" s="27" t="s">
        <v>1012</v>
      </c>
      <c r="O102">
        <v>-6.3269999999999996E-5</v>
      </c>
      <c r="P102">
        <v>-1.1E-4</v>
      </c>
      <c r="Q102">
        <v>-5.8290000000000002E-2</v>
      </c>
      <c r="S102" s="27" t="s">
        <v>1018</v>
      </c>
      <c r="T102" s="27" t="s">
        <v>1009</v>
      </c>
      <c r="U102" s="27" t="s">
        <v>1010</v>
      </c>
      <c r="V102" s="27" t="s">
        <v>1113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>
      <c r="A103" s="27" t="s">
        <v>1059</v>
      </c>
      <c r="B103" s="27" t="s">
        <v>1009</v>
      </c>
      <c r="C103" s="27" t="s">
        <v>1010</v>
      </c>
      <c r="D103" s="27" t="s">
        <v>1011</v>
      </c>
      <c r="E103">
        <v>1.1E-4</v>
      </c>
      <c r="F103">
        <v>6.4999999999999997E-4</v>
      </c>
      <c r="G103">
        <v>0.20263999999999999</v>
      </c>
      <c r="K103" s="27" t="s">
        <v>1059</v>
      </c>
      <c r="L103" s="27" t="s">
        <v>1009</v>
      </c>
      <c r="M103" s="27" t="s">
        <v>1010</v>
      </c>
      <c r="N103" s="27" t="s">
        <v>1011</v>
      </c>
      <c r="O103">
        <v>6.9519999999999998E-5</v>
      </c>
      <c r="P103">
        <v>4.2999999999999999E-4</v>
      </c>
      <c r="Q103">
        <v>8.2589999999999997E-2</v>
      </c>
      <c r="S103" s="27" t="s">
        <v>1018</v>
      </c>
      <c r="T103" s="27" t="s">
        <v>1009</v>
      </c>
      <c r="U103" s="27" t="s">
        <v>1010</v>
      </c>
      <c r="V103" s="27" t="s">
        <v>1113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>
      <c r="A104" s="27" t="s">
        <v>1059</v>
      </c>
      <c r="B104" s="27" t="s">
        <v>1009</v>
      </c>
      <c r="C104" s="27" t="s">
        <v>1010</v>
      </c>
      <c r="D104" s="27" t="s">
        <v>1012</v>
      </c>
      <c r="E104">
        <v>-7.3980000000000007E-5</v>
      </c>
      <c r="F104">
        <v>-5.5000000000000003E-4</v>
      </c>
      <c r="G104">
        <v>-2.6190000000000001E-2</v>
      </c>
      <c r="K104" s="27" t="s">
        <v>1059</v>
      </c>
      <c r="L104" s="27" t="s">
        <v>1009</v>
      </c>
      <c r="M104" s="27" t="s">
        <v>1010</v>
      </c>
      <c r="N104" s="27" t="s">
        <v>1012</v>
      </c>
      <c r="O104">
        <v>-9.3850000000000004E-5</v>
      </c>
      <c r="P104">
        <v>-4.2999999999999999E-4</v>
      </c>
      <c r="Q104">
        <v>-8.2460000000000006E-2</v>
      </c>
      <c r="S104" s="27" t="s">
        <v>1019</v>
      </c>
      <c r="T104" s="27" t="s">
        <v>1009</v>
      </c>
      <c r="U104" s="27" t="s">
        <v>1010</v>
      </c>
      <c r="V104" s="27" t="s">
        <v>1113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>
      <c r="A105" s="27" t="s">
        <v>1060</v>
      </c>
      <c r="B105" s="27" t="s">
        <v>1009</v>
      </c>
      <c r="C105" s="27" t="s">
        <v>1010</v>
      </c>
      <c r="D105" s="27" t="s">
        <v>1011</v>
      </c>
      <c r="E105">
        <v>9.59E-5</v>
      </c>
      <c r="F105">
        <v>1.1299999999999999E-3</v>
      </c>
      <c r="G105">
        <v>0.17199</v>
      </c>
      <c r="K105" s="27" t="s">
        <v>1060</v>
      </c>
      <c r="L105" s="27" t="s">
        <v>1009</v>
      </c>
      <c r="M105" s="27" t="s">
        <v>1010</v>
      </c>
      <c r="N105" s="27" t="s">
        <v>1011</v>
      </c>
      <c r="O105">
        <v>5.2469999999999997E-5</v>
      </c>
      <c r="P105">
        <v>7.5000000000000002E-4</v>
      </c>
      <c r="Q105">
        <v>5.8409999999999997E-2</v>
      </c>
      <c r="S105" s="27" t="s">
        <v>1019</v>
      </c>
      <c r="T105" s="27" t="s">
        <v>1009</v>
      </c>
      <c r="U105" s="27" t="s">
        <v>1010</v>
      </c>
      <c r="V105" s="27" t="s">
        <v>1113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>
      <c r="A106" s="27" t="s">
        <v>1060</v>
      </c>
      <c r="B106" s="27" t="s">
        <v>1009</v>
      </c>
      <c r="C106" s="27" t="s">
        <v>1010</v>
      </c>
      <c r="D106" s="27" t="s">
        <v>1012</v>
      </c>
      <c r="E106">
        <v>-6.6420000000000004E-5</v>
      </c>
      <c r="F106">
        <v>-9.5E-4</v>
      </c>
      <c r="G106">
        <v>1.0160000000000001E-2</v>
      </c>
      <c r="K106" s="27" t="s">
        <v>1060</v>
      </c>
      <c r="L106" s="27" t="s">
        <v>1009</v>
      </c>
      <c r="M106" s="27" t="s">
        <v>1010</v>
      </c>
      <c r="N106" s="27" t="s">
        <v>1012</v>
      </c>
      <c r="O106">
        <v>-7.6210000000000004E-5</v>
      </c>
      <c r="P106">
        <v>-7.5000000000000002E-4</v>
      </c>
      <c r="Q106">
        <v>-5.8310000000000001E-2</v>
      </c>
      <c r="S106" s="27" t="s">
        <v>1019</v>
      </c>
      <c r="T106" s="27" t="s">
        <v>1009</v>
      </c>
      <c r="U106" s="27" t="s">
        <v>1010</v>
      </c>
      <c r="V106" s="27" t="s">
        <v>1113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>
      <c r="A107" s="27" t="s">
        <v>1061</v>
      </c>
      <c r="B107" s="27" t="s">
        <v>1009</v>
      </c>
      <c r="C107" s="27" t="s">
        <v>1010</v>
      </c>
      <c r="D107" s="27" t="s">
        <v>1011</v>
      </c>
      <c r="E107">
        <v>8.6130000000000004E-5</v>
      </c>
      <c r="F107">
        <v>1.9000000000000001E-4</v>
      </c>
      <c r="G107">
        <v>0.17205999999999999</v>
      </c>
      <c r="K107" s="27" t="s">
        <v>1061</v>
      </c>
      <c r="L107" s="27" t="s">
        <v>1009</v>
      </c>
      <c r="M107" s="27" t="s">
        <v>1010</v>
      </c>
      <c r="N107" s="27" t="s">
        <v>1011</v>
      </c>
      <c r="O107">
        <v>4.8819999999999997E-5</v>
      </c>
      <c r="P107">
        <v>1.1E-4</v>
      </c>
      <c r="Q107">
        <v>5.8619999999999998E-2</v>
      </c>
      <c r="S107" s="27" t="s">
        <v>1019</v>
      </c>
      <c r="T107" s="27" t="s">
        <v>1009</v>
      </c>
      <c r="U107" s="27" t="s">
        <v>1010</v>
      </c>
      <c r="V107" s="27" t="s">
        <v>1113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>
      <c r="A108" s="27" t="s">
        <v>1061</v>
      </c>
      <c r="B108" s="27" t="s">
        <v>1009</v>
      </c>
      <c r="C108" s="27" t="s">
        <v>1010</v>
      </c>
      <c r="D108" s="27" t="s">
        <v>1012</v>
      </c>
      <c r="E108">
        <v>-7.2999999999999999E-5</v>
      </c>
      <c r="F108">
        <v>-1.4999999999999999E-4</v>
      </c>
      <c r="G108">
        <v>1.0279999999999999E-2</v>
      </c>
      <c r="K108" s="27" t="s">
        <v>1061</v>
      </c>
      <c r="L108" s="27" t="s">
        <v>1009</v>
      </c>
      <c r="M108" s="27" t="s">
        <v>1010</v>
      </c>
      <c r="N108" s="27" t="s">
        <v>1012</v>
      </c>
      <c r="O108">
        <v>-5.4780000000000001E-5</v>
      </c>
      <c r="P108">
        <v>-1.1E-4</v>
      </c>
      <c r="Q108">
        <v>-5.883E-2</v>
      </c>
      <c r="S108" s="27" t="s">
        <v>1019</v>
      </c>
      <c r="T108" s="27" t="s">
        <v>1009</v>
      </c>
      <c r="U108" s="27" t="s">
        <v>1010</v>
      </c>
      <c r="V108" s="27" t="s">
        <v>1113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>
      <c r="A109" s="27" t="s">
        <v>1062</v>
      </c>
      <c r="B109" s="27" t="s">
        <v>1009</v>
      </c>
      <c r="C109" s="27" t="s">
        <v>1010</v>
      </c>
      <c r="D109" s="27" t="s">
        <v>1011</v>
      </c>
      <c r="E109">
        <v>1.2999999999999999E-4</v>
      </c>
      <c r="F109">
        <v>6.6E-4</v>
      </c>
      <c r="G109">
        <v>0.20275000000000001</v>
      </c>
      <c r="K109" s="27" t="s">
        <v>1062</v>
      </c>
      <c r="L109" s="27" t="s">
        <v>1009</v>
      </c>
      <c r="M109" s="27" t="s">
        <v>1010</v>
      </c>
      <c r="N109" s="27" t="s">
        <v>1011</v>
      </c>
      <c r="O109">
        <v>6.9850000000000004E-5</v>
      </c>
      <c r="P109">
        <v>4.2999999999999999E-4</v>
      </c>
      <c r="Q109">
        <v>8.2930000000000004E-2</v>
      </c>
      <c r="S109" s="27" t="s">
        <v>1019</v>
      </c>
      <c r="T109" s="27" t="s">
        <v>1009</v>
      </c>
      <c r="U109" s="27" t="s">
        <v>1010</v>
      </c>
      <c r="V109" s="27" t="s">
        <v>1113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>
      <c r="A110" s="27" t="s">
        <v>1062</v>
      </c>
      <c r="B110" s="27" t="s">
        <v>1009</v>
      </c>
      <c r="C110" s="27" t="s">
        <v>1010</v>
      </c>
      <c r="D110" s="27" t="s">
        <v>1012</v>
      </c>
      <c r="E110">
        <v>-1.1E-4</v>
      </c>
      <c r="F110">
        <v>-5.5000000000000003E-4</v>
      </c>
      <c r="G110">
        <v>-2.6100000000000002E-2</v>
      </c>
      <c r="K110" s="27" t="s">
        <v>1062</v>
      </c>
      <c r="L110" s="27" t="s">
        <v>1009</v>
      </c>
      <c r="M110" s="27" t="s">
        <v>1010</v>
      </c>
      <c r="N110" s="27" t="s">
        <v>1012</v>
      </c>
      <c r="O110">
        <v>-8.0569999999999996E-5</v>
      </c>
      <c r="P110">
        <v>-4.2999999999999999E-4</v>
      </c>
      <c r="Q110">
        <v>-8.3229999999999998E-2</v>
      </c>
      <c r="S110" s="27" t="s">
        <v>1019</v>
      </c>
      <c r="T110" s="27" t="s">
        <v>1009</v>
      </c>
      <c r="U110" s="27" t="s">
        <v>1010</v>
      </c>
      <c r="V110" s="27" t="s">
        <v>1113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>
      <c r="A111" s="27" t="s">
        <v>1063</v>
      </c>
      <c r="B111" s="27" t="s">
        <v>1009</v>
      </c>
      <c r="C111" s="27" t="s">
        <v>1010</v>
      </c>
      <c r="D111" s="27" t="s">
        <v>1011</v>
      </c>
      <c r="E111">
        <v>1.1E-4</v>
      </c>
      <c r="F111">
        <v>1.1299999999999999E-3</v>
      </c>
      <c r="G111">
        <v>0.17208000000000001</v>
      </c>
      <c r="K111" s="27" t="s">
        <v>1063</v>
      </c>
      <c r="L111" s="27" t="s">
        <v>1009</v>
      </c>
      <c r="M111" s="27" t="s">
        <v>1010</v>
      </c>
      <c r="N111" s="27" t="s">
        <v>1011</v>
      </c>
      <c r="O111">
        <v>5.3319999999999998E-5</v>
      </c>
      <c r="P111">
        <v>7.6000000000000004E-4</v>
      </c>
      <c r="Q111">
        <v>5.8659999999999997E-2</v>
      </c>
      <c r="S111" s="27" t="s">
        <v>1019</v>
      </c>
      <c r="T111" s="27" t="s">
        <v>1009</v>
      </c>
      <c r="U111" s="27" t="s">
        <v>1010</v>
      </c>
      <c r="V111" s="27" t="s">
        <v>1113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>
      <c r="A112" s="27" t="s">
        <v>1063</v>
      </c>
      <c r="B112" s="27" t="s">
        <v>1009</v>
      </c>
      <c r="C112" s="27" t="s">
        <v>1010</v>
      </c>
      <c r="D112" s="27" t="s">
        <v>1012</v>
      </c>
      <c r="E112">
        <v>-9.276E-5</v>
      </c>
      <c r="F112">
        <v>-9.5E-4</v>
      </c>
      <c r="G112">
        <v>1.022E-2</v>
      </c>
      <c r="K112" s="27" t="s">
        <v>1063</v>
      </c>
      <c r="L112" s="27" t="s">
        <v>1009</v>
      </c>
      <c r="M112" s="27" t="s">
        <v>1010</v>
      </c>
      <c r="N112" s="27" t="s">
        <v>1012</v>
      </c>
      <c r="O112">
        <v>-6.9350000000000005E-5</v>
      </c>
      <c r="P112">
        <v>-7.5000000000000002E-4</v>
      </c>
      <c r="Q112">
        <v>-5.8860000000000003E-2</v>
      </c>
      <c r="S112" s="27" t="s">
        <v>1019</v>
      </c>
      <c r="T112" s="27" t="s">
        <v>1009</v>
      </c>
      <c r="U112" s="27" t="s">
        <v>1010</v>
      </c>
      <c r="V112" s="27" t="s">
        <v>1113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>
      <c r="A113" s="27" t="s">
        <v>1064</v>
      </c>
      <c r="B113" s="27" t="s">
        <v>1009</v>
      </c>
      <c r="C113" s="27" t="s">
        <v>1010</v>
      </c>
      <c r="D113" s="27" t="s">
        <v>1011</v>
      </c>
      <c r="E113">
        <v>9.8969999999999996E-5</v>
      </c>
      <c r="F113">
        <v>1.9000000000000001E-4</v>
      </c>
      <c r="G113">
        <v>0.17194999999999999</v>
      </c>
      <c r="K113" s="27" t="s">
        <v>1064</v>
      </c>
      <c r="L113" s="27" t="s">
        <v>1009</v>
      </c>
      <c r="M113" s="27" t="s">
        <v>1010</v>
      </c>
      <c r="N113" s="27" t="s">
        <v>1011</v>
      </c>
      <c r="O113">
        <v>7.8770000000000006E-5</v>
      </c>
      <c r="P113">
        <v>1.1E-4</v>
      </c>
      <c r="Q113">
        <v>5.8450000000000002E-2</v>
      </c>
      <c r="S113" s="27" t="s">
        <v>1019</v>
      </c>
      <c r="T113" s="27" t="s">
        <v>1009</v>
      </c>
      <c r="U113" s="27" t="s">
        <v>1010</v>
      </c>
      <c r="V113" s="27" t="s">
        <v>1113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>
      <c r="A114" s="27" t="s">
        <v>1064</v>
      </c>
      <c r="B114" s="27" t="s">
        <v>1009</v>
      </c>
      <c r="C114" s="27" t="s">
        <v>1010</v>
      </c>
      <c r="D114" s="27" t="s">
        <v>1012</v>
      </c>
      <c r="E114">
        <v>-9.7930000000000006E-5</v>
      </c>
      <c r="F114">
        <v>-1.4999999999999999E-4</v>
      </c>
      <c r="G114">
        <v>1.027E-2</v>
      </c>
      <c r="K114" s="27" t="s">
        <v>1064</v>
      </c>
      <c r="L114" s="27" t="s">
        <v>1009</v>
      </c>
      <c r="M114" s="27" t="s">
        <v>1010</v>
      </c>
      <c r="N114" s="27" t="s">
        <v>1012</v>
      </c>
      <c r="O114">
        <v>-8.8980000000000005E-5</v>
      </c>
      <c r="P114">
        <v>-1.2E-4</v>
      </c>
      <c r="Q114">
        <v>-5.883E-2</v>
      </c>
      <c r="S114" s="27" t="s">
        <v>1019</v>
      </c>
      <c r="T114" s="27" t="s">
        <v>1009</v>
      </c>
      <c r="U114" s="27" t="s">
        <v>1010</v>
      </c>
      <c r="V114" s="27" t="s">
        <v>1113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>
      <c r="A115" s="27" t="s">
        <v>1065</v>
      </c>
      <c r="B115" s="27" t="s">
        <v>1009</v>
      </c>
      <c r="C115" s="27" t="s">
        <v>1010</v>
      </c>
      <c r="D115" s="27" t="s">
        <v>1011</v>
      </c>
      <c r="E115">
        <v>1.4999999999999999E-4</v>
      </c>
      <c r="F115">
        <v>6.4999999999999997E-4</v>
      </c>
      <c r="G115">
        <v>0.2026</v>
      </c>
      <c r="K115" s="27" t="s">
        <v>1065</v>
      </c>
      <c r="L115" s="27" t="s">
        <v>1009</v>
      </c>
      <c r="M115" s="27" t="s">
        <v>1010</v>
      </c>
      <c r="N115" s="27" t="s">
        <v>1011</v>
      </c>
      <c r="O115">
        <v>1.1E-4</v>
      </c>
      <c r="P115">
        <v>4.2999999999999999E-4</v>
      </c>
      <c r="Q115">
        <v>8.2699999999999996E-2</v>
      </c>
      <c r="S115" s="27" t="s">
        <v>1020</v>
      </c>
      <c r="T115" s="27" t="s">
        <v>1009</v>
      </c>
      <c r="U115" s="27" t="s">
        <v>1010</v>
      </c>
      <c r="V115" s="27" t="s">
        <v>1113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 s="27" t="s">
        <v>1065</v>
      </c>
      <c r="B116" s="27" t="s">
        <v>1009</v>
      </c>
      <c r="C116" s="27" t="s">
        <v>1010</v>
      </c>
      <c r="D116" s="27" t="s">
        <v>1012</v>
      </c>
      <c r="E116">
        <v>-1.3999999999999999E-4</v>
      </c>
      <c r="F116">
        <v>-5.5000000000000003E-4</v>
      </c>
      <c r="G116">
        <v>-2.6100000000000002E-2</v>
      </c>
      <c r="K116" s="27" t="s">
        <v>1065</v>
      </c>
      <c r="L116" s="27" t="s">
        <v>1009</v>
      </c>
      <c r="M116" s="27" t="s">
        <v>1010</v>
      </c>
      <c r="N116" s="27" t="s">
        <v>1012</v>
      </c>
      <c r="O116">
        <v>-1.2999999999999999E-4</v>
      </c>
      <c r="P116">
        <v>-4.2999999999999999E-4</v>
      </c>
      <c r="Q116">
        <v>-8.3229999999999998E-2</v>
      </c>
      <c r="S116" s="27" t="s">
        <v>1020</v>
      </c>
      <c r="T116" s="27" t="s">
        <v>1009</v>
      </c>
      <c r="U116" s="27" t="s">
        <v>1010</v>
      </c>
      <c r="V116" s="27" t="s">
        <v>1113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>
      <c r="A117" s="27" t="s">
        <v>1066</v>
      </c>
      <c r="B117" s="27" t="s">
        <v>1009</v>
      </c>
      <c r="C117" s="27" t="s">
        <v>1010</v>
      </c>
      <c r="D117" s="27" t="s">
        <v>1011</v>
      </c>
      <c r="E117">
        <v>1.2999999999999999E-4</v>
      </c>
      <c r="F117">
        <v>1.1299999999999999E-3</v>
      </c>
      <c r="G117">
        <v>0.17197000000000001</v>
      </c>
      <c r="K117" s="27" t="s">
        <v>1066</v>
      </c>
      <c r="L117" s="27" t="s">
        <v>1009</v>
      </c>
      <c r="M117" s="27" t="s">
        <v>1010</v>
      </c>
      <c r="N117" s="27" t="s">
        <v>1011</v>
      </c>
      <c r="O117">
        <v>9.4289999999999993E-5</v>
      </c>
      <c r="P117">
        <v>7.6000000000000004E-4</v>
      </c>
      <c r="Q117">
        <v>5.849E-2</v>
      </c>
      <c r="S117" s="27" t="s">
        <v>1020</v>
      </c>
      <c r="T117" s="27" t="s">
        <v>1009</v>
      </c>
      <c r="U117" s="27" t="s">
        <v>1010</v>
      </c>
      <c r="V117" s="27" t="s">
        <v>1113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>
      <c r="A118" s="27" t="s">
        <v>1066</v>
      </c>
      <c r="B118" s="27" t="s">
        <v>1009</v>
      </c>
      <c r="C118" s="27" t="s">
        <v>1010</v>
      </c>
      <c r="D118" s="27" t="s">
        <v>1012</v>
      </c>
      <c r="E118">
        <v>-1.2E-4</v>
      </c>
      <c r="F118">
        <v>-9.5E-4</v>
      </c>
      <c r="G118">
        <v>1.022E-2</v>
      </c>
      <c r="K118" s="27" t="s">
        <v>1066</v>
      </c>
      <c r="L118" s="27" t="s">
        <v>1009</v>
      </c>
      <c r="M118" s="27" t="s">
        <v>1010</v>
      </c>
      <c r="N118" s="27" t="s">
        <v>1012</v>
      </c>
      <c r="O118">
        <v>-1E-4</v>
      </c>
      <c r="P118">
        <v>-7.5000000000000002E-4</v>
      </c>
      <c r="Q118">
        <v>-5.8860000000000003E-2</v>
      </c>
      <c r="S118" s="27" t="s">
        <v>1020</v>
      </c>
      <c r="T118" s="27" t="s">
        <v>1009</v>
      </c>
      <c r="U118" s="27" t="s">
        <v>1010</v>
      </c>
      <c r="V118" s="27" t="s">
        <v>1113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>
      <c r="A119" s="27" t="s">
        <v>1067</v>
      </c>
      <c r="B119" s="27" t="s">
        <v>1009</v>
      </c>
      <c r="C119" s="27" t="s">
        <v>1010</v>
      </c>
      <c r="D119" s="27" t="s">
        <v>1011</v>
      </c>
      <c r="E119">
        <v>1.1E-4</v>
      </c>
      <c r="F119">
        <v>1.9000000000000001E-4</v>
      </c>
      <c r="G119">
        <v>0.17166999999999999</v>
      </c>
      <c r="K119" s="27" t="s">
        <v>1067</v>
      </c>
      <c r="L119" s="27" t="s">
        <v>1009</v>
      </c>
      <c r="M119" s="27" t="s">
        <v>1010</v>
      </c>
      <c r="N119" s="27" t="s">
        <v>1011</v>
      </c>
      <c r="O119">
        <v>1.1E-4</v>
      </c>
      <c r="P119">
        <v>1.2E-4</v>
      </c>
      <c r="Q119">
        <v>5.7919999999999999E-2</v>
      </c>
      <c r="S119" s="27" t="s">
        <v>1020</v>
      </c>
      <c r="T119" s="27" t="s">
        <v>1009</v>
      </c>
      <c r="U119" s="27" t="s">
        <v>1010</v>
      </c>
      <c r="V119" s="27" t="s">
        <v>1113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>
      <c r="A120" s="27" t="s">
        <v>1067</v>
      </c>
      <c r="B120" s="27" t="s">
        <v>1009</v>
      </c>
      <c r="C120" s="27" t="s">
        <v>1010</v>
      </c>
      <c r="D120" s="27" t="s">
        <v>1012</v>
      </c>
      <c r="E120">
        <v>-1.2E-4</v>
      </c>
      <c r="F120">
        <v>-1.4999999999999999E-4</v>
      </c>
      <c r="G120">
        <v>1.0200000000000001E-2</v>
      </c>
      <c r="K120" s="27" t="s">
        <v>1067</v>
      </c>
      <c r="L120" s="27" t="s">
        <v>1009</v>
      </c>
      <c r="M120" s="27" t="s">
        <v>1010</v>
      </c>
      <c r="N120" s="27" t="s">
        <v>1012</v>
      </c>
      <c r="O120">
        <v>-1.2E-4</v>
      </c>
      <c r="P120">
        <v>-1.2E-4</v>
      </c>
      <c r="Q120">
        <v>-5.8349999999999999E-2</v>
      </c>
      <c r="S120" s="27" t="s">
        <v>1020</v>
      </c>
      <c r="T120" s="27" t="s">
        <v>1009</v>
      </c>
      <c r="U120" s="27" t="s">
        <v>1010</v>
      </c>
      <c r="V120" s="27" t="s">
        <v>1113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>
      <c r="A121" s="27" t="s">
        <v>1068</v>
      </c>
      <c r="B121" s="27" t="s">
        <v>1009</v>
      </c>
      <c r="C121" s="27" t="s">
        <v>1010</v>
      </c>
      <c r="D121" s="27" t="s">
        <v>1011</v>
      </c>
      <c r="E121">
        <v>1.7000000000000001E-4</v>
      </c>
      <c r="F121">
        <v>6.4999999999999997E-4</v>
      </c>
      <c r="G121">
        <v>0.20219000000000001</v>
      </c>
      <c r="K121" s="27" t="s">
        <v>1068</v>
      </c>
      <c r="L121" s="27" t="s">
        <v>1009</v>
      </c>
      <c r="M121" s="27" t="s">
        <v>1010</v>
      </c>
      <c r="N121" s="27" t="s">
        <v>1011</v>
      </c>
      <c r="O121">
        <v>1.6000000000000001E-4</v>
      </c>
      <c r="P121">
        <v>4.2999999999999999E-4</v>
      </c>
      <c r="Q121">
        <v>8.1939999999999999E-2</v>
      </c>
      <c r="S121" s="27" t="s">
        <v>1020</v>
      </c>
      <c r="T121" s="27" t="s">
        <v>1009</v>
      </c>
      <c r="U121" s="27" t="s">
        <v>1010</v>
      </c>
      <c r="V121" s="27" t="s">
        <v>1113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>
      <c r="A122" s="27" t="s">
        <v>1068</v>
      </c>
      <c r="B122" s="27" t="s">
        <v>1009</v>
      </c>
      <c r="C122" s="27" t="s">
        <v>1010</v>
      </c>
      <c r="D122" s="27" t="s">
        <v>1012</v>
      </c>
      <c r="E122">
        <v>-1.8000000000000001E-4</v>
      </c>
      <c r="F122">
        <v>-5.5000000000000003E-4</v>
      </c>
      <c r="G122">
        <v>-2.6190000000000001E-2</v>
      </c>
      <c r="K122" s="27" t="s">
        <v>1068</v>
      </c>
      <c r="L122" s="27" t="s">
        <v>1009</v>
      </c>
      <c r="M122" s="27" t="s">
        <v>1010</v>
      </c>
      <c r="N122" s="27" t="s">
        <v>1012</v>
      </c>
      <c r="O122">
        <v>-1.7000000000000001E-4</v>
      </c>
      <c r="P122">
        <v>-4.2999999999999999E-4</v>
      </c>
      <c r="Q122">
        <v>-8.2540000000000002E-2</v>
      </c>
      <c r="S122" s="27" t="s">
        <v>1020</v>
      </c>
      <c r="T122" s="27" t="s">
        <v>1009</v>
      </c>
      <c r="U122" s="27" t="s">
        <v>1010</v>
      </c>
      <c r="V122" s="27" t="s">
        <v>1113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>
      <c r="A123" s="27" t="s">
        <v>1069</v>
      </c>
      <c r="B123" s="27" t="s">
        <v>1009</v>
      </c>
      <c r="C123" s="27" t="s">
        <v>1010</v>
      </c>
      <c r="D123" s="27" t="s">
        <v>1011</v>
      </c>
      <c r="E123">
        <v>1.3999999999999999E-4</v>
      </c>
      <c r="F123">
        <v>1.1199999999999999E-3</v>
      </c>
      <c r="G123">
        <v>0.17168</v>
      </c>
      <c r="K123" s="27" t="s">
        <v>1069</v>
      </c>
      <c r="L123" s="27" t="s">
        <v>1009</v>
      </c>
      <c r="M123" s="27" t="s">
        <v>1010</v>
      </c>
      <c r="N123" s="27" t="s">
        <v>1011</v>
      </c>
      <c r="O123">
        <v>1.2999999999999999E-4</v>
      </c>
      <c r="P123">
        <v>7.5000000000000002E-4</v>
      </c>
      <c r="Q123">
        <v>5.7959999999999998E-2</v>
      </c>
      <c r="S123" s="27" t="s">
        <v>1020</v>
      </c>
      <c r="T123" s="27" t="s">
        <v>1009</v>
      </c>
      <c r="U123" s="27" t="s">
        <v>1010</v>
      </c>
      <c r="V123" s="27" t="s">
        <v>1113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>
      <c r="A124" s="27" t="s">
        <v>1069</v>
      </c>
      <c r="B124" s="27" t="s">
        <v>1009</v>
      </c>
      <c r="C124" s="27" t="s">
        <v>1010</v>
      </c>
      <c r="D124" s="27" t="s">
        <v>1012</v>
      </c>
      <c r="E124">
        <v>-1.3999999999999999E-4</v>
      </c>
      <c r="F124">
        <v>-9.3999999999999997E-4</v>
      </c>
      <c r="G124">
        <v>1.017E-2</v>
      </c>
      <c r="K124" s="27" t="s">
        <v>1069</v>
      </c>
      <c r="L124" s="27" t="s">
        <v>1009</v>
      </c>
      <c r="M124" s="27" t="s">
        <v>1010</v>
      </c>
      <c r="N124" s="27" t="s">
        <v>1012</v>
      </c>
      <c r="O124">
        <v>-1.2999999999999999E-4</v>
      </c>
      <c r="P124">
        <v>-7.3999999999999999E-4</v>
      </c>
      <c r="Q124">
        <v>-5.8369999999999998E-2</v>
      </c>
      <c r="S124" s="27" t="s">
        <v>1020</v>
      </c>
      <c r="T124" s="27" t="s">
        <v>1009</v>
      </c>
      <c r="U124" s="27" t="s">
        <v>1010</v>
      </c>
      <c r="V124" s="27" t="s">
        <v>1113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>
      <c r="A125" s="27" t="s">
        <v>1070</v>
      </c>
      <c r="B125" s="27" t="s">
        <v>1009</v>
      </c>
      <c r="C125" s="27" t="s">
        <v>1010</v>
      </c>
      <c r="D125" s="27" t="s">
        <v>1011</v>
      </c>
      <c r="E125">
        <v>1.2999999999999999E-4</v>
      </c>
      <c r="F125">
        <v>1.8000000000000001E-4</v>
      </c>
      <c r="G125">
        <v>0.17126</v>
      </c>
      <c r="K125" s="27" t="s">
        <v>1070</v>
      </c>
      <c r="L125" s="27" t="s">
        <v>1009</v>
      </c>
      <c r="M125" s="27" t="s">
        <v>1010</v>
      </c>
      <c r="N125" s="27" t="s">
        <v>1011</v>
      </c>
      <c r="O125">
        <v>1.3999999999999999E-4</v>
      </c>
      <c r="P125">
        <v>1.2E-4</v>
      </c>
      <c r="Q125">
        <v>5.7140000000000003E-2</v>
      </c>
      <c r="S125" s="27" t="s">
        <v>1020</v>
      </c>
      <c r="T125" s="27" t="s">
        <v>1009</v>
      </c>
      <c r="U125" s="27" t="s">
        <v>1010</v>
      </c>
      <c r="V125" s="27" t="s">
        <v>1113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>
      <c r="A126" s="27" t="s">
        <v>1070</v>
      </c>
      <c r="B126" s="27" t="s">
        <v>1009</v>
      </c>
      <c r="C126" s="27" t="s">
        <v>1010</v>
      </c>
      <c r="D126" s="27" t="s">
        <v>1012</v>
      </c>
      <c r="E126">
        <v>-1.3999999999999999E-4</v>
      </c>
      <c r="F126">
        <v>-1.6000000000000001E-4</v>
      </c>
      <c r="G126">
        <v>1.0120000000000001E-2</v>
      </c>
      <c r="K126" s="27" t="s">
        <v>1070</v>
      </c>
      <c r="L126" s="27" t="s">
        <v>1009</v>
      </c>
      <c r="M126" s="27" t="s">
        <v>1010</v>
      </c>
      <c r="N126" s="27" t="s">
        <v>1012</v>
      </c>
      <c r="O126">
        <v>-1.3999999999999999E-4</v>
      </c>
      <c r="P126">
        <v>-1.2E-4</v>
      </c>
      <c r="Q126">
        <v>-5.7529999999999998E-2</v>
      </c>
      <c r="S126" s="27" t="s">
        <v>1021</v>
      </c>
      <c r="T126" s="27" t="s">
        <v>1009</v>
      </c>
      <c r="U126" s="27" t="s">
        <v>1010</v>
      </c>
      <c r="V126" s="27" t="s">
        <v>1113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>
      <c r="A127" s="27" t="s">
        <v>1071</v>
      </c>
      <c r="B127" s="27" t="s">
        <v>1009</v>
      </c>
      <c r="C127" s="27" t="s">
        <v>1010</v>
      </c>
      <c r="D127" s="27" t="s">
        <v>1011</v>
      </c>
      <c r="E127">
        <v>1.9000000000000001E-4</v>
      </c>
      <c r="F127">
        <v>6.4999999999999997E-4</v>
      </c>
      <c r="G127">
        <v>0.20161000000000001</v>
      </c>
      <c r="K127" s="27" t="s">
        <v>1071</v>
      </c>
      <c r="L127" s="27" t="s">
        <v>1009</v>
      </c>
      <c r="M127" s="27" t="s">
        <v>1010</v>
      </c>
      <c r="N127" s="27" t="s">
        <v>1011</v>
      </c>
      <c r="O127">
        <v>2.0000000000000001E-4</v>
      </c>
      <c r="P127">
        <v>4.2999999999999999E-4</v>
      </c>
      <c r="Q127">
        <v>8.0829999999999999E-2</v>
      </c>
      <c r="S127" s="27" t="s">
        <v>1021</v>
      </c>
      <c r="T127" s="27" t="s">
        <v>1009</v>
      </c>
      <c r="U127" s="27" t="s">
        <v>1010</v>
      </c>
      <c r="V127" s="27" t="s">
        <v>1113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>
      <c r="A128" s="27" t="s">
        <v>1071</v>
      </c>
      <c r="B128" s="27" t="s">
        <v>1009</v>
      </c>
      <c r="C128" s="27" t="s">
        <v>1010</v>
      </c>
      <c r="D128" s="27" t="s">
        <v>1012</v>
      </c>
      <c r="E128">
        <v>-2.0000000000000001E-4</v>
      </c>
      <c r="F128">
        <v>-5.4000000000000001E-4</v>
      </c>
      <c r="G128">
        <v>-2.63E-2</v>
      </c>
      <c r="K128" s="27" t="s">
        <v>1071</v>
      </c>
      <c r="L128" s="27" t="s">
        <v>1009</v>
      </c>
      <c r="M128" s="27" t="s">
        <v>1010</v>
      </c>
      <c r="N128" s="27" t="s">
        <v>1012</v>
      </c>
      <c r="O128">
        <v>-2.0000000000000001E-4</v>
      </c>
      <c r="P128">
        <v>-4.2999999999999999E-4</v>
      </c>
      <c r="Q128">
        <v>-8.1369999999999998E-2</v>
      </c>
      <c r="S128" s="27" t="s">
        <v>1021</v>
      </c>
      <c r="T128" s="27" t="s">
        <v>1009</v>
      </c>
      <c r="U128" s="27" t="s">
        <v>1010</v>
      </c>
      <c r="V128" s="27" t="s">
        <v>1113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>
      <c r="A129" s="27" t="s">
        <v>1072</v>
      </c>
      <c r="B129" s="27" t="s">
        <v>1009</v>
      </c>
      <c r="C129" s="27" t="s">
        <v>1010</v>
      </c>
      <c r="D129" s="27" t="s">
        <v>1011</v>
      </c>
      <c r="E129">
        <v>1.6000000000000001E-4</v>
      </c>
      <c r="F129">
        <v>1.1199999999999999E-3</v>
      </c>
      <c r="G129">
        <v>0.17127000000000001</v>
      </c>
      <c r="K129" s="27" t="s">
        <v>1072</v>
      </c>
      <c r="L129" s="27" t="s">
        <v>1009</v>
      </c>
      <c r="M129" s="27" t="s">
        <v>1010</v>
      </c>
      <c r="N129" s="27" t="s">
        <v>1011</v>
      </c>
      <c r="O129">
        <v>1.6000000000000001E-4</v>
      </c>
      <c r="P129">
        <v>7.2999999999999996E-4</v>
      </c>
      <c r="Q129">
        <v>5.7180000000000002E-2</v>
      </c>
      <c r="S129" s="27" t="s">
        <v>1021</v>
      </c>
      <c r="T129" s="27" t="s">
        <v>1009</v>
      </c>
      <c r="U129" s="27" t="s">
        <v>1010</v>
      </c>
      <c r="V129" s="27" t="s">
        <v>1113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>
      <c r="A130" s="27" t="s">
        <v>1072</v>
      </c>
      <c r="B130" s="27" t="s">
        <v>1009</v>
      </c>
      <c r="C130" s="27" t="s">
        <v>1010</v>
      </c>
      <c r="D130" s="27" t="s">
        <v>1012</v>
      </c>
      <c r="E130">
        <v>-1.6000000000000001E-4</v>
      </c>
      <c r="F130">
        <v>-9.3000000000000005E-4</v>
      </c>
      <c r="G130">
        <v>1.01E-2</v>
      </c>
      <c r="K130" s="27" t="s">
        <v>1072</v>
      </c>
      <c r="L130" s="27" t="s">
        <v>1009</v>
      </c>
      <c r="M130" s="27" t="s">
        <v>1010</v>
      </c>
      <c r="N130" s="27" t="s">
        <v>1012</v>
      </c>
      <c r="O130">
        <v>-1.6000000000000001E-4</v>
      </c>
      <c r="P130">
        <v>-7.2999999999999996E-4</v>
      </c>
      <c r="Q130">
        <v>-5.7549999999999997E-2</v>
      </c>
      <c r="S130" s="27" t="s">
        <v>1021</v>
      </c>
      <c r="T130" s="27" t="s">
        <v>1009</v>
      </c>
      <c r="U130" s="27" t="s">
        <v>1010</v>
      </c>
      <c r="V130" s="27" t="s">
        <v>1113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>
      <c r="A131" s="27" t="s">
        <v>1073</v>
      </c>
      <c r="B131" s="27" t="s">
        <v>1009</v>
      </c>
      <c r="C131" s="27" t="s">
        <v>1010</v>
      </c>
      <c r="D131" s="27" t="s">
        <v>1011</v>
      </c>
      <c r="E131">
        <v>1.3999999999999999E-4</v>
      </c>
      <c r="F131">
        <v>1.8000000000000001E-4</v>
      </c>
      <c r="G131">
        <v>0.17080999999999999</v>
      </c>
      <c r="K131" s="27" t="s">
        <v>1073</v>
      </c>
      <c r="L131" s="27" t="s">
        <v>1009</v>
      </c>
      <c r="M131" s="27" t="s">
        <v>1010</v>
      </c>
      <c r="N131" s="27" t="s">
        <v>1011</v>
      </c>
      <c r="O131">
        <v>1.4999999999999999E-4</v>
      </c>
      <c r="P131">
        <v>1.2999999999999999E-4</v>
      </c>
      <c r="Q131">
        <v>5.6279999999999997E-2</v>
      </c>
      <c r="S131" s="27" t="s">
        <v>1021</v>
      </c>
      <c r="T131" s="27" t="s">
        <v>1009</v>
      </c>
      <c r="U131" s="27" t="s">
        <v>1010</v>
      </c>
      <c r="V131" s="27" t="s">
        <v>1113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>
      <c r="A132" s="27" t="s">
        <v>1073</v>
      </c>
      <c r="B132" s="27" t="s">
        <v>1009</v>
      </c>
      <c r="C132" s="27" t="s">
        <v>1010</v>
      </c>
      <c r="D132" s="27" t="s">
        <v>1012</v>
      </c>
      <c r="E132">
        <v>-1.4999999999999999E-4</v>
      </c>
      <c r="F132">
        <v>-1.6000000000000001E-4</v>
      </c>
      <c r="G132">
        <v>1.001E-2</v>
      </c>
      <c r="K132" s="27" t="s">
        <v>1073</v>
      </c>
      <c r="L132" s="27" t="s">
        <v>1009</v>
      </c>
      <c r="M132" s="27" t="s">
        <v>1010</v>
      </c>
      <c r="N132" s="27" t="s">
        <v>1012</v>
      </c>
      <c r="O132">
        <v>-1.4999999999999999E-4</v>
      </c>
      <c r="P132">
        <v>-1.2999999999999999E-4</v>
      </c>
      <c r="Q132">
        <v>-5.6599999999999998E-2</v>
      </c>
      <c r="S132" s="27" t="s">
        <v>1021</v>
      </c>
      <c r="T132" s="27" t="s">
        <v>1009</v>
      </c>
      <c r="U132" s="27" t="s">
        <v>1010</v>
      </c>
      <c r="V132" s="27" t="s">
        <v>1113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>
      <c r="A133" s="27" t="s">
        <v>1074</v>
      </c>
      <c r="B133" s="27" t="s">
        <v>1009</v>
      </c>
      <c r="C133" s="27" t="s">
        <v>1010</v>
      </c>
      <c r="D133" s="27" t="s">
        <v>1011</v>
      </c>
      <c r="E133">
        <v>2.1000000000000001E-4</v>
      </c>
      <c r="F133">
        <v>6.4999999999999997E-4</v>
      </c>
      <c r="G133">
        <v>0.20097000000000001</v>
      </c>
      <c r="K133" s="27" t="s">
        <v>1074</v>
      </c>
      <c r="L133" s="27" t="s">
        <v>1009</v>
      </c>
      <c r="M133" s="27" t="s">
        <v>1010</v>
      </c>
      <c r="N133" s="27" t="s">
        <v>1011</v>
      </c>
      <c r="O133">
        <v>2.2000000000000001E-4</v>
      </c>
      <c r="P133">
        <v>4.2999999999999999E-4</v>
      </c>
      <c r="Q133">
        <v>7.961E-2</v>
      </c>
      <c r="S133" s="27" t="s">
        <v>1021</v>
      </c>
      <c r="T133" s="27" t="s">
        <v>1009</v>
      </c>
      <c r="U133" s="27" t="s">
        <v>1010</v>
      </c>
      <c r="V133" s="27" t="s">
        <v>1113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>
      <c r="A134" s="27" t="s">
        <v>1074</v>
      </c>
      <c r="B134" s="27" t="s">
        <v>1009</v>
      </c>
      <c r="C134" s="27" t="s">
        <v>1010</v>
      </c>
      <c r="D134" s="27" t="s">
        <v>1012</v>
      </c>
      <c r="E134">
        <v>-2.2000000000000001E-4</v>
      </c>
      <c r="F134">
        <v>-5.4000000000000001E-4</v>
      </c>
      <c r="G134">
        <v>-2.6429999999999999E-2</v>
      </c>
      <c r="K134" s="27" t="s">
        <v>1074</v>
      </c>
      <c r="L134" s="27" t="s">
        <v>1009</v>
      </c>
      <c r="M134" s="27" t="s">
        <v>1010</v>
      </c>
      <c r="N134" s="27" t="s">
        <v>1012</v>
      </c>
      <c r="O134">
        <v>-2.1000000000000001E-4</v>
      </c>
      <c r="P134">
        <v>-4.2000000000000002E-4</v>
      </c>
      <c r="Q134">
        <v>-8.0049999999999996E-2</v>
      </c>
      <c r="S134" s="27" t="s">
        <v>1021</v>
      </c>
      <c r="T134" s="27" t="s">
        <v>1009</v>
      </c>
      <c r="U134" s="27" t="s">
        <v>1010</v>
      </c>
      <c r="V134" s="27" t="s">
        <v>1113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>
      <c r="A135" s="27" t="s">
        <v>1075</v>
      </c>
      <c r="B135" s="27" t="s">
        <v>1009</v>
      </c>
      <c r="C135" s="27" t="s">
        <v>1010</v>
      </c>
      <c r="D135" s="27" t="s">
        <v>1011</v>
      </c>
      <c r="E135">
        <v>1.7000000000000001E-4</v>
      </c>
      <c r="F135">
        <v>1.1100000000000001E-3</v>
      </c>
      <c r="G135">
        <v>0.17082</v>
      </c>
      <c r="K135" s="27" t="s">
        <v>1075</v>
      </c>
      <c r="L135" s="27" t="s">
        <v>1009</v>
      </c>
      <c r="M135" s="27" t="s">
        <v>1010</v>
      </c>
      <c r="N135" s="27" t="s">
        <v>1011</v>
      </c>
      <c r="O135">
        <v>1.7000000000000001E-4</v>
      </c>
      <c r="P135">
        <v>7.2000000000000005E-4</v>
      </c>
      <c r="Q135">
        <v>5.6320000000000002E-2</v>
      </c>
      <c r="S135" s="27" t="s">
        <v>1021</v>
      </c>
      <c r="T135" s="27" t="s">
        <v>1009</v>
      </c>
      <c r="U135" s="27" t="s">
        <v>1010</v>
      </c>
      <c r="V135" s="27" t="s">
        <v>1113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>
      <c r="A136" s="27" t="s">
        <v>1075</v>
      </c>
      <c r="B136" s="27" t="s">
        <v>1009</v>
      </c>
      <c r="C136" s="27" t="s">
        <v>1010</v>
      </c>
      <c r="D136" s="27" t="s">
        <v>1012</v>
      </c>
      <c r="E136">
        <v>-1.8000000000000001E-4</v>
      </c>
      <c r="F136">
        <v>-9.2000000000000003E-4</v>
      </c>
      <c r="G136">
        <v>1.001E-2</v>
      </c>
      <c r="K136" s="27" t="s">
        <v>1075</v>
      </c>
      <c r="L136" s="27" t="s">
        <v>1009</v>
      </c>
      <c r="M136" s="27" t="s">
        <v>1010</v>
      </c>
      <c r="N136" s="27" t="s">
        <v>1012</v>
      </c>
      <c r="O136">
        <v>-1.7000000000000001E-4</v>
      </c>
      <c r="P136">
        <v>-7.1000000000000002E-4</v>
      </c>
      <c r="Q136">
        <v>-5.6610000000000001E-2</v>
      </c>
      <c r="S136" s="27" t="s">
        <v>1021</v>
      </c>
      <c r="T136" s="27" t="s">
        <v>1009</v>
      </c>
      <c r="U136" s="27" t="s">
        <v>1010</v>
      </c>
      <c r="V136" s="27" t="s">
        <v>1113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>
      <c r="S137" s="27" t="s">
        <v>1022</v>
      </c>
      <c r="T137" s="27" t="s">
        <v>1009</v>
      </c>
      <c r="U137" s="27" t="s">
        <v>1010</v>
      </c>
      <c r="V137" s="27" t="s">
        <v>1113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>
      <c r="S138" s="27" t="s">
        <v>1022</v>
      </c>
      <c r="T138" s="27" t="s">
        <v>1009</v>
      </c>
      <c r="U138" s="27" t="s">
        <v>1010</v>
      </c>
      <c r="V138" s="27" t="s">
        <v>1113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>
      <c r="S139" s="27" t="s">
        <v>1022</v>
      </c>
      <c r="T139" s="27" t="s">
        <v>1009</v>
      </c>
      <c r="U139" s="27" t="s">
        <v>1010</v>
      </c>
      <c r="V139" s="27" t="s">
        <v>1113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>
      <c r="S140" s="27" t="s">
        <v>1022</v>
      </c>
      <c r="T140" s="27" t="s">
        <v>1009</v>
      </c>
      <c r="U140" s="27" t="s">
        <v>1010</v>
      </c>
      <c r="V140" s="27" t="s">
        <v>1113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>
      <c r="S141" s="27" t="s">
        <v>1022</v>
      </c>
      <c r="T141" s="27" t="s">
        <v>1009</v>
      </c>
      <c r="U141" s="27" t="s">
        <v>1010</v>
      </c>
      <c r="V141" s="27" t="s">
        <v>1113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>
      <c r="S142" s="27" t="s">
        <v>1022</v>
      </c>
      <c r="T142" s="27" t="s">
        <v>1009</v>
      </c>
      <c r="U142" s="27" t="s">
        <v>1010</v>
      </c>
      <c r="V142" s="27" t="s">
        <v>1113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>
      <c r="S143" s="27" t="s">
        <v>1022</v>
      </c>
      <c r="T143" s="27" t="s">
        <v>1009</v>
      </c>
      <c r="U143" s="27" t="s">
        <v>1010</v>
      </c>
      <c r="V143" s="27" t="s">
        <v>1113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>
      <c r="S144" s="27" t="s">
        <v>1022</v>
      </c>
      <c r="T144" s="27" t="s">
        <v>1009</v>
      </c>
      <c r="U144" s="27" t="s">
        <v>1010</v>
      </c>
      <c r="V144" s="27" t="s">
        <v>1113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>
      <c r="S145" s="27" t="s">
        <v>1022</v>
      </c>
      <c r="T145" s="27" t="s">
        <v>1009</v>
      </c>
      <c r="U145" s="27" t="s">
        <v>1010</v>
      </c>
      <c r="V145" s="27" t="s">
        <v>1113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>
      <c r="S146" s="27" t="s">
        <v>1022</v>
      </c>
      <c r="T146" s="27" t="s">
        <v>1009</v>
      </c>
      <c r="U146" s="27" t="s">
        <v>1010</v>
      </c>
      <c r="V146" s="27" t="s">
        <v>1113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>
      <c r="S147" s="27" t="s">
        <v>1022</v>
      </c>
      <c r="T147" s="27" t="s">
        <v>1009</v>
      </c>
      <c r="U147" s="27" t="s">
        <v>1010</v>
      </c>
      <c r="V147" s="27" t="s">
        <v>1113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>
      <c r="S148" s="27" t="s">
        <v>1023</v>
      </c>
      <c r="T148" s="27" t="s">
        <v>1009</v>
      </c>
      <c r="U148" s="27" t="s">
        <v>1010</v>
      </c>
      <c r="V148" s="27" t="s">
        <v>1113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>
      <c r="S149" s="27" t="s">
        <v>1023</v>
      </c>
      <c r="T149" s="27" t="s">
        <v>1009</v>
      </c>
      <c r="U149" s="27" t="s">
        <v>1010</v>
      </c>
      <c r="V149" s="27" t="s">
        <v>1113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>
      <c r="S150" s="27" t="s">
        <v>1023</v>
      </c>
      <c r="T150" s="27" t="s">
        <v>1009</v>
      </c>
      <c r="U150" s="27" t="s">
        <v>1010</v>
      </c>
      <c r="V150" s="27" t="s">
        <v>1113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>
      <c r="S151" s="27" t="s">
        <v>1023</v>
      </c>
      <c r="T151" s="27" t="s">
        <v>1009</v>
      </c>
      <c r="U151" s="27" t="s">
        <v>1010</v>
      </c>
      <c r="V151" s="27" t="s">
        <v>1113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>
      <c r="S152" s="27" t="s">
        <v>1023</v>
      </c>
      <c r="T152" s="27" t="s">
        <v>1009</v>
      </c>
      <c r="U152" s="27" t="s">
        <v>1010</v>
      </c>
      <c r="V152" s="27" t="s">
        <v>1113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>
      <c r="S153" s="27" t="s">
        <v>1023</v>
      </c>
      <c r="T153" s="27" t="s">
        <v>1009</v>
      </c>
      <c r="U153" s="27" t="s">
        <v>1010</v>
      </c>
      <c r="V153" s="27" t="s">
        <v>1113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>
      <c r="S154" s="27" t="s">
        <v>1023</v>
      </c>
      <c r="T154" s="27" t="s">
        <v>1009</v>
      </c>
      <c r="U154" s="27" t="s">
        <v>1010</v>
      </c>
      <c r="V154" s="27" t="s">
        <v>1113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>
      <c r="S155" s="27" t="s">
        <v>1023</v>
      </c>
      <c r="T155" s="27" t="s">
        <v>1009</v>
      </c>
      <c r="U155" s="27" t="s">
        <v>1010</v>
      </c>
      <c r="V155" s="27" t="s">
        <v>1113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>
      <c r="S156" s="27" t="s">
        <v>1023</v>
      </c>
      <c r="T156" s="27" t="s">
        <v>1009</v>
      </c>
      <c r="U156" s="27" t="s">
        <v>1010</v>
      </c>
      <c r="V156" s="27" t="s">
        <v>1113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>
      <c r="S157" s="27" t="s">
        <v>1023</v>
      </c>
      <c r="T157" s="27" t="s">
        <v>1009</v>
      </c>
      <c r="U157" s="27" t="s">
        <v>1010</v>
      </c>
      <c r="V157" s="27" t="s">
        <v>1113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>
      <c r="S158" s="27" t="s">
        <v>1023</v>
      </c>
      <c r="T158" s="27" t="s">
        <v>1009</v>
      </c>
      <c r="U158" s="27" t="s">
        <v>1010</v>
      </c>
      <c r="V158" s="27" t="s">
        <v>1113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>
      <c r="S159" s="27" t="s">
        <v>1024</v>
      </c>
      <c r="T159" s="27" t="s">
        <v>1009</v>
      </c>
      <c r="U159" s="27" t="s">
        <v>1010</v>
      </c>
      <c r="V159" s="27" t="s">
        <v>1113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>
      <c r="S160" s="27" t="s">
        <v>1024</v>
      </c>
      <c r="T160" s="27" t="s">
        <v>1009</v>
      </c>
      <c r="U160" s="27" t="s">
        <v>1010</v>
      </c>
      <c r="V160" s="27" t="s">
        <v>1113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>
      <c r="S161" s="27" t="s">
        <v>1024</v>
      </c>
      <c r="T161" s="27" t="s">
        <v>1009</v>
      </c>
      <c r="U161" s="27" t="s">
        <v>1010</v>
      </c>
      <c r="V161" s="27" t="s">
        <v>1113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>
      <c r="S162" s="27" t="s">
        <v>1024</v>
      </c>
      <c r="T162" s="27" t="s">
        <v>1009</v>
      </c>
      <c r="U162" s="27" t="s">
        <v>1010</v>
      </c>
      <c r="V162" s="27" t="s">
        <v>1113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>
      <c r="S163" s="27" t="s">
        <v>1024</v>
      </c>
      <c r="T163" s="27" t="s">
        <v>1009</v>
      </c>
      <c r="U163" s="27" t="s">
        <v>1010</v>
      </c>
      <c r="V163" s="27" t="s">
        <v>1113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>
      <c r="S164" s="27" t="s">
        <v>1024</v>
      </c>
      <c r="T164" s="27" t="s">
        <v>1009</v>
      </c>
      <c r="U164" s="27" t="s">
        <v>1010</v>
      </c>
      <c r="V164" s="27" t="s">
        <v>1113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>
      <c r="S165" s="27" t="s">
        <v>1024</v>
      </c>
      <c r="T165" s="27" t="s">
        <v>1009</v>
      </c>
      <c r="U165" s="27" t="s">
        <v>1010</v>
      </c>
      <c r="V165" s="27" t="s">
        <v>1113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>
      <c r="S166" s="27" t="s">
        <v>1024</v>
      </c>
      <c r="T166" s="27" t="s">
        <v>1009</v>
      </c>
      <c r="U166" s="27" t="s">
        <v>1010</v>
      </c>
      <c r="V166" s="27" t="s">
        <v>1113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>
      <c r="S167" s="27" t="s">
        <v>1024</v>
      </c>
      <c r="T167" s="27" t="s">
        <v>1009</v>
      </c>
      <c r="U167" s="27" t="s">
        <v>1010</v>
      </c>
      <c r="V167" s="27" t="s">
        <v>1113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>
      <c r="S168" s="27" t="s">
        <v>1024</v>
      </c>
      <c r="T168" s="27" t="s">
        <v>1009</v>
      </c>
      <c r="U168" s="27" t="s">
        <v>1010</v>
      </c>
      <c r="V168" s="27" t="s">
        <v>1113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>
      <c r="S169" s="27" t="s">
        <v>1024</v>
      </c>
      <c r="T169" s="27" t="s">
        <v>1009</v>
      </c>
      <c r="U169" s="27" t="s">
        <v>1010</v>
      </c>
      <c r="V169" s="27" t="s">
        <v>1113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>
      <c r="S170" s="27" t="s">
        <v>1025</v>
      </c>
      <c r="T170" s="27" t="s">
        <v>1009</v>
      </c>
      <c r="U170" s="27" t="s">
        <v>1010</v>
      </c>
      <c r="V170" s="27" t="s">
        <v>1113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>
      <c r="S171" s="27" t="s">
        <v>1025</v>
      </c>
      <c r="T171" s="27" t="s">
        <v>1009</v>
      </c>
      <c r="U171" s="27" t="s">
        <v>1010</v>
      </c>
      <c r="V171" s="27" t="s">
        <v>1113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>
      <c r="S172" s="27" t="s">
        <v>1025</v>
      </c>
      <c r="T172" s="27" t="s">
        <v>1009</v>
      </c>
      <c r="U172" s="27" t="s">
        <v>1010</v>
      </c>
      <c r="V172" s="27" t="s">
        <v>1113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>
      <c r="S173" s="27" t="s">
        <v>1025</v>
      </c>
      <c r="T173" s="27" t="s">
        <v>1009</v>
      </c>
      <c r="U173" s="27" t="s">
        <v>1010</v>
      </c>
      <c r="V173" s="27" t="s">
        <v>1113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>
      <c r="S174" s="27" t="s">
        <v>1025</v>
      </c>
      <c r="T174" s="27" t="s">
        <v>1009</v>
      </c>
      <c r="U174" s="27" t="s">
        <v>1010</v>
      </c>
      <c r="V174" s="27" t="s">
        <v>1113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>
      <c r="S175" s="27" t="s">
        <v>1025</v>
      </c>
      <c r="T175" s="27" t="s">
        <v>1009</v>
      </c>
      <c r="U175" s="27" t="s">
        <v>1010</v>
      </c>
      <c r="V175" s="27" t="s">
        <v>1113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>
      <c r="S176" s="27" t="s">
        <v>1025</v>
      </c>
      <c r="T176" s="27" t="s">
        <v>1009</v>
      </c>
      <c r="U176" s="27" t="s">
        <v>1010</v>
      </c>
      <c r="V176" s="27" t="s">
        <v>1113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>
      <c r="S177" s="27" t="s">
        <v>1025</v>
      </c>
      <c r="T177" s="27" t="s">
        <v>1009</v>
      </c>
      <c r="U177" s="27" t="s">
        <v>1010</v>
      </c>
      <c r="V177" s="27" t="s">
        <v>1113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>
      <c r="S178" s="27" t="s">
        <v>1025</v>
      </c>
      <c r="T178" s="27" t="s">
        <v>1009</v>
      </c>
      <c r="U178" s="27" t="s">
        <v>1010</v>
      </c>
      <c r="V178" s="27" t="s">
        <v>1113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>
      <c r="S179" s="27" t="s">
        <v>1025</v>
      </c>
      <c r="T179" s="27" t="s">
        <v>1009</v>
      </c>
      <c r="U179" s="27" t="s">
        <v>1010</v>
      </c>
      <c r="V179" s="27" t="s">
        <v>1113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>
      <c r="S180" s="27" t="s">
        <v>1025</v>
      </c>
      <c r="T180" s="27" t="s">
        <v>1009</v>
      </c>
      <c r="U180" s="27" t="s">
        <v>1010</v>
      </c>
      <c r="V180" s="27" t="s">
        <v>1113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>
      <c r="S181" s="27" t="s">
        <v>1026</v>
      </c>
      <c r="T181" s="27" t="s">
        <v>1009</v>
      </c>
      <c r="U181" s="27" t="s">
        <v>1010</v>
      </c>
      <c r="V181" s="27" t="s">
        <v>1113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>
      <c r="S182" s="27" t="s">
        <v>1026</v>
      </c>
      <c r="T182" s="27" t="s">
        <v>1009</v>
      </c>
      <c r="U182" s="27" t="s">
        <v>1010</v>
      </c>
      <c r="V182" s="27" t="s">
        <v>1113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>
      <c r="S183" s="27" t="s">
        <v>1026</v>
      </c>
      <c r="T183" s="27" t="s">
        <v>1009</v>
      </c>
      <c r="U183" s="27" t="s">
        <v>1010</v>
      </c>
      <c r="V183" s="27" t="s">
        <v>1113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>
      <c r="S184" s="27" t="s">
        <v>1026</v>
      </c>
      <c r="T184" s="27" t="s">
        <v>1009</v>
      </c>
      <c r="U184" s="27" t="s">
        <v>1010</v>
      </c>
      <c r="V184" s="27" t="s">
        <v>1113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>
      <c r="S185" s="27" t="s">
        <v>1026</v>
      </c>
      <c r="T185" s="27" t="s">
        <v>1009</v>
      </c>
      <c r="U185" s="27" t="s">
        <v>1010</v>
      </c>
      <c r="V185" s="27" t="s">
        <v>1113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>
      <c r="S186" s="27" t="s">
        <v>1026</v>
      </c>
      <c r="T186" s="27" t="s">
        <v>1009</v>
      </c>
      <c r="U186" s="27" t="s">
        <v>1010</v>
      </c>
      <c r="V186" s="27" t="s">
        <v>1113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>
      <c r="S187" s="27" t="s">
        <v>1026</v>
      </c>
      <c r="T187" s="27" t="s">
        <v>1009</v>
      </c>
      <c r="U187" s="27" t="s">
        <v>1010</v>
      </c>
      <c r="V187" s="27" t="s">
        <v>1113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>
      <c r="S188" s="27" t="s">
        <v>1026</v>
      </c>
      <c r="T188" s="27" t="s">
        <v>1009</v>
      </c>
      <c r="U188" s="27" t="s">
        <v>1010</v>
      </c>
      <c r="V188" s="27" t="s">
        <v>1113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>
      <c r="S189" s="27" t="s">
        <v>1026</v>
      </c>
      <c r="T189" s="27" t="s">
        <v>1009</v>
      </c>
      <c r="U189" s="27" t="s">
        <v>1010</v>
      </c>
      <c r="V189" s="27" t="s">
        <v>1113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>
      <c r="S190" s="27" t="s">
        <v>1026</v>
      </c>
      <c r="T190" s="27" t="s">
        <v>1009</v>
      </c>
      <c r="U190" s="27" t="s">
        <v>1010</v>
      </c>
      <c r="V190" s="27" t="s">
        <v>1113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>
      <c r="S191" s="27" t="s">
        <v>1026</v>
      </c>
      <c r="T191" s="27" t="s">
        <v>1009</v>
      </c>
      <c r="U191" s="27" t="s">
        <v>1010</v>
      </c>
      <c r="V191" s="27" t="s">
        <v>1113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>
      <c r="S192" s="27" t="s">
        <v>1027</v>
      </c>
      <c r="T192" s="27" t="s">
        <v>1009</v>
      </c>
      <c r="U192" s="27" t="s">
        <v>1010</v>
      </c>
      <c r="V192" s="27" t="s">
        <v>1113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>
      <c r="S193" s="27" t="s">
        <v>1027</v>
      </c>
      <c r="T193" s="27" t="s">
        <v>1009</v>
      </c>
      <c r="U193" s="27" t="s">
        <v>1010</v>
      </c>
      <c r="V193" s="27" t="s">
        <v>1113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>
      <c r="S194" s="27" t="s">
        <v>1027</v>
      </c>
      <c r="T194" s="27" t="s">
        <v>1009</v>
      </c>
      <c r="U194" s="27" t="s">
        <v>1010</v>
      </c>
      <c r="V194" s="27" t="s">
        <v>1113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>
      <c r="S195" s="27" t="s">
        <v>1027</v>
      </c>
      <c r="T195" s="27" t="s">
        <v>1009</v>
      </c>
      <c r="U195" s="27" t="s">
        <v>1010</v>
      </c>
      <c r="V195" s="27" t="s">
        <v>1113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>
      <c r="S196" s="27" t="s">
        <v>1027</v>
      </c>
      <c r="T196" s="27" t="s">
        <v>1009</v>
      </c>
      <c r="U196" s="27" t="s">
        <v>1010</v>
      </c>
      <c r="V196" s="27" t="s">
        <v>1113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>
      <c r="S197" s="27" t="s">
        <v>1027</v>
      </c>
      <c r="T197" s="27" t="s">
        <v>1009</v>
      </c>
      <c r="U197" s="27" t="s">
        <v>1010</v>
      </c>
      <c r="V197" s="27" t="s">
        <v>1113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>
      <c r="S198" s="27" t="s">
        <v>1027</v>
      </c>
      <c r="T198" s="27" t="s">
        <v>1009</v>
      </c>
      <c r="U198" s="27" t="s">
        <v>1010</v>
      </c>
      <c r="V198" s="27" t="s">
        <v>1113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>
      <c r="S199" s="27" t="s">
        <v>1027</v>
      </c>
      <c r="T199" s="27" t="s">
        <v>1009</v>
      </c>
      <c r="U199" s="27" t="s">
        <v>1010</v>
      </c>
      <c r="V199" s="27" t="s">
        <v>1113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>
      <c r="S200" s="27" t="s">
        <v>1027</v>
      </c>
      <c r="T200" s="27" t="s">
        <v>1009</v>
      </c>
      <c r="U200" s="27" t="s">
        <v>1010</v>
      </c>
      <c r="V200" s="27" t="s">
        <v>1113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>
      <c r="S201" s="27" t="s">
        <v>1027</v>
      </c>
      <c r="T201" s="27" t="s">
        <v>1009</v>
      </c>
      <c r="U201" s="27" t="s">
        <v>1010</v>
      </c>
      <c r="V201" s="27" t="s">
        <v>1113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>
      <c r="S202" s="27" t="s">
        <v>1027</v>
      </c>
      <c r="T202" s="27" t="s">
        <v>1009</v>
      </c>
      <c r="U202" s="27" t="s">
        <v>1010</v>
      </c>
      <c r="V202" s="27" t="s">
        <v>1113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>
      <c r="S203" s="27" t="s">
        <v>1028</v>
      </c>
      <c r="T203" s="27" t="s">
        <v>1009</v>
      </c>
      <c r="U203" s="27" t="s">
        <v>1010</v>
      </c>
      <c r="V203" s="27" t="s">
        <v>1113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>
      <c r="S204" s="27" t="s">
        <v>1028</v>
      </c>
      <c r="T204" s="27" t="s">
        <v>1009</v>
      </c>
      <c r="U204" s="27" t="s">
        <v>1010</v>
      </c>
      <c r="V204" s="27" t="s">
        <v>1113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>
      <c r="S205" s="27" t="s">
        <v>1028</v>
      </c>
      <c r="T205" s="27" t="s">
        <v>1009</v>
      </c>
      <c r="U205" s="27" t="s">
        <v>1010</v>
      </c>
      <c r="V205" s="27" t="s">
        <v>1113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>
      <c r="S206" s="27" t="s">
        <v>1028</v>
      </c>
      <c r="T206" s="27" t="s">
        <v>1009</v>
      </c>
      <c r="U206" s="27" t="s">
        <v>1010</v>
      </c>
      <c r="V206" s="27" t="s">
        <v>1113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>
      <c r="S207" s="27" t="s">
        <v>1028</v>
      </c>
      <c r="T207" s="27" t="s">
        <v>1009</v>
      </c>
      <c r="U207" s="27" t="s">
        <v>1010</v>
      </c>
      <c r="V207" s="27" t="s">
        <v>1113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>
      <c r="S208" s="27" t="s">
        <v>1028</v>
      </c>
      <c r="T208" s="27" t="s">
        <v>1009</v>
      </c>
      <c r="U208" s="27" t="s">
        <v>1010</v>
      </c>
      <c r="V208" s="27" t="s">
        <v>1113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>
      <c r="S209" s="27" t="s">
        <v>1028</v>
      </c>
      <c r="T209" s="27" t="s">
        <v>1009</v>
      </c>
      <c r="U209" s="27" t="s">
        <v>1010</v>
      </c>
      <c r="V209" s="27" t="s">
        <v>1113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>
      <c r="S210" s="27" t="s">
        <v>1028</v>
      </c>
      <c r="T210" s="27" t="s">
        <v>1009</v>
      </c>
      <c r="U210" s="27" t="s">
        <v>1010</v>
      </c>
      <c r="V210" s="27" t="s">
        <v>1113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>
      <c r="S211" s="27" t="s">
        <v>1028</v>
      </c>
      <c r="T211" s="27" t="s">
        <v>1009</v>
      </c>
      <c r="U211" s="27" t="s">
        <v>1010</v>
      </c>
      <c r="V211" s="27" t="s">
        <v>1113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>
      <c r="S212" s="27" t="s">
        <v>1028</v>
      </c>
      <c r="T212" s="27" t="s">
        <v>1009</v>
      </c>
      <c r="U212" s="27" t="s">
        <v>1010</v>
      </c>
      <c r="V212" s="27" t="s">
        <v>1113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>
      <c r="S213" s="27" t="s">
        <v>1028</v>
      </c>
      <c r="T213" s="27" t="s">
        <v>1009</v>
      </c>
      <c r="U213" s="27" t="s">
        <v>1010</v>
      </c>
      <c r="V213" s="27" t="s">
        <v>1113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>
      <c r="S214" s="27" t="s">
        <v>1029</v>
      </c>
      <c r="T214" s="27" t="s">
        <v>1009</v>
      </c>
      <c r="U214" s="27" t="s">
        <v>1010</v>
      </c>
      <c r="V214" s="27" t="s">
        <v>1113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>
      <c r="S215" s="27" t="s">
        <v>1029</v>
      </c>
      <c r="T215" s="27" t="s">
        <v>1009</v>
      </c>
      <c r="U215" s="27" t="s">
        <v>1010</v>
      </c>
      <c r="V215" s="27" t="s">
        <v>1113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>
      <c r="S216" s="27" t="s">
        <v>1029</v>
      </c>
      <c r="T216" s="27" t="s">
        <v>1009</v>
      </c>
      <c r="U216" s="27" t="s">
        <v>1010</v>
      </c>
      <c r="V216" s="27" t="s">
        <v>1113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>
      <c r="S217" s="27" t="s">
        <v>1029</v>
      </c>
      <c r="T217" s="27" t="s">
        <v>1009</v>
      </c>
      <c r="U217" s="27" t="s">
        <v>1010</v>
      </c>
      <c r="V217" s="27" t="s">
        <v>1113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>
      <c r="S218" s="27" t="s">
        <v>1029</v>
      </c>
      <c r="T218" s="27" t="s">
        <v>1009</v>
      </c>
      <c r="U218" s="27" t="s">
        <v>1010</v>
      </c>
      <c r="V218" s="27" t="s">
        <v>1113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>
      <c r="S219" s="27" t="s">
        <v>1029</v>
      </c>
      <c r="T219" s="27" t="s">
        <v>1009</v>
      </c>
      <c r="U219" s="27" t="s">
        <v>1010</v>
      </c>
      <c r="V219" s="27" t="s">
        <v>1113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>
      <c r="S220" s="27" t="s">
        <v>1029</v>
      </c>
      <c r="T220" s="27" t="s">
        <v>1009</v>
      </c>
      <c r="U220" s="27" t="s">
        <v>1010</v>
      </c>
      <c r="V220" s="27" t="s">
        <v>1113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>
      <c r="S221" s="27" t="s">
        <v>1029</v>
      </c>
      <c r="T221" s="27" t="s">
        <v>1009</v>
      </c>
      <c r="U221" s="27" t="s">
        <v>1010</v>
      </c>
      <c r="V221" s="27" t="s">
        <v>1113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>
      <c r="S222" s="27" t="s">
        <v>1029</v>
      </c>
      <c r="T222" s="27" t="s">
        <v>1009</v>
      </c>
      <c r="U222" s="27" t="s">
        <v>1010</v>
      </c>
      <c r="V222" s="27" t="s">
        <v>1113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>
      <c r="S223" s="27" t="s">
        <v>1029</v>
      </c>
      <c r="T223" s="27" t="s">
        <v>1009</v>
      </c>
      <c r="U223" s="27" t="s">
        <v>1010</v>
      </c>
      <c r="V223" s="27" t="s">
        <v>1113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>
      <c r="S224" s="27" t="s">
        <v>1029</v>
      </c>
      <c r="T224" s="27" t="s">
        <v>1009</v>
      </c>
      <c r="U224" s="27" t="s">
        <v>1010</v>
      </c>
      <c r="V224" s="27" t="s">
        <v>1113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>
      <c r="S225" s="27" t="s">
        <v>1030</v>
      </c>
      <c r="T225" s="27" t="s">
        <v>1009</v>
      </c>
      <c r="U225" s="27" t="s">
        <v>1010</v>
      </c>
      <c r="V225" s="27" t="s">
        <v>1113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>
      <c r="S226" s="27" t="s">
        <v>1030</v>
      </c>
      <c r="T226" s="27" t="s">
        <v>1009</v>
      </c>
      <c r="U226" s="27" t="s">
        <v>1010</v>
      </c>
      <c r="V226" s="27" t="s">
        <v>1113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>
      <c r="S227" s="27" t="s">
        <v>1030</v>
      </c>
      <c r="T227" s="27" t="s">
        <v>1009</v>
      </c>
      <c r="U227" s="27" t="s">
        <v>1010</v>
      </c>
      <c r="V227" s="27" t="s">
        <v>1113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>
      <c r="S228" s="27" t="s">
        <v>1030</v>
      </c>
      <c r="T228" s="27" t="s">
        <v>1009</v>
      </c>
      <c r="U228" s="27" t="s">
        <v>1010</v>
      </c>
      <c r="V228" s="27" t="s">
        <v>1113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>
      <c r="S229" s="27" t="s">
        <v>1030</v>
      </c>
      <c r="T229" s="27" t="s">
        <v>1009</v>
      </c>
      <c r="U229" s="27" t="s">
        <v>1010</v>
      </c>
      <c r="V229" s="27" t="s">
        <v>1113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>
      <c r="S230" s="27" t="s">
        <v>1030</v>
      </c>
      <c r="T230" s="27" t="s">
        <v>1009</v>
      </c>
      <c r="U230" s="27" t="s">
        <v>1010</v>
      </c>
      <c r="V230" s="27" t="s">
        <v>1113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>
      <c r="S231" s="27" t="s">
        <v>1030</v>
      </c>
      <c r="T231" s="27" t="s">
        <v>1009</v>
      </c>
      <c r="U231" s="27" t="s">
        <v>1010</v>
      </c>
      <c r="V231" s="27" t="s">
        <v>1113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>
      <c r="S232" s="27" t="s">
        <v>1030</v>
      </c>
      <c r="T232" s="27" t="s">
        <v>1009</v>
      </c>
      <c r="U232" s="27" t="s">
        <v>1010</v>
      </c>
      <c r="V232" s="27" t="s">
        <v>1113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>
      <c r="S233" s="27" t="s">
        <v>1030</v>
      </c>
      <c r="T233" s="27" t="s">
        <v>1009</v>
      </c>
      <c r="U233" s="27" t="s">
        <v>1010</v>
      </c>
      <c r="V233" s="27" t="s">
        <v>1113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>
      <c r="S234" s="27" t="s">
        <v>1030</v>
      </c>
      <c r="T234" s="27" t="s">
        <v>1009</v>
      </c>
      <c r="U234" s="27" t="s">
        <v>1010</v>
      </c>
      <c r="V234" s="27" t="s">
        <v>1113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>
      <c r="S235" s="27" t="s">
        <v>1030</v>
      </c>
      <c r="T235" s="27" t="s">
        <v>1009</v>
      </c>
      <c r="U235" s="27" t="s">
        <v>1010</v>
      </c>
      <c r="V235" s="27" t="s">
        <v>1113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>
      <c r="S236" s="27" t="s">
        <v>1031</v>
      </c>
      <c r="T236" s="27" t="s">
        <v>1009</v>
      </c>
      <c r="U236" s="27" t="s">
        <v>1010</v>
      </c>
      <c r="V236" s="27" t="s">
        <v>1113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>
      <c r="S237" s="27" t="s">
        <v>1031</v>
      </c>
      <c r="T237" s="27" t="s">
        <v>1009</v>
      </c>
      <c r="U237" s="27" t="s">
        <v>1010</v>
      </c>
      <c r="V237" s="27" t="s">
        <v>1113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>
      <c r="S238" s="27" t="s">
        <v>1031</v>
      </c>
      <c r="T238" s="27" t="s">
        <v>1009</v>
      </c>
      <c r="U238" s="27" t="s">
        <v>1010</v>
      </c>
      <c r="V238" s="27" t="s">
        <v>1113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>
      <c r="S239" s="27" t="s">
        <v>1031</v>
      </c>
      <c r="T239" s="27" t="s">
        <v>1009</v>
      </c>
      <c r="U239" s="27" t="s">
        <v>1010</v>
      </c>
      <c r="V239" s="27" t="s">
        <v>1113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>
      <c r="S240" s="27" t="s">
        <v>1031</v>
      </c>
      <c r="T240" s="27" t="s">
        <v>1009</v>
      </c>
      <c r="U240" s="27" t="s">
        <v>1010</v>
      </c>
      <c r="V240" s="27" t="s">
        <v>1113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>
      <c r="S241" s="27" t="s">
        <v>1031</v>
      </c>
      <c r="T241" s="27" t="s">
        <v>1009</v>
      </c>
      <c r="U241" s="27" t="s">
        <v>1010</v>
      </c>
      <c r="V241" s="27" t="s">
        <v>1113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>
      <c r="S242" s="27" t="s">
        <v>1031</v>
      </c>
      <c r="T242" s="27" t="s">
        <v>1009</v>
      </c>
      <c r="U242" s="27" t="s">
        <v>1010</v>
      </c>
      <c r="V242" s="27" t="s">
        <v>1113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>
      <c r="S243" s="27" t="s">
        <v>1031</v>
      </c>
      <c r="T243" s="27" t="s">
        <v>1009</v>
      </c>
      <c r="U243" s="27" t="s">
        <v>1010</v>
      </c>
      <c r="V243" s="27" t="s">
        <v>1113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>
      <c r="S244" s="27" t="s">
        <v>1031</v>
      </c>
      <c r="T244" s="27" t="s">
        <v>1009</v>
      </c>
      <c r="U244" s="27" t="s">
        <v>1010</v>
      </c>
      <c r="V244" s="27" t="s">
        <v>1113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>
      <c r="S245" s="27" t="s">
        <v>1031</v>
      </c>
      <c r="T245" s="27" t="s">
        <v>1009</v>
      </c>
      <c r="U245" s="27" t="s">
        <v>1010</v>
      </c>
      <c r="V245" s="27" t="s">
        <v>1113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>
      <c r="S246" s="27" t="s">
        <v>1031</v>
      </c>
      <c r="T246" s="27" t="s">
        <v>1009</v>
      </c>
      <c r="U246" s="27" t="s">
        <v>1010</v>
      </c>
      <c r="V246" s="27" t="s">
        <v>1113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>
      <c r="S247" s="27" t="s">
        <v>1032</v>
      </c>
      <c r="T247" s="27" t="s">
        <v>1009</v>
      </c>
      <c r="U247" s="27" t="s">
        <v>1010</v>
      </c>
      <c r="V247" s="27" t="s">
        <v>1113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>
      <c r="S248" s="27" t="s">
        <v>1032</v>
      </c>
      <c r="T248" s="27" t="s">
        <v>1009</v>
      </c>
      <c r="U248" s="27" t="s">
        <v>1010</v>
      </c>
      <c r="V248" s="27" t="s">
        <v>1113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>
      <c r="S249" s="27" t="s">
        <v>1032</v>
      </c>
      <c r="T249" s="27" t="s">
        <v>1009</v>
      </c>
      <c r="U249" s="27" t="s">
        <v>1010</v>
      </c>
      <c r="V249" s="27" t="s">
        <v>1113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>
      <c r="S250" s="27" t="s">
        <v>1032</v>
      </c>
      <c r="T250" s="27" t="s">
        <v>1009</v>
      </c>
      <c r="U250" s="27" t="s">
        <v>1010</v>
      </c>
      <c r="V250" s="27" t="s">
        <v>1113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>
      <c r="S251" s="27" t="s">
        <v>1032</v>
      </c>
      <c r="T251" s="27" t="s">
        <v>1009</v>
      </c>
      <c r="U251" s="27" t="s">
        <v>1010</v>
      </c>
      <c r="V251" s="27" t="s">
        <v>1113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>
      <c r="S252" s="27" t="s">
        <v>1032</v>
      </c>
      <c r="T252" s="27" t="s">
        <v>1009</v>
      </c>
      <c r="U252" s="27" t="s">
        <v>1010</v>
      </c>
      <c r="V252" s="27" t="s">
        <v>1113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>
      <c r="S253" s="27" t="s">
        <v>1032</v>
      </c>
      <c r="T253" s="27" t="s">
        <v>1009</v>
      </c>
      <c r="U253" s="27" t="s">
        <v>1010</v>
      </c>
      <c r="V253" s="27" t="s">
        <v>1113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>
      <c r="S254" s="27" t="s">
        <v>1032</v>
      </c>
      <c r="T254" s="27" t="s">
        <v>1009</v>
      </c>
      <c r="U254" s="27" t="s">
        <v>1010</v>
      </c>
      <c r="V254" s="27" t="s">
        <v>1113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>
      <c r="S255" s="27" t="s">
        <v>1032</v>
      </c>
      <c r="T255" s="27" t="s">
        <v>1009</v>
      </c>
      <c r="U255" s="27" t="s">
        <v>1010</v>
      </c>
      <c r="V255" s="27" t="s">
        <v>1113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>
      <c r="S256" s="27" t="s">
        <v>1032</v>
      </c>
      <c r="T256" s="27" t="s">
        <v>1009</v>
      </c>
      <c r="U256" s="27" t="s">
        <v>1010</v>
      </c>
      <c r="V256" s="27" t="s">
        <v>1113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>
      <c r="S257" s="27" t="s">
        <v>1032</v>
      </c>
      <c r="T257" s="27" t="s">
        <v>1009</v>
      </c>
      <c r="U257" s="27" t="s">
        <v>1010</v>
      </c>
      <c r="V257" s="27" t="s">
        <v>1113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>
      <c r="S258" s="27" t="s">
        <v>1033</v>
      </c>
      <c r="T258" s="27" t="s">
        <v>1009</v>
      </c>
      <c r="U258" s="27" t="s">
        <v>1010</v>
      </c>
      <c r="V258" s="27" t="s">
        <v>1113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>
      <c r="S259" s="27" t="s">
        <v>1033</v>
      </c>
      <c r="T259" s="27" t="s">
        <v>1009</v>
      </c>
      <c r="U259" s="27" t="s">
        <v>1010</v>
      </c>
      <c r="V259" s="27" t="s">
        <v>1113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>
      <c r="S260" s="27" t="s">
        <v>1033</v>
      </c>
      <c r="T260" s="27" t="s">
        <v>1009</v>
      </c>
      <c r="U260" s="27" t="s">
        <v>1010</v>
      </c>
      <c r="V260" s="27" t="s">
        <v>1113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>
      <c r="S261" s="27" t="s">
        <v>1033</v>
      </c>
      <c r="T261" s="27" t="s">
        <v>1009</v>
      </c>
      <c r="U261" s="27" t="s">
        <v>1010</v>
      </c>
      <c r="V261" s="27" t="s">
        <v>1113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>
      <c r="S262" s="27" t="s">
        <v>1033</v>
      </c>
      <c r="T262" s="27" t="s">
        <v>1009</v>
      </c>
      <c r="U262" s="27" t="s">
        <v>1010</v>
      </c>
      <c r="V262" s="27" t="s">
        <v>1113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>
      <c r="S263" s="27" t="s">
        <v>1033</v>
      </c>
      <c r="T263" s="27" t="s">
        <v>1009</v>
      </c>
      <c r="U263" s="27" t="s">
        <v>1010</v>
      </c>
      <c r="V263" s="27" t="s">
        <v>1113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>
      <c r="S264" s="27" t="s">
        <v>1033</v>
      </c>
      <c r="T264" s="27" t="s">
        <v>1009</v>
      </c>
      <c r="U264" s="27" t="s">
        <v>1010</v>
      </c>
      <c r="V264" s="27" t="s">
        <v>1113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>
      <c r="S265" s="27" t="s">
        <v>1033</v>
      </c>
      <c r="T265" s="27" t="s">
        <v>1009</v>
      </c>
      <c r="U265" s="27" t="s">
        <v>1010</v>
      </c>
      <c r="V265" s="27" t="s">
        <v>1113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>
      <c r="S266" s="27" t="s">
        <v>1033</v>
      </c>
      <c r="T266" s="27" t="s">
        <v>1009</v>
      </c>
      <c r="U266" s="27" t="s">
        <v>1010</v>
      </c>
      <c r="V266" s="27" t="s">
        <v>1113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>
      <c r="S267" s="27" t="s">
        <v>1033</v>
      </c>
      <c r="T267" s="27" t="s">
        <v>1009</v>
      </c>
      <c r="U267" s="27" t="s">
        <v>1010</v>
      </c>
      <c r="V267" s="27" t="s">
        <v>1113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>
      <c r="S268" s="27" t="s">
        <v>1033</v>
      </c>
      <c r="T268" s="27" t="s">
        <v>1009</v>
      </c>
      <c r="U268" s="27" t="s">
        <v>1010</v>
      </c>
      <c r="V268" s="27" t="s">
        <v>1113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>
      <c r="S269" s="27" t="s">
        <v>1034</v>
      </c>
      <c r="T269" s="27" t="s">
        <v>1009</v>
      </c>
      <c r="U269" s="27" t="s">
        <v>1010</v>
      </c>
      <c r="V269" s="27" t="s">
        <v>1113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>
      <c r="S270" s="27" t="s">
        <v>1034</v>
      </c>
      <c r="T270" s="27" t="s">
        <v>1009</v>
      </c>
      <c r="U270" s="27" t="s">
        <v>1010</v>
      </c>
      <c r="V270" s="27" t="s">
        <v>1113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>
      <c r="S271" s="27" t="s">
        <v>1034</v>
      </c>
      <c r="T271" s="27" t="s">
        <v>1009</v>
      </c>
      <c r="U271" s="27" t="s">
        <v>1010</v>
      </c>
      <c r="V271" s="27" t="s">
        <v>1113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>
      <c r="S272" s="27" t="s">
        <v>1034</v>
      </c>
      <c r="T272" s="27" t="s">
        <v>1009</v>
      </c>
      <c r="U272" s="27" t="s">
        <v>1010</v>
      </c>
      <c r="V272" s="27" t="s">
        <v>1113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>
      <c r="S273" s="27" t="s">
        <v>1034</v>
      </c>
      <c r="T273" s="27" t="s">
        <v>1009</v>
      </c>
      <c r="U273" s="27" t="s">
        <v>1010</v>
      </c>
      <c r="V273" s="27" t="s">
        <v>1113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>
      <c r="S274" s="27" t="s">
        <v>1034</v>
      </c>
      <c r="T274" s="27" t="s">
        <v>1009</v>
      </c>
      <c r="U274" s="27" t="s">
        <v>1010</v>
      </c>
      <c r="V274" s="27" t="s">
        <v>1113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>
      <c r="S275" s="27" t="s">
        <v>1034</v>
      </c>
      <c r="T275" s="27" t="s">
        <v>1009</v>
      </c>
      <c r="U275" s="27" t="s">
        <v>1010</v>
      </c>
      <c r="V275" s="27" t="s">
        <v>1113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>
      <c r="S276" s="27" t="s">
        <v>1034</v>
      </c>
      <c r="T276" s="27" t="s">
        <v>1009</v>
      </c>
      <c r="U276" s="27" t="s">
        <v>1010</v>
      </c>
      <c r="V276" s="27" t="s">
        <v>1113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>
      <c r="S277" s="27" t="s">
        <v>1034</v>
      </c>
      <c r="T277" s="27" t="s">
        <v>1009</v>
      </c>
      <c r="U277" s="27" t="s">
        <v>1010</v>
      </c>
      <c r="V277" s="27" t="s">
        <v>1113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>
      <c r="S278" s="27" t="s">
        <v>1034</v>
      </c>
      <c r="T278" s="27" t="s">
        <v>1009</v>
      </c>
      <c r="U278" s="27" t="s">
        <v>1010</v>
      </c>
      <c r="V278" s="27" t="s">
        <v>1113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>
      <c r="S279" s="27" t="s">
        <v>1034</v>
      </c>
      <c r="T279" s="27" t="s">
        <v>1009</v>
      </c>
      <c r="U279" s="27" t="s">
        <v>1010</v>
      </c>
      <c r="V279" s="27" t="s">
        <v>1113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>
      <c r="S280" s="27" t="s">
        <v>1035</v>
      </c>
      <c r="T280" s="27" t="s">
        <v>1009</v>
      </c>
      <c r="U280" s="27" t="s">
        <v>1010</v>
      </c>
      <c r="V280" s="27" t="s">
        <v>1113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>
      <c r="S281" s="27" t="s">
        <v>1035</v>
      </c>
      <c r="T281" s="27" t="s">
        <v>1009</v>
      </c>
      <c r="U281" s="27" t="s">
        <v>1010</v>
      </c>
      <c r="V281" s="27" t="s">
        <v>1113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>
      <c r="S282" s="27" t="s">
        <v>1035</v>
      </c>
      <c r="T282" s="27" t="s">
        <v>1009</v>
      </c>
      <c r="U282" s="27" t="s">
        <v>1010</v>
      </c>
      <c r="V282" s="27" t="s">
        <v>1113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>
      <c r="S283" s="27" t="s">
        <v>1035</v>
      </c>
      <c r="T283" s="27" t="s">
        <v>1009</v>
      </c>
      <c r="U283" s="27" t="s">
        <v>1010</v>
      </c>
      <c r="V283" s="27" t="s">
        <v>1113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>
      <c r="S284" s="27" t="s">
        <v>1035</v>
      </c>
      <c r="T284" s="27" t="s">
        <v>1009</v>
      </c>
      <c r="U284" s="27" t="s">
        <v>1010</v>
      </c>
      <c r="V284" s="27" t="s">
        <v>1113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>
      <c r="S285" s="27" t="s">
        <v>1035</v>
      </c>
      <c r="T285" s="27" t="s">
        <v>1009</v>
      </c>
      <c r="U285" s="27" t="s">
        <v>1010</v>
      </c>
      <c r="V285" s="27" t="s">
        <v>1113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>
      <c r="S286" s="27" t="s">
        <v>1035</v>
      </c>
      <c r="T286" s="27" t="s">
        <v>1009</v>
      </c>
      <c r="U286" s="27" t="s">
        <v>1010</v>
      </c>
      <c r="V286" s="27" t="s">
        <v>1113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>
      <c r="S287" s="27" t="s">
        <v>1035</v>
      </c>
      <c r="T287" s="27" t="s">
        <v>1009</v>
      </c>
      <c r="U287" s="27" t="s">
        <v>1010</v>
      </c>
      <c r="V287" s="27" t="s">
        <v>1113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>
      <c r="S288" s="27" t="s">
        <v>1035</v>
      </c>
      <c r="T288" s="27" t="s">
        <v>1009</v>
      </c>
      <c r="U288" s="27" t="s">
        <v>1010</v>
      </c>
      <c r="V288" s="27" t="s">
        <v>1113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>
      <c r="S289" s="27" t="s">
        <v>1035</v>
      </c>
      <c r="T289" s="27" t="s">
        <v>1009</v>
      </c>
      <c r="U289" s="27" t="s">
        <v>1010</v>
      </c>
      <c r="V289" s="27" t="s">
        <v>1113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>
      <c r="S290" s="27" t="s">
        <v>1035</v>
      </c>
      <c r="T290" s="27" t="s">
        <v>1009</v>
      </c>
      <c r="U290" s="27" t="s">
        <v>1010</v>
      </c>
      <c r="V290" s="27" t="s">
        <v>1113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>
      <c r="S291" s="27" t="s">
        <v>1036</v>
      </c>
      <c r="T291" s="27" t="s">
        <v>1009</v>
      </c>
      <c r="U291" s="27" t="s">
        <v>1010</v>
      </c>
      <c r="V291" s="27" t="s">
        <v>1113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>
      <c r="S292" s="27" t="s">
        <v>1036</v>
      </c>
      <c r="T292" s="27" t="s">
        <v>1009</v>
      </c>
      <c r="U292" s="27" t="s">
        <v>1010</v>
      </c>
      <c r="V292" s="27" t="s">
        <v>1113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>
      <c r="S293" s="27" t="s">
        <v>1036</v>
      </c>
      <c r="T293" s="27" t="s">
        <v>1009</v>
      </c>
      <c r="U293" s="27" t="s">
        <v>1010</v>
      </c>
      <c r="V293" s="27" t="s">
        <v>1113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>
      <c r="S294" s="27" t="s">
        <v>1036</v>
      </c>
      <c r="T294" s="27" t="s">
        <v>1009</v>
      </c>
      <c r="U294" s="27" t="s">
        <v>1010</v>
      </c>
      <c r="V294" s="27" t="s">
        <v>1113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>
      <c r="S295" s="27" t="s">
        <v>1036</v>
      </c>
      <c r="T295" s="27" t="s">
        <v>1009</v>
      </c>
      <c r="U295" s="27" t="s">
        <v>1010</v>
      </c>
      <c r="V295" s="27" t="s">
        <v>1113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>
      <c r="S296" s="27" t="s">
        <v>1036</v>
      </c>
      <c r="T296" s="27" t="s">
        <v>1009</v>
      </c>
      <c r="U296" s="27" t="s">
        <v>1010</v>
      </c>
      <c r="V296" s="27" t="s">
        <v>1113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>
      <c r="S297" s="27" t="s">
        <v>1036</v>
      </c>
      <c r="T297" s="27" t="s">
        <v>1009</v>
      </c>
      <c r="U297" s="27" t="s">
        <v>1010</v>
      </c>
      <c r="V297" s="27" t="s">
        <v>1113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>
      <c r="S298" s="27" t="s">
        <v>1036</v>
      </c>
      <c r="T298" s="27" t="s">
        <v>1009</v>
      </c>
      <c r="U298" s="27" t="s">
        <v>1010</v>
      </c>
      <c r="V298" s="27" t="s">
        <v>1113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>
      <c r="S299" s="27" t="s">
        <v>1036</v>
      </c>
      <c r="T299" s="27" t="s">
        <v>1009</v>
      </c>
      <c r="U299" s="27" t="s">
        <v>1010</v>
      </c>
      <c r="V299" s="27" t="s">
        <v>1113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>
      <c r="S300" s="27" t="s">
        <v>1036</v>
      </c>
      <c r="T300" s="27" t="s">
        <v>1009</v>
      </c>
      <c r="U300" s="27" t="s">
        <v>1010</v>
      </c>
      <c r="V300" s="27" t="s">
        <v>1113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>
      <c r="S301" s="27" t="s">
        <v>1036</v>
      </c>
      <c r="T301" s="27" t="s">
        <v>1009</v>
      </c>
      <c r="U301" s="27" t="s">
        <v>1010</v>
      </c>
      <c r="V301" s="27" t="s">
        <v>1113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>
      <c r="S302" s="27" t="s">
        <v>1037</v>
      </c>
      <c r="T302" s="27" t="s">
        <v>1009</v>
      </c>
      <c r="U302" s="27" t="s">
        <v>1010</v>
      </c>
      <c r="V302" s="27" t="s">
        <v>1113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>
      <c r="S303" s="27" t="s">
        <v>1037</v>
      </c>
      <c r="T303" s="27" t="s">
        <v>1009</v>
      </c>
      <c r="U303" s="27" t="s">
        <v>1010</v>
      </c>
      <c r="V303" s="27" t="s">
        <v>1113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>
      <c r="S304" s="27" t="s">
        <v>1037</v>
      </c>
      <c r="T304" s="27" t="s">
        <v>1009</v>
      </c>
      <c r="U304" s="27" t="s">
        <v>1010</v>
      </c>
      <c r="V304" s="27" t="s">
        <v>1113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>
      <c r="S305" s="27" t="s">
        <v>1037</v>
      </c>
      <c r="T305" s="27" t="s">
        <v>1009</v>
      </c>
      <c r="U305" s="27" t="s">
        <v>1010</v>
      </c>
      <c r="V305" s="27" t="s">
        <v>1113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>
      <c r="S306" s="27" t="s">
        <v>1037</v>
      </c>
      <c r="T306" s="27" t="s">
        <v>1009</v>
      </c>
      <c r="U306" s="27" t="s">
        <v>1010</v>
      </c>
      <c r="V306" s="27" t="s">
        <v>1113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>
      <c r="S307" s="27" t="s">
        <v>1037</v>
      </c>
      <c r="T307" s="27" t="s">
        <v>1009</v>
      </c>
      <c r="U307" s="27" t="s">
        <v>1010</v>
      </c>
      <c r="V307" s="27" t="s">
        <v>1113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>
      <c r="S308" s="27" t="s">
        <v>1037</v>
      </c>
      <c r="T308" s="27" t="s">
        <v>1009</v>
      </c>
      <c r="U308" s="27" t="s">
        <v>1010</v>
      </c>
      <c r="V308" s="27" t="s">
        <v>1113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>
      <c r="S309" s="27" t="s">
        <v>1037</v>
      </c>
      <c r="T309" s="27" t="s">
        <v>1009</v>
      </c>
      <c r="U309" s="27" t="s">
        <v>1010</v>
      </c>
      <c r="V309" s="27" t="s">
        <v>1113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>
      <c r="S310" s="27" t="s">
        <v>1037</v>
      </c>
      <c r="T310" s="27" t="s">
        <v>1009</v>
      </c>
      <c r="U310" s="27" t="s">
        <v>1010</v>
      </c>
      <c r="V310" s="27" t="s">
        <v>1113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>
      <c r="S311" s="27" t="s">
        <v>1037</v>
      </c>
      <c r="T311" s="27" t="s">
        <v>1009</v>
      </c>
      <c r="U311" s="27" t="s">
        <v>1010</v>
      </c>
      <c r="V311" s="27" t="s">
        <v>1113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>
      <c r="S312" s="27" t="s">
        <v>1037</v>
      </c>
      <c r="T312" s="27" t="s">
        <v>1009</v>
      </c>
      <c r="U312" s="27" t="s">
        <v>1010</v>
      </c>
      <c r="V312" s="27" t="s">
        <v>1113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>
      <c r="S313" s="27" t="s">
        <v>1038</v>
      </c>
      <c r="T313" s="27" t="s">
        <v>1009</v>
      </c>
      <c r="U313" s="27" t="s">
        <v>1010</v>
      </c>
      <c r="V313" s="27" t="s">
        <v>1113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>
      <c r="S314" s="27" t="s">
        <v>1038</v>
      </c>
      <c r="T314" s="27" t="s">
        <v>1009</v>
      </c>
      <c r="U314" s="27" t="s">
        <v>1010</v>
      </c>
      <c r="V314" s="27" t="s">
        <v>1113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>
      <c r="S315" s="27" t="s">
        <v>1038</v>
      </c>
      <c r="T315" s="27" t="s">
        <v>1009</v>
      </c>
      <c r="U315" s="27" t="s">
        <v>1010</v>
      </c>
      <c r="V315" s="27" t="s">
        <v>1113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>
      <c r="S316" s="27" t="s">
        <v>1038</v>
      </c>
      <c r="T316" s="27" t="s">
        <v>1009</v>
      </c>
      <c r="U316" s="27" t="s">
        <v>1010</v>
      </c>
      <c r="V316" s="27" t="s">
        <v>1113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>
      <c r="S317" s="27" t="s">
        <v>1038</v>
      </c>
      <c r="T317" s="27" t="s">
        <v>1009</v>
      </c>
      <c r="U317" s="27" t="s">
        <v>1010</v>
      </c>
      <c r="V317" s="27" t="s">
        <v>1113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>
      <c r="S318" s="27" t="s">
        <v>1038</v>
      </c>
      <c r="T318" s="27" t="s">
        <v>1009</v>
      </c>
      <c r="U318" s="27" t="s">
        <v>1010</v>
      </c>
      <c r="V318" s="27" t="s">
        <v>1113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>
      <c r="S319" s="27" t="s">
        <v>1038</v>
      </c>
      <c r="T319" s="27" t="s">
        <v>1009</v>
      </c>
      <c r="U319" s="27" t="s">
        <v>1010</v>
      </c>
      <c r="V319" s="27" t="s">
        <v>1113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>
      <c r="S320" s="27" t="s">
        <v>1038</v>
      </c>
      <c r="T320" s="27" t="s">
        <v>1009</v>
      </c>
      <c r="U320" s="27" t="s">
        <v>1010</v>
      </c>
      <c r="V320" s="27" t="s">
        <v>1113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>
      <c r="S321" s="27" t="s">
        <v>1038</v>
      </c>
      <c r="T321" s="27" t="s">
        <v>1009</v>
      </c>
      <c r="U321" s="27" t="s">
        <v>1010</v>
      </c>
      <c r="V321" s="27" t="s">
        <v>1113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>
      <c r="S322" s="27" t="s">
        <v>1038</v>
      </c>
      <c r="T322" s="27" t="s">
        <v>1009</v>
      </c>
      <c r="U322" s="27" t="s">
        <v>1010</v>
      </c>
      <c r="V322" s="27" t="s">
        <v>1113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>
      <c r="S323" s="27" t="s">
        <v>1038</v>
      </c>
      <c r="T323" s="27" t="s">
        <v>1009</v>
      </c>
      <c r="U323" s="27" t="s">
        <v>1010</v>
      </c>
      <c r="V323" s="27" t="s">
        <v>1113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>
      <c r="S324" s="27" t="s">
        <v>1039</v>
      </c>
      <c r="T324" s="27" t="s">
        <v>1009</v>
      </c>
      <c r="U324" s="27" t="s">
        <v>1010</v>
      </c>
      <c r="V324" s="27" t="s">
        <v>1113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>
      <c r="S325" s="27" t="s">
        <v>1039</v>
      </c>
      <c r="T325" s="27" t="s">
        <v>1009</v>
      </c>
      <c r="U325" s="27" t="s">
        <v>1010</v>
      </c>
      <c r="V325" s="27" t="s">
        <v>1113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>
      <c r="S326" s="27" t="s">
        <v>1039</v>
      </c>
      <c r="T326" s="27" t="s">
        <v>1009</v>
      </c>
      <c r="U326" s="27" t="s">
        <v>1010</v>
      </c>
      <c r="V326" s="27" t="s">
        <v>1113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>
      <c r="S327" s="27" t="s">
        <v>1039</v>
      </c>
      <c r="T327" s="27" t="s">
        <v>1009</v>
      </c>
      <c r="U327" s="27" t="s">
        <v>1010</v>
      </c>
      <c r="V327" s="27" t="s">
        <v>1113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>
      <c r="S328" s="27" t="s">
        <v>1039</v>
      </c>
      <c r="T328" s="27" t="s">
        <v>1009</v>
      </c>
      <c r="U328" s="27" t="s">
        <v>1010</v>
      </c>
      <c r="V328" s="27" t="s">
        <v>1113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>
      <c r="S329" s="27" t="s">
        <v>1039</v>
      </c>
      <c r="T329" s="27" t="s">
        <v>1009</v>
      </c>
      <c r="U329" s="27" t="s">
        <v>1010</v>
      </c>
      <c r="V329" s="27" t="s">
        <v>1113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>
      <c r="S330" s="27" t="s">
        <v>1039</v>
      </c>
      <c r="T330" s="27" t="s">
        <v>1009</v>
      </c>
      <c r="U330" s="27" t="s">
        <v>1010</v>
      </c>
      <c r="V330" s="27" t="s">
        <v>1113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>
      <c r="S331" s="27" t="s">
        <v>1039</v>
      </c>
      <c r="T331" s="27" t="s">
        <v>1009</v>
      </c>
      <c r="U331" s="27" t="s">
        <v>1010</v>
      </c>
      <c r="V331" s="27" t="s">
        <v>1113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>
      <c r="S332" s="27" t="s">
        <v>1039</v>
      </c>
      <c r="T332" s="27" t="s">
        <v>1009</v>
      </c>
      <c r="U332" s="27" t="s">
        <v>1010</v>
      </c>
      <c r="V332" s="27" t="s">
        <v>1113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>
      <c r="S333" s="27" t="s">
        <v>1039</v>
      </c>
      <c r="T333" s="27" t="s">
        <v>1009</v>
      </c>
      <c r="U333" s="27" t="s">
        <v>1010</v>
      </c>
      <c r="V333" s="27" t="s">
        <v>1113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>
      <c r="S334" s="27" t="s">
        <v>1039</v>
      </c>
      <c r="T334" s="27" t="s">
        <v>1009</v>
      </c>
      <c r="U334" s="27" t="s">
        <v>1010</v>
      </c>
      <c r="V334" s="27" t="s">
        <v>1113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>
      <c r="S335" s="27" t="s">
        <v>1040</v>
      </c>
      <c r="T335" s="27" t="s">
        <v>1009</v>
      </c>
      <c r="U335" s="27" t="s">
        <v>1010</v>
      </c>
      <c r="V335" s="27" t="s">
        <v>1113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>
      <c r="S336" s="27" t="s">
        <v>1040</v>
      </c>
      <c r="T336" s="27" t="s">
        <v>1009</v>
      </c>
      <c r="U336" s="27" t="s">
        <v>1010</v>
      </c>
      <c r="V336" s="27" t="s">
        <v>1113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>
      <c r="S337" s="27" t="s">
        <v>1040</v>
      </c>
      <c r="T337" s="27" t="s">
        <v>1009</v>
      </c>
      <c r="U337" s="27" t="s">
        <v>1010</v>
      </c>
      <c r="V337" s="27" t="s">
        <v>1113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>
      <c r="S338" s="27" t="s">
        <v>1040</v>
      </c>
      <c r="T338" s="27" t="s">
        <v>1009</v>
      </c>
      <c r="U338" s="27" t="s">
        <v>1010</v>
      </c>
      <c r="V338" s="27" t="s">
        <v>1113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>
      <c r="S339" s="27" t="s">
        <v>1040</v>
      </c>
      <c r="T339" s="27" t="s">
        <v>1009</v>
      </c>
      <c r="U339" s="27" t="s">
        <v>1010</v>
      </c>
      <c r="V339" s="27" t="s">
        <v>1113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>
      <c r="S340" s="27" t="s">
        <v>1040</v>
      </c>
      <c r="T340" s="27" t="s">
        <v>1009</v>
      </c>
      <c r="U340" s="27" t="s">
        <v>1010</v>
      </c>
      <c r="V340" s="27" t="s">
        <v>1113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>
      <c r="S341" s="27" t="s">
        <v>1040</v>
      </c>
      <c r="T341" s="27" t="s">
        <v>1009</v>
      </c>
      <c r="U341" s="27" t="s">
        <v>1010</v>
      </c>
      <c r="V341" s="27" t="s">
        <v>1113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>
      <c r="S342" s="27" t="s">
        <v>1040</v>
      </c>
      <c r="T342" s="27" t="s">
        <v>1009</v>
      </c>
      <c r="U342" s="27" t="s">
        <v>1010</v>
      </c>
      <c r="V342" s="27" t="s">
        <v>1113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>
      <c r="S343" s="27" t="s">
        <v>1040</v>
      </c>
      <c r="T343" s="27" t="s">
        <v>1009</v>
      </c>
      <c r="U343" s="27" t="s">
        <v>1010</v>
      </c>
      <c r="V343" s="27" t="s">
        <v>1113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>
      <c r="S344" s="27" t="s">
        <v>1040</v>
      </c>
      <c r="T344" s="27" t="s">
        <v>1009</v>
      </c>
      <c r="U344" s="27" t="s">
        <v>1010</v>
      </c>
      <c r="V344" s="27" t="s">
        <v>1113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>
      <c r="S345" s="27" t="s">
        <v>1040</v>
      </c>
      <c r="T345" s="27" t="s">
        <v>1009</v>
      </c>
      <c r="U345" s="27" t="s">
        <v>1010</v>
      </c>
      <c r="V345" s="27" t="s">
        <v>1113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>
      <c r="S346" s="27" t="s">
        <v>1041</v>
      </c>
      <c r="T346" s="27" t="s">
        <v>1009</v>
      </c>
      <c r="U346" s="27" t="s">
        <v>1010</v>
      </c>
      <c r="V346" s="27" t="s">
        <v>1113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>
      <c r="S347" s="27" t="s">
        <v>1041</v>
      </c>
      <c r="T347" s="27" t="s">
        <v>1009</v>
      </c>
      <c r="U347" s="27" t="s">
        <v>1010</v>
      </c>
      <c r="V347" s="27" t="s">
        <v>1113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>
      <c r="S348" s="27" t="s">
        <v>1041</v>
      </c>
      <c r="T348" s="27" t="s">
        <v>1009</v>
      </c>
      <c r="U348" s="27" t="s">
        <v>1010</v>
      </c>
      <c r="V348" s="27" t="s">
        <v>1113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>
      <c r="S349" s="27" t="s">
        <v>1041</v>
      </c>
      <c r="T349" s="27" t="s">
        <v>1009</v>
      </c>
      <c r="U349" s="27" t="s">
        <v>1010</v>
      </c>
      <c r="V349" s="27" t="s">
        <v>1113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>
      <c r="S350" s="27" t="s">
        <v>1041</v>
      </c>
      <c r="T350" s="27" t="s">
        <v>1009</v>
      </c>
      <c r="U350" s="27" t="s">
        <v>1010</v>
      </c>
      <c r="V350" s="27" t="s">
        <v>1113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>
      <c r="S351" s="27" t="s">
        <v>1041</v>
      </c>
      <c r="T351" s="27" t="s">
        <v>1009</v>
      </c>
      <c r="U351" s="27" t="s">
        <v>1010</v>
      </c>
      <c r="V351" s="27" t="s">
        <v>1113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>
      <c r="S352" s="27" t="s">
        <v>1041</v>
      </c>
      <c r="T352" s="27" t="s">
        <v>1009</v>
      </c>
      <c r="U352" s="27" t="s">
        <v>1010</v>
      </c>
      <c r="V352" s="27" t="s">
        <v>1113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>
      <c r="S353" s="27" t="s">
        <v>1041</v>
      </c>
      <c r="T353" s="27" t="s">
        <v>1009</v>
      </c>
      <c r="U353" s="27" t="s">
        <v>1010</v>
      </c>
      <c r="V353" s="27" t="s">
        <v>1113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>
      <c r="S354" s="27" t="s">
        <v>1041</v>
      </c>
      <c r="T354" s="27" t="s">
        <v>1009</v>
      </c>
      <c r="U354" s="27" t="s">
        <v>1010</v>
      </c>
      <c r="V354" s="27" t="s">
        <v>1113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>
      <c r="S355" s="27" t="s">
        <v>1041</v>
      </c>
      <c r="T355" s="27" t="s">
        <v>1009</v>
      </c>
      <c r="U355" s="27" t="s">
        <v>1010</v>
      </c>
      <c r="V355" s="27" t="s">
        <v>1113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>
      <c r="S356" s="27" t="s">
        <v>1041</v>
      </c>
      <c r="T356" s="27" t="s">
        <v>1009</v>
      </c>
      <c r="U356" s="27" t="s">
        <v>1010</v>
      </c>
      <c r="V356" s="27" t="s">
        <v>1113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>
      <c r="S357" s="27" t="s">
        <v>1042</v>
      </c>
      <c r="T357" s="27" t="s">
        <v>1009</v>
      </c>
      <c r="U357" s="27" t="s">
        <v>1010</v>
      </c>
      <c r="V357" s="27" t="s">
        <v>1113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>
      <c r="S358" s="27" t="s">
        <v>1042</v>
      </c>
      <c r="T358" s="27" t="s">
        <v>1009</v>
      </c>
      <c r="U358" s="27" t="s">
        <v>1010</v>
      </c>
      <c r="V358" s="27" t="s">
        <v>1113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>
      <c r="S359" s="27" t="s">
        <v>1042</v>
      </c>
      <c r="T359" s="27" t="s">
        <v>1009</v>
      </c>
      <c r="U359" s="27" t="s">
        <v>1010</v>
      </c>
      <c r="V359" s="27" t="s">
        <v>1113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>
      <c r="S360" s="27" t="s">
        <v>1042</v>
      </c>
      <c r="T360" s="27" t="s">
        <v>1009</v>
      </c>
      <c r="U360" s="27" t="s">
        <v>1010</v>
      </c>
      <c r="V360" s="27" t="s">
        <v>1113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>
      <c r="S361" s="27" t="s">
        <v>1042</v>
      </c>
      <c r="T361" s="27" t="s">
        <v>1009</v>
      </c>
      <c r="U361" s="27" t="s">
        <v>1010</v>
      </c>
      <c r="V361" s="27" t="s">
        <v>1113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>
      <c r="S362" s="27" t="s">
        <v>1042</v>
      </c>
      <c r="T362" s="27" t="s">
        <v>1009</v>
      </c>
      <c r="U362" s="27" t="s">
        <v>1010</v>
      </c>
      <c r="V362" s="27" t="s">
        <v>1113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>
      <c r="S363" s="27" t="s">
        <v>1042</v>
      </c>
      <c r="T363" s="27" t="s">
        <v>1009</v>
      </c>
      <c r="U363" s="27" t="s">
        <v>1010</v>
      </c>
      <c r="V363" s="27" t="s">
        <v>1113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>
      <c r="S364" s="27" t="s">
        <v>1042</v>
      </c>
      <c r="T364" s="27" t="s">
        <v>1009</v>
      </c>
      <c r="U364" s="27" t="s">
        <v>1010</v>
      </c>
      <c r="V364" s="27" t="s">
        <v>1113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>
      <c r="S365" s="27" t="s">
        <v>1042</v>
      </c>
      <c r="T365" s="27" t="s">
        <v>1009</v>
      </c>
      <c r="U365" s="27" t="s">
        <v>1010</v>
      </c>
      <c r="V365" s="27" t="s">
        <v>1113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>
      <c r="S366" s="27" t="s">
        <v>1042</v>
      </c>
      <c r="T366" s="27" t="s">
        <v>1009</v>
      </c>
      <c r="U366" s="27" t="s">
        <v>1010</v>
      </c>
      <c r="V366" s="27" t="s">
        <v>1113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>
      <c r="S367" s="27" t="s">
        <v>1042</v>
      </c>
      <c r="T367" s="27" t="s">
        <v>1009</v>
      </c>
      <c r="U367" s="27" t="s">
        <v>1010</v>
      </c>
      <c r="V367" s="27" t="s">
        <v>1113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>
      <c r="S368" s="27" t="s">
        <v>1043</v>
      </c>
      <c r="T368" s="27" t="s">
        <v>1009</v>
      </c>
      <c r="U368" s="27" t="s">
        <v>1010</v>
      </c>
      <c r="V368" s="27" t="s">
        <v>1113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>
      <c r="S369" s="27" t="s">
        <v>1043</v>
      </c>
      <c r="T369" s="27" t="s">
        <v>1009</v>
      </c>
      <c r="U369" s="27" t="s">
        <v>1010</v>
      </c>
      <c r="V369" s="27" t="s">
        <v>1113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>
      <c r="S370" s="27" t="s">
        <v>1043</v>
      </c>
      <c r="T370" s="27" t="s">
        <v>1009</v>
      </c>
      <c r="U370" s="27" t="s">
        <v>1010</v>
      </c>
      <c r="V370" s="27" t="s">
        <v>1113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>
      <c r="S371" s="27" t="s">
        <v>1043</v>
      </c>
      <c r="T371" s="27" t="s">
        <v>1009</v>
      </c>
      <c r="U371" s="27" t="s">
        <v>1010</v>
      </c>
      <c r="V371" s="27" t="s">
        <v>1113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>
      <c r="S372" s="27" t="s">
        <v>1043</v>
      </c>
      <c r="T372" s="27" t="s">
        <v>1009</v>
      </c>
      <c r="U372" s="27" t="s">
        <v>1010</v>
      </c>
      <c r="V372" s="27" t="s">
        <v>1113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>
      <c r="S373" s="27" t="s">
        <v>1043</v>
      </c>
      <c r="T373" s="27" t="s">
        <v>1009</v>
      </c>
      <c r="U373" s="27" t="s">
        <v>1010</v>
      </c>
      <c r="V373" s="27" t="s">
        <v>1113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>
      <c r="S374" s="27" t="s">
        <v>1043</v>
      </c>
      <c r="T374" s="27" t="s">
        <v>1009</v>
      </c>
      <c r="U374" s="27" t="s">
        <v>1010</v>
      </c>
      <c r="V374" s="27" t="s">
        <v>1113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>
      <c r="S375" s="27" t="s">
        <v>1043</v>
      </c>
      <c r="T375" s="27" t="s">
        <v>1009</v>
      </c>
      <c r="U375" s="27" t="s">
        <v>1010</v>
      </c>
      <c r="V375" s="27" t="s">
        <v>1113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>
      <c r="S376" s="27" t="s">
        <v>1043</v>
      </c>
      <c r="T376" s="27" t="s">
        <v>1009</v>
      </c>
      <c r="U376" s="27" t="s">
        <v>1010</v>
      </c>
      <c r="V376" s="27" t="s">
        <v>1113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>
      <c r="S377" s="27" t="s">
        <v>1043</v>
      </c>
      <c r="T377" s="27" t="s">
        <v>1009</v>
      </c>
      <c r="U377" s="27" t="s">
        <v>1010</v>
      </c>
      <c r="V377" s="27" t="s">
        <v>1113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>
      <c r="S378" s="27" t="s">
        <v>1043</v>
      </c>
      <c r="T378" s="27" t="s">
        <v>1009</v>
      </c>
      <c r="U378" s="27" t="s">
        <v>1010</v>
      </c>
      <c r="V378" s="27" t="s">
        <v>1113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>
      <c r="S379" s="27" t="s">
        <v>1044</v>
      </c>
      <c r="T379" s="27" t="s">
        <v>1009</v>
      </c>
      <c r="U379" s="27" t="s">
        <v>1010</v>
      </c>
      <c r="V379" s="27" t="s">
        <v>1113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>
      <c r="S380" s="27" t="s">
        <v>1044</v>
      </c>
      <c r="T380" s="27" t="s">
        <v>1009</v>
      </c>
      <c r="U380" s="27" t="s">
        <v>1010</v>
      </c>
      <c r="V380" s="27" t="s">
        <v>1113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>
      <c r="S381" s="27" t="s">
        <v>1044</v>
      </c>
      <c r="T381" s="27" t="s">
        <v>1009</v>
      </c>
      <c r="U381" s="27" t="s">
        <v>1010</v>
      </c>
      <c r="V381" s="27" t="s">
        <v>1113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>
      <c r="S382" s="27" t="s">
        <v>1044</v>
      </c>
      <c r="T382" s="27" t="s">
        <v>1009</v>
      </c>
      <c r="U382" s="27" t="s">
        <v>1010</v>
      </c>
      <c r="V382" s="27" t="s">
        <v>1113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>
      <c r="S383" s="27" t="s">
        <v>1044</v>
      </c>
      <c r="T383" s="27" t="s">
        <v>1009</v>
      </c>
      <c r="U383" s="27" t="s">
        <v>1010</v>
      </c>
      <c r="V383" s="27" t="s">
        <v>1113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>
      <c r="S384" s="27" t="s">
        <v>1044</v>
      </c>
      <c r="T384" s="27" t="s">
        <v>1009</v>
      </c>
      <c r="U384" s="27" t="s">
        <v>1010</v>
      </c>
      <c r="V384" s="27" t="s">
        <v>1113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>
      <c r="S385" s="27" t="s">
        <v>1044</v>
      </c>
      <c r="T385" s="27" t="s">
        <v>1009</v>
      </c>
      <c r="U385" s="27" t="s">
        <v>1010</v>
      </c>
      <c r="V385" s="27" t="s">
        <v>1113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>
      <c r="S386" s="27" t="s">
        <v>1044</v>
      </c>
      <c r="T386" s="27" t="s">
        <v>1009</v>
      </c>
      <c r="U386" s="27" t="s">
        <v>1010</v>
      </c>
      <c r="V386" s="27" t="s">
        <v>1113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>
      <c r="S387" s="27" t="s">
        <v>1044</v>
      </c>
      <c r="T387" s="27" t="s">
        <v>1009</v>
      </c>
      <c r="U387" s="27" t="s">
        <v>1010</v>
      </c>
      <c r="V387" s="27" t="s">
        <v>1113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>
      <c r="S388" s="27" t="s">
        <v>1044</v>
      </c>
      <c r="T388" s="27" t="s">
        <v>1009</v>
      </c>
      <c r="U388" s="27" t="s">
        <v>1010</v>
      </c>
      <c r="V388" s="27" t="s">
        <v>1113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>
      <c r="S389" s="27" t="s">
        <v>1044</v>
      </c>
      <c r="T389" s="27" t="s">
        <v>1009</v>
      </c>
      <c r="U389" s="27" t="s">
        <v>1010</v>
      </c>
      <c r="V389" s="27" t="s">
        <v>1113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>
      <c r="S390" s="27" t="s">
        <v>1045</v>
      </c>
      <c r="T390" s="27" t="s">
        <v>1009</v>
      </c>
      <c r="U390" s="27" t="s">
        <v>1010</v>
      </c>
      <c r="V390" s="27" t="s">
        <v>1113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>
      <c r="S391" s="27" t="s">
        <v>1045</v>
      </c>
      <c r="T391" s="27" t="s">
        <v>1009</v>
      </c>
      <c r="U391" s="27" t="s">
        <v>1010</v>
      </c>
      <c r="V391" s="27" t="s">
        <v>1113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>
      <c r="S392" s="27" t="s">
        <v>1045</v>
      </c>
      <c r="T392" s="27" t="s">
        <v>1009</v>
      </c>
      <c r="U392" s="27" t="s">
        <v>1010</v>
      </c>
      <c r="V392" s="27" t="s">
        <v>1113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>
      <c r="S393" s="27" t="s">
        <v>1045</v>
      </c>
      <c r="T393" s="27" t="s">
        <v>1009</v>
      </c>
      <c r="U393" s="27" t="s">
        <v>1010</v>
      </c>
      <c r="V393" s="27" t="s">
        <v>1113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>
      <c r="S394" s="27" t="s">
        <v>1045</v>
      </c>
      <c r="T394" s="27" t="s">
        <v>1009</v>
      </c>
      <c r="U394" s="27" t="s">
        <v>1010</v>
      </c>
      <c r="V394" s="27" t="s">
        <v>1113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>
      <c r="S395" s="27" t="s">
        <v>1045</v>
      </c>
      <c r="T395" s="27" t="s">
        <v>1009</v>
      </c>
      <c r="U395" s="27" t="s">
        <v>1010</v>
      </c>
      <c r="V395" s="27" t="s">
        <v>1113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>
      <c r="S396" s="27" t="s">
        <v>1045</v>
      </c>
      <c r="T396" s="27" t="s">
        <v>1009</v>
      </c>
      <c r="U396" s="27" t="s">
        <v>1010</v>
      </c>
      <c r="V396" s="27" t="s">
        <v>1113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>
      <c r="S397" s="27" t="s">
        <v>1045</v>
      </c>
      <c r="T397" s="27" t="s">
        <v>1009</v>
      </c>
      <c r="U397" s="27" t="s">
        <v>1010</v>
      </c>
      <c r="V397" s="27" t="s">
        <v>1113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>
      <c r="S398" s="27" t="s">
        <v>1045</v>
      </c>
      <c r="T398" s="27" t="s">
        <v>1009</v>
      </c>
      <c r="U398" s="27" t="s">
        <v>1010</v>
      </c>
      <c r="V398" s="27" t="s">
        <v>1113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>
      <c r="S399" s="27" t="s">
        <v>1045</v>
      </c>
      <c r="T399" s="27" t="s">
        <v>1009</v>
      </c>
      <c r="U399" s="27" t="s">
        <v>1010</v>
      </c>
      <c r="V399" s="27" t="s">
        <v>1113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>
      <c r="S400" s="27" t="s">
        <v>1045</v>
      </c>
      <c r="T400" s="27" t="s">
        <v>1009</v>
      </c>
      <c r="U400" s="27" t="s">
        <v>1010</v>
      </c>
      <c r="V400" s="27" t="s">
        <v>1113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>
      <c r="S401" s="27" t="s">
        <v>1046</v>
      </c>
      <c r="T401" s="27" t="s">
        <v>1009</v>
      </c>
      <c r="U401" s="27" t="s">
        <v>1010</v>
      </c>
      <c r="V401" s="27" t="s">
        <v>1113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>
      <c r="S402" s="27" t="s">
        <v>1046</v>
      </c>
      <c r="T402" s="27" t="s">
        <v>1009</v>
      </c>
      <c r="U402" s="27" t="s">
        <v>1010</v>
      </c>
      <c r="V402" s="27" t="s">
        <v>1113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>
      <c r="S403" s="27" t="s">
        <v>1046</v>
      </c>
      <c r="T403" s="27" t="s">
        <v>1009</v>
      </c>
      <c r="U403" s="27" t="s">
        <v>1010</v>
      </c>
      <c r="V403" s="27" t="s">
        <v>1113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>
      <c r="S404" s="27" t="s">
        <v>1046</v>
      </c>
      <c r="T404" s="27" t="s">
        <v>1009</v>
      </c>
      <c r="U404" s="27" t="s">
        <v>1010</v>
      </c>
      <c r="V404" s="27" t="s">
        <v>1113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>
      <c r="S405" s="27" t="s">
        <v>1046</v>
      </c>
      <c r="T405" s="27" t="s">
        <v>1009</v>
      </c>
      <c r="U405" s="27" t="s">
        <v>1010</v>
      </c>
      <c r="V405" s="27" t="s">
        <v>1113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>
      <c r="S406" s="27" t="s">
        <v>1046</v>
      </c>
      <c r="T406" s="27" t="s">
        <v>1009</v>
      </c>
      <c r="U406" s="27" t="s">
        <v>1010</v>
      </c>
      <c r="V406" s="27" t="s">
        <v>1113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>
      <c r="S407" s="27" t="s">
        <v>1046</v>
      </c>
      <c r="T407" s="27" t="s">
        <v>1009</v>
      </c>
      <c r="U407" s="27" t="s">
        <v>1010</v>
      </c>
      <c r="V407" s="27" t="s">
        <v>1113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>
      <c r="S408" s="27" t="s">
        <v>1046</v>
      </c>
      <c r="T408" s="27" t="s">
        <v>1009</v>
      </c>
      <c r="U408" s="27" t="s">
        <v>1010</v>
      </c>
      <c r="V408" s="27" t="s">
        <v>1113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>
      <c r="S409" s="27" t="s">
        <v>1046</v>
      </c>
      <c r="T409" s="27" t="s">
        <v>1009</v>
      </c>
      <c r="U409" s="27" t="s">
        <v>1010</v>
      </c>
      <c r="V409" s="27" t="s">
        <v>1113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>
      <c r="S410" s="27" t="s">
        <v>1046</v>
      </c>
      <c r="T410" s="27" t="s">
        <v>1009</v>
      </c>
      <c r="U410" s="27" t="s">
        <v>1010</v>
      </c>
      <c r="V410" s="27" t="s">
        <v>1113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>
      <c r="S411" s="27" t="s">
        <v>1046</v>
      </c>
      <c r="T411" s="27" t="s">
        <v>1009</v>
      </c>
      <c r="U411" s="27" t="s">
        <v>1010</v>
      </c>
      <c r="V411" s="27" t="s">
        <v>1113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>
      <c r="S412" s="27" t="s">
        <v>1047</v>
      </c>
      <c r="T412" s="27" t="s">
        <v>1009</v>
      </c>
      <c r="U412" s="27" t="s">
        <v>1010</v>
      </c>
      <c r="V412" s="27" t="s">
        <v>1113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>
      <c r="S413" s="27" t="s">
        <v>1047</v>
      </c>
      <c r="T413" s="27" t="s">
        <v>1009</v>
      </c>
      <c r="U413" s="27" t="s">
        <v>1010</v>
      </c>
      <c r="V413" s="27" t="s">
        <v>1113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>
      <c r="S414" s="27" t="s">
        <v>1047</v>
      </c>
      <c r="T414" s="27" t="s">
        <v>1009</v>
      </c>
      <c r="U414" s="27" t="s">
        <v>1010</v>
      </c>
      <c r="V414" s="27" t="s">
        <v>1113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>
      <c r="S415" s="27" t="s">
        <v>1047</v>
      </c>
      <c r="T415" s="27" t="s">
        <v>1009</v>
      </c>
      <c r="U415" s="27" t="s">
        <v>1010</v>
      </c>
      <c r="V415" s="27" t="s">
        <v>1113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>
      <c r="S416" s="27" t="s">
        <v>1047</v>
      </c>
      <c r="T416" s="27" t="s">
        <v>1009</v>
      </c>
      <c r="U416" s="27" t="s">
        <v>1010</v>
      </c>
      <c r="V416" s="27" t="s">
        <v>1113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>
      <c r="S417" s="27" t="s">
        <v>1047</v>
      </c>
      <c r="T417" s="27" t="s">
        <v>1009</v>
      </c>
      <c r="U417" s="27" t="s">
        <v>1010</v>
      </c>
      <c r="V417" s="27" t="s">
        <v>1113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>
      <c r="S418" s="27" t="s">
        <v>1047</v>
      </c>
      <c r="T418" s="27" t="s">
        <v>1009</v>
      </c>
      <c r="U418" s="27" t="s">
        <v>1010</v>
      </c>
      <c r="V418" s="27" t="s">
        <v>1113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>
      <c r="S419" s="27" t="s">
        <v>1047</v>
      </c>
      <c r="T419" s="27" t="s">
        <v>1009</v>
      </c>
      <c r="U419" s="27" t="s">
        <v>1010</v>
      </c>
      <c r="V419" s="27" t="s">
        <v>1113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>
      <c r="S420" s="27" t="s">
        <v>1047</v>
      </c>
      <c r="T420" s="27" t="s">
        <v>1009</v>
      </c>
      <c r="U420" s="27" t="s">
        <v>1010</v>
      </c>
      <c r="V420" s="27" t="s">
        <v>1113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>
      <c r="S421" s="27" t="s">
        <v>1047</v>
      </c>
      <c r="T421" s="27" t="s">
        <v>1009</v>
      </c>
      <c r="U421" s="27" t="s">
        <v>1010</v>
      </c>
      <c r="V421" s="27" t="s">
        <v>1113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>
      <c r="S422" s="27" t="s">
        <v>1047</v>
      </c>
      <c r="T422" s="27" t="s">
        <v>1009</v>
      </c>
      <c r="U422" s="27" t="s">
        <v>1010</v>
      </c>
      <c r="V422" s="27" t="s">
        <v>1113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>
      <c r="S423" s="27" t="s">
        <v>1048</v>
      </c>
      <c r="T423" s="27" t="s">
        <v>1009</v>
      </c>
      <c r="U423" s="27" t="s">
        <v>1010</v>
      </c>
      <c r="V423" s="27" t="s">
        <v>1113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>
      <c r="S424" s="27" t="s">
        <v>1048</v>
      </c>
      <c r="T424" s="27" t="s">
        <v>1009</v>
      </c>
      <c r="U424" s="27" t="s">
        <v>1010</v>
      </c>
      <c r="V424" s="27" t="s">
        <v>1113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>
      <c r="S425" s="27" t="s">
        <v>1048</v>
      </c>
      <c r="T425" s="27" t="s">
        <v>1009</v>
      </c>
      <c r="U425" s="27" t="s">
        <v>1010</v>
      </c>
      <c r="V425" s="27" t="s">
        <v>1113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>
      <c r="S426" s="27" t="s">
        <v>1048</v>
      </c>
      <c r="T426" s="27" t="s">
        <v>1009</v>
      </c>
      <c r="U426" s="27" t="s">
        <v>1010</v>
      </c>
      <c r="V426" s="27" t="s">
        <v>1113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>
      <c r="S427" s="27" t="s">
        <v>1048</v>
      </c>
      <c r="T427" s="27" t="s">
        <v>1009</v>
      </c>
      <c r="U427" s="27" t="s">
        <v>1010</v>
      </c>
      <c r="V427" s="27" t="s">
        <v>1113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>
      <c r="S428" s="27" t="s">
        <v>1048</v>
      </c>
      <c r="T428" s="27" t="s">
        <v>1009</v>
      </c>
      <c r="U428" s="27" t="s">
        <v>1010</v>
      </c>
      <c r="V428" s="27" t="s">
        <v>1113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>
      <c r="S429" s="27" t="s">
        <v>1048</v>
      </c>
      <c r="T429" s="27" t="s">
        <v>1009</v>
      </c>
      <c r="U429" s="27" t="s">
        <v>1010</v>
      </c>
      <c r="V429" s="27" t="s">
        <v>1113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>
      <c r="S430" s="27" t="s">
        <v>1048</v>
      </c>
      <c r="T430" s="27" t="s">
        <v>1009</v>
      </c>
      <c r="U430" s="27" t="s">
        <v>1010</v>
      </c>
      <c r="V430" s="27" t="s">
        <v>1113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>
      <c r="S431" s="27" t="s">
        <v>1048</v>
      </c>
      <c r="T431" s="27" t="s">
        <v>1009</v>
      </c>
      <c r="U431" s="27" t="s">
        <v>1010</v>
      </c>
      <c r="V431" s="27" t="s">
        <v>1113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>
      <c r="S432" s="27" t="s">
        <v>1048</v>
      </c>
      <c r="T432" s="27" t="s">
        <v>1009</v>
      </c>
      <c r="U432" s="27" t="s">
        <v>1010</v>
      </c>
      <c r="V432" s="27" t="s">
        <v>1113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>
      <c r="S433" s="27" t="s">
        <v>1048</v>
      </c>
      <c r="T433" s="27" t="s">
        <v>1009</v>
      </c>
      <c r="U433" s="27" t="s">
        <v>1010</v>
      </c>
      <c r="V433" s="27" t="s">
        <v>1113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>
      <c r="S434" s="27" t="s">
        <v>1049</v>
      </c>
      <c r="T434" s="27" t="s">
        <v>1009</v>
      </c>
      <c r="U434" s="27" t="s">
        <v>1010</v>
      </c>
      <c r="V434" s="27" t="s">
        <v>1113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>
      <c r="S435" s="27" t="s">
        <v>1049</v>
      </c>
      <c r="T435" s="27" t="s">
        <v>1009</v>
      </c>
      <c r="U435" s="27" t="s">
        <v>1010</v>
      </c>
      <c r="V435" s="27" t="s">
        <v>1113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>
      <c r="S436" s="27" t="s">
        <v>1049</v>
      </c>
      <c r="T436" s="27" t="s">
        <v>1009</v>
      </c>
      <c r="U436" s="27" t="s">
        <v>1010</v>
      </c>
      <c r="V436" s="27" t="s">
        <v>1113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>
      <c r="S437" s="27" t="s">
        <v>1049</v>
      </c>
      <c r="T437" s="27" t="s">
        <v>1009</v>
      </c>
      <c r="U437" s="27" t="s">
        <v>1010</v>
      </c>
      <c r="V437" s="27" t="s">
        <v>1113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>
      <c r="S438" s="27" t="s">
        <v>1049</v>
      </c>
      <c r="T438" s="27" t="s">
        <v>1009</v>
      </c>
      <c r="U438" s="27" t="s">
        <v>1010</v>
      </c>
      <c r="V438" s="27" t="s">
        <v>1113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>
      <c r="S439" s="27" t="s">
        <v>1049</v>
      </c>
      <c r="T439" s="27" t="s">
        <v>1009</v>
      </c>
      <c r="U439" s="27" t="s">
        <v>1010</v>
      </c>
      <c r="V439" s="27" t="s">
        <v>1113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>
      <c r="S440" s="27" t="s">
        <v>1049</v>
      </c>
      <c r="T440" s="27" t="s">
        <v>1009</v>
      </c>
      <c r="U440" s="27" t="s">
        <v>1010</v>
      </c>
      <c r="V440" s="27" t="s">
        <v>1113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>
      <c r="S441" s="27" t="s">
        <v>1049</v>
      </c>
      <c r="T441" s="27" t="s">
        <v>1009</v>
      </c>
      <c r="U441" s="27" t="s">
        <v>1010</v>
      </c>
      <c r="V441" s="27" t="s">
        <v>1113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>
      <c r="S442" s="27" t="s">
        <v>1049</v>
      </c>
      <c r="T442" s="27" t="s">
        <v>1009</v>
      </c>
      <c r="U442" s="27" t="s">
        <v>1010</v>
      </c>
      <c r="V442" s="27" t="s">
        <v>1113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>
      <c r="S443" s="27" t="s">
        <v>1049</v>
      </c>
      <c r="T443" s="27" t="s">
        <v>1009</v>
      </c>
      <c r="U443" s="27" t="s">
        <v>1010</v>
      </c>
      <c r="V443" s="27" t="s">
        <v>1113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>
      <c r="S444" s="27" t="s">
        <v>1049</v>
      </c>
      <c r="T444" s="27" t="s">
        <v>1009</v>
      </c>
      <c r="U444" s="27" t="s">
        <v>1010</v>
      </c>
      <c r="V444" s="27" t="s">
        <v>1113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>
      <c r="S445" s="27" t="s">
        <v>1050</v>
      </c>
      <c r="T445" s="27" t="s">
        <v>1009</v>
      </c>
      <c r="U445" s="27" t="s">
        <v>1010</v>
      </c>
      <c r="V445" s="27" t="s">
        <v>1113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>
      <c r="S446" s="27" t="s">
        <v>1050</v>
      </c>
      <c r="T446" s="27" t="s">
        <v>1009</v>
      </c>
      <c r="U446" s="27" t="s">
        <v>1010</v>
      </c>
      <c r="V446" s="27" t="s">
        <v>1113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>
      <c r="S447" s="27" t="s">
        <v>1050</v>
      </c>
      <c r="T447" s="27" t="s">
        <v>1009</v>
      </c>
      <c r="U447" s="27" t="s">
        <v>1010</v>
      </c>
      <c r="V447" s="27" t="s">
        <v>1113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>
      <c r="S448" s="27" t="s">
        <v>1050</v>
      </c>
      <c r="T448" s="27" t="s">
        <v>1009</v>
      </c>
      <c r="U448" s="27" t="s">
        <v>1010</v>
      </c>
      <c r="V448" s="27" t="s">
        <v>1113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>
      <c r="S449" s="27" t="s">
        <v>1050</v>
      </c>
      <c r="T449" s="27" t="s">
        <v>1009</v>
      </c>
      <c r="U449" s="27" t="s">
        <v>1010</v>
      </c>
      <c r="V449" s="27" t="s">
        <v>1113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>
      <c r="S450" s="27" t="s">
        <v>1050</v>
      </c>
      <c r="T450" s="27" t="s">
        <v>1009</v>
      </c>
      <c r="U450" s="27" t="s">
        <v>1010</v>
      </c>
      <c r="V450" s="27" t="s">
        <v>1113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>
      <c r="S451" s="27" t="s">
        <v>1050</v>
      </c>
      <c r="T451" s="27" t="s">
        <v>1009</v>
      </c>
      <c r="U451" s="27" t="s">
        <v>1010</v>
      </c>
      <c r="V451" s="27" t="s">
        <v>1113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>
      <c r="S452" s="27" t="s">
        <v>1050</v>
      </c>
      <c r="T452" s="27" t="s">
        <v>1009</v>
      </c>
      <c r="U452" s="27" t="s">
        <v>1010</v>
      </c>
      <c r="V452" s="27" t="s">
        <v>1113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>
      <c r="S453" s="27" t="s">
        <v>1050</v>
      </c>
      <c r="T453" s="27" t="s">
        <v>1009</v>
      </c>
      <c r="U453" s="27" t="s">
        <v>1010</v>
      </c>
      <c r="V453" s="27" t="s">
        <v>1113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>
      <c r="S454" s="27" t="s">
        <v>1050</v>
      </c>
      <c r="T454" s="27" t="s">
        <v>1009</v>
      </c>
      <c r="U454" s="27" t="s">
        <v>1010</v>
      </c>
      <c r="V454" s="27" t="s">
        <v>1113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>
      <c r="S455" s="27" t="s">
        <v>1050</v>
      </c>
      <c r="T455" s="27" t="s">
        <v>1009</v>
      </c>
      <c r="U455" s="27" t="s">
        <v>1010</v>
      </c>
      <c r="V455" s="27" t="s">
        <v>1113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>
      <c r="S456" s="27" t="s">
        <v>1051</v>
      </c>
      <c r="T456" s="27" t="s">
        <v>1009</v>
      </c>
      <c r="U456" s="27" t="s">
        <v>1010</v>
      </c>
      <c r="V456" s="27" t="s">
        <v>1113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>
      <c r="S457" s="27" t="s">
        <v>1051</v>
      </c>
      <c r="T457" s="27" t="s">
        <v>1009</v>
      </c>
      <c r="U457" s="27" t="s">
        <v>1010</v>
      </c>
      <c r="V457" s="27" t="s">
        <v>1113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>
      <c r="S458" s="27" t="s">
        <v>1051</v>
      </c>
      <c r="T458" s="27" t="s">
        <v>1009</v>
      </c>
      <c r="U458" s="27" t="s">
        <v>1010</v>
      </c>
      <c r="V458" s="27" t="s">
        <v>1113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>
      <c r="S459" s="27" t="s">
        <v>1051</v>
      </c>
      <c r="T459" s="27" t="s">
        <v>1009</v>
      </c>
      <c r="U459" s="27" t="s">
        <v>1010</v>
      </c>
      <c r="V459" s="27" t="s">
        <v>1113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>
      <c r="S460" s="27" t="s">
        <v>1051</v>
      </c>
      <c r="T460" s="27" t="s">
        <v>1009</v>
      </c>
      <c r="U460" s="27" t="s">
        <v>1010</v>
      </c>
      <c r="V460" s="27" t="s">
        <v>1113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>
      <c r="S461" s="27" t="s">
        <v>1051</v>
      </c>
      <c r="T461" s="27" t="s">
        <v>1009</v>
      </c>
      <c r="U461" s="27" t="s">
        <v>1010</v>
      </c>
      <c r="V461" s="27" t="s">
        <v>1113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>
      <c r="S462" s="27" t="s">
        <v>1051</v>
      </c>
      <c r="T462" s="27" t="s">
        <v>1009</v>
      </c>
      <c r="U462" s="27" t="s">
        <v>1010</v>
      </c>
      <c r="V462" s="27" t="s">
        <v>1113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>
      <c r="S463" s="27" t="s">
        <v>1051</v>
      </c>
      <c r="T463" s="27" t="s">
        <v>1009</v>
      </c>
      <c r="U463" s="27" t="s">
        <v>1010</v>
      </c>
      <c r="V463" s="27" t="s">
        <v>1113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>
      <c r="S464" s="27" t="s">
        <v>1051</v>
      </c>
      <c r="T464" s="27" t="s">
        <v>1009</v>
      </c>
      <c r="U464" s="27" t="s">
        <v>1010</v>
      </c>
      <c r="V464" s="27" t="s">
        <v>1113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>
      <c r="S465" s="27" t="s">
        <v>1051</v>
      </c>
      <c r="T465" s="27" t="s">
        <v>1009</v>
      </c>
      <c r="U465" s="27" t="s">
        <v>1010</v>
      </c>
      <c r="V465" s="27" t="s">
        <v>1113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>
      <c r="S466" s="27" t="s">
        <v>1051</v>
      </c>
      <c r="T466" s="27" t="s">
        <v>1009</v>
      </c>
      <c r="U466" s="27" t="s">
        <v>1010</v>
      </c>
      <c r="V466" s="27" t="s">
        <v>1113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>
      <c r="S467" s="27" t="s">
        <v>1052</v>
      </c>
      <c r="T467" s="27" t="s">
        <v>1009</v>
      </c>
      <c r="U467" s="27" t="s">
        <v>1010</v>
      </c>
      <c r="V467" s="27" t="s">
        <v>1113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>
      <c r="S468" s="27" t="s">
        <v>1052</v>
      </c>
      <c r="T468" s="27" t="s">
        <v>1009</v>
      </c>
      <c r="U468" s="27" t="s">
        <v>1010</v>
      </c>
      <c r="V468" s="27" t="s">
        <v>1113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>
      <c r="S469" s="27" t="s">
        <v>1052</v>
      </c>
      <c r="T469" s="27" t="s">
        <v>1009</v>
      </c>
      <c r="U469" s="27" t="s">
        <v>1010</v>
      </c>
      <c r="V469" s="27" t="s">
        <v>1113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>
      <c r="S470" s="27" t="s">
        <v>1052</v>
      </c>
      <c r="T470" s="27" t="s">
        <v>1009</v>
      </c>
      <c r="U470" s="27" t="s">
        <v>1010</v>
      </c>
      <c r="V470" s="27" t="s">
        <v>1113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>
      <c r="S471" s="27" t="s">
        <v>1052</v>
      </c>
      <c r="T471" s="27" t="s">
        <v>1009</v>
      </c>
      <c r="U471" s="27" t="s">
        <v>1010</v>
      </c>
      <c r="V471" s="27" t="s">
        <v>1113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>
      <c r="S472" s="27" t="s">
        <v>1052</v>
      </c>
      <c r="T472" s="27" t="s">
        <v>1009</v>
      </c>
      <c r="U472" s="27" t="s">
        <v>1010</v>
      </c>
      <c r="V472" s="27" t="s">
        <v>1113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>
      <c r="S473" s="27" t="s">
        <v>1052</v>
      </c>
      <c r="T473" s="27" t="s">
        <v>1009</v>
      </c>
      <c r="U473" s="27" t="s">
        <v>1010</v>
      </c>
      <c r="V473" s="27" t="s">
        <v>1113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>
      <c r="S474" s="27" t="s">
        <v>1052</v>
      </c>
      <c r="T474" s="27" t="s">
        <v>1009</v>
      </c>
      <c r="U474" s="27" t="s">
        <v>1010</v>
      </c>
      <c r="V474" s="27" t="s">
        <v>1113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>
      <c r="S475" s="27" t="s">
        <v>1052</v>
      </c>
      <c r="T475" s="27" t="s">
        <v>1009</v>
      </c>
      <c r="U475" s="27" t="s">
        <v>1010</v>
      </c>
      <c r="V475" s="27" t="s">
        <v>1113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>
      <c r="S476" s="27" t="s">
        <v>1052</v>
      </c>
      <c r="T476" s="27" t="s">
        <v>1009</v>
      </c>
      <c r="U476" s="27" t="s">
        <v>1010</v>
      </c>
      <c r="V476" s="27" t="s">
        <v>1113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>
      <c r="S477" s="27" t="s">
        <v>1052</v>
      </c>
      <c r="T477" s="27" t="s">
        <v>1009</v>
      </c>
      <c r="U477" s="27" t="s">
        <v>1010</v>
      </c>
      <c r="V477" s="27" t="s">
        <v>1113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>
      <c r="S478" s="27" t="s">
        <v>1053</v>
      </c>
      <c r="T478" s="27" t="s">
        <v>1009</v>
      </c>
      <c r="U478" s="27" t="s">
        <v>1010</v>
      </c>
      <c r="V478" s="27" t="s">
        <v>1113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>
      <c r="S479" s="27" t="s">
        <v>1053</v>
      </c>
      <c r="T479" s="27" t="s">
        <v>1009</v>
      </c>
      <c r="U479" s="27" t="s">
        <v>1010</v>
      </c>
      <c r="V479" s="27" t="s">
        <v>1113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>
      <c r="S480" s="27" t="s">
        <v>1053</v>
      </c>
      <c r="T480" s="27" t="s">
        <v>1009</v>
      </c>
      <c r="U480" s="27" t="s">
        <v>1010</v>
      </c>
      <c r="V480" s="27" t="s">
        <v>1113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>
      <c r="S481" s="27" t="s">
        <v>1053</v>
      </c>
      <c r="T481" s="27" t="s">
        <v>1009</v>
      </c>
      <c r="U481" s="27" t="s">
        <v>1010</v>
      </c>
      <c r="V481" s="27" t="s">
        <v>1113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>
      <c r="S482" s="27" t="s">
        <v>1053</v>
      </c>
      <c r="T482" s="27" t="s">
        <v>1009</v>
      </c>
      <c r="U482" s="27" t="s">
        <v>1010</v>
      </c>
      <c r="V482" s="27" t="s">
        <v>1113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>
      <c r="S483" s="27" t="s">
        <v>1053</v>
      </c>
      <c r="T483" s="27" t="s">
        <v>1009</v>
      </c>
      <c r="U483" s="27" t="s">
        <v>1010</v>
      </c>
      <c r="V483" s="27" t="s">
        <v>1113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>
      <c r="S484" s="27" t="s">
        <v>1053</v>
      </c>
      <c r="T484" s="27" t="s">
        <v>1009</v>
      </c>
      <c r="U484" s="27" t="s">
        <v>1010</v>
      </c>
      <c r="V484" s="27" t="s">
        <v>1113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>
      <c r="S485" s="27" t="s">
        <v>1053</v>
      </c>
      <c r="T485" s="27" t="s">
        <v>1009</v>
      </c>
      <c r="U485" s="27" t="s">
        <v>1010</v>
      </c>
      <c r="V485" s="27" t="s">
        <v>1113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>
      <c r="S486" s="27" t="s">
        <v>1053</v>
      </c>
      <c r="T486" s="27" t="s">
        <v>1009</v>
      </c>
      <c r="U486" s="27" t="s">
        <v>1010</v>
      </c>
      <c r="V486" s="27" t="s">
        <v>1113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>
      <c r="S487" s="27" t="s">
        <v>1053</v>
      </c>
      <c r="T487" s="27" t="s">
        <v>1009</v>
      </c>
      <c r="U487" s="27" t="s">
        <v>1010</v>
      </c>
      <c r="V487" s="27" t="s">
        <v>1113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>
      <c r="S488" s="27" t="s">
        <v>1053</v>
      </c>
      <c r="T488" s="27" t="s">
        <v>1009</v>
      </c>
      <c r="U488" s="27" t="s">
        <v>1010</v>
      </c>
      <c r="V488" s="27" t="s">
        <v>1113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>
      <c r="S489" s="27" t="s">
        <v>1054</v>
      </c>
      <c r="T489" s="27" t="s">
        <v>1009</v>
      </c>
      <c r="U489" s="27" t="s">
        <v>1010</v>
      </c>
      <c r="V489" s="27" t="s">
        <v>1113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>
      <c r="S490" s="27" t="s">
        <v>1054</v>
      </c>
      <c r="T490" s="27" t="s">
        <v>1009</v>
      </c>
      <c r="U490" s="27" t="s">
        <v>1010</v>
      </c>
      <c r="V490" s="27" t="s">
        <v>1113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>
      <c r="S491" s="27" t="s">
        <v>1054</v>
      </c>
      <c r="T491" s="27" t="s">
        <v>1009</v>
      </c>
      <c r="U491" s="27" t="s">
        <v>1010</v>
      </c>
      <c r="V491" s="27" t="s">
        <v>1113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>
      <c r="S492" s="27" t="s">
        <v>1054</v>
      </c>
      <c r="T492" s="27" t="s">
        <v>1009</v>
      </c>
      <c r="U492" s="27" t="s">
        <v>1010</v>
      </c>
      <c r="V492" s="27" t="s">
        <v>1113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>
      <c r="S493" s="27" t="s">
        <v>1054</v>
      </c>
      <c r="T493" s="27" t="s">
        <v>1009</v>
      </c>
      <c r="U493" s="27" t="s">
        <v>1010</v>
      </c>
      <c r="V493" s="27" t="s">
        <v>1113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>
      <c r="S494" s="27" t="s">
        <v>1054</v>
      </c>
      <c r="T494" s="27" t="s">
        <v>1009</v>
      </c>
      <c r="U494" s="27" t="s">
        <v>1010</v>
      </c>
      <c r="V494" s="27" t="s">
        <v>1113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>
      <c r="S495" s="27" t="s">
        <v>1054</v>
      </c>
      <c r="T495" s="27" t="s">
        <v>1009</v>
      </c>
      <c r="U495" s="27" t="s">
        <v>1010</v>
      </c>
      <c r="V495" s="27" t="s">
        <v>1113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>
      <c r="S496" s="27" t="s">
        <v>1054</v>
      </c>
      <c r="T496" s="27" t="s">
        <v>1009</v>
      </c>
      <c r="U496" s="27" t="s">
        <v>1010</v>
      </c>
      <c r="V496" s="27" t="s">
        <v>1113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>
      <c r="S497" s="27" t="s">
        <v>1054</v>
      </c>
      <c r="T497" s="27" t="s">
        <v>1009</v>
      </c>
      <c r="U497" s="27" t="s">
        <v>1010</v>
      </c>
      <c r="V497" s="27" t="s">
        <v>1113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>
      <c r="S498" s="27" t="s">
        <v>1054</v>
      </c>
      <c r="T498" s="27" t="s">
        <v>1009</v>
      </c>
      <c r="U498" s="27" t="s">
        <v>1010</v>
      </c>
      <c r="V498" s="27" t="s">
        <v>1113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>
      <c r="S499" s="27" t="s">
        <v>1054</v>
      </c>
      <c r="T499" s="27" t="s">
        <v>1009</v>
      </c>
      <c r="U499" s="27" t="s">
        <v>1010</v>
      </c>
      <c r="V499" s="27" t="s">
        <v>1113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>
      <c r="S500" s="27" t="s">
        <v>1055</v>
      </c>
      <c r="T500" s="27" t="s">
        <v>1009</v>
      </c>
      <c r="U500" s="27" t="s">
        <v>1010</v>
      </c>
      <c r="V500" s="27" t="s">
        <v>1113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>
      <c r="S501" s="27" t="s">
        <v>1055</v>
      </c>
      <c r="T501" s="27" t="s">
        <v>1009</v>
      </c>
      <c r="U501" s="27" t="s">
        <v>1010</v>
      </c>
      <c r="V501" s="27" t="s">
        <v>1113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>
      <c r="S502" s="27" t="s">
        <v>1055</v>
      </c>
      <c r="T502" s="27" t="s">
        <v>1009</v>
      </c>
      <c r="U502" s="27" t="s">
        <v>1010</v>
      </c>
      <c r="V502" s="27" t="s">
        <v>1113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>
      <c r="S503" s="27" t="s">
        <v>1055</v>
      </c>
      <c r="T503" s="27" t="s">
        <v>1009</v>
      </c>
      <c r="U503" s="27" t="s">
        <v>1010</v>
      </c>
      <c r="V503" s="27" t="s">
        <v>1113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>
      <c r="S504" s="27" t="s">
        <v>1055</v>
      </c>
      <c r="T504" s="27" t="s">
        <v>1009</v>
      </c>
      <c r="U504" s="27" t="s">
        <v>1010</v>
      </c>
      <c r="V504" s="27" t="s">
        <v>1113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>
      <c r="S505" s="27" t="s">
        <v>1055</v>
      </c>
      <c r="T505" s="27" t="s">
        <v>1009</v>
      </c>
      <c r="U505" s="27" t="s">
        <v>1010</v>
      </c>
      <c r="V505" s="27" t="s">
        <v>1113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>
      <c r="S506" s="27" t="s">
        <v>1055</v>
      </c>
      <c r="T506" s="27" t="s">
        <v>1009</v>
      </c>
      <c r="U506" s="27" t="s">
        <v>1010</v>
      </c>
      <c r="V506" s="27" t="s">
        <v>1113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>
      <c r="S507" s="27" t="s">
        <v>1055</v>
      </c>
      <c r="T507" s="27" t="s">
        <v>1009</v>
      </c>
      <c r="U507" s="27" t="s">
        <v>1010</v>
      </c>
      <c r="V507" s="27" t="s">
        <v>1113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>
      <c r="S508" s="27" t="s">
        <v>1055</v>
      </c>
      <c r="T508" s="27" t="s">
        <v>1009</v>
      </c>
      <c r="U508" s="27" t="s">
        <v>1010</v>
      </c>
      <c r="V508" s="27" t="s">
        <v>1113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>
      <c r="S509" s="27" t="s">
        <v>1055</v>
      </c>
      <c r="T509" s="27" t="s">
        <v>1009</v>
      </c>
      <c r="U509" s="27" t="s">
        <v>1010</v>
      </c>
      <c r="V509" s="27" t="s">
        <v>1113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>
      <c r="S510" s="27" t="s">
        <v>1055</v>
      </c>
      <c r="T510" s="27" t="s">
        <v>1009</v>
      </c>
      <c r="U510" s="27" t="s">
        <v>1010</v>
      </c>
      <c r="V510" s="27" t="s">
        <v>1113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>
      <c r="S511" s="27" t="s">
        <v>1056</v>
      </c>
      <c r="T511" s="27" t="s">
        <v>1009</v>
      </c>
      <c r="U511" s="27" t="s">
        <v>1010</v>
      </c>
      <c r="V511" s="27" t="s">
        <v>1113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>
      <c r="S512" s="27" t="s">
        <v>1056</v>
      </c>
      <c r="T512" s="27" t="s">
        <v>1009</v>
      </c>
      <c r="U512" s="27" t="s">
        <v>1010</v>
      </c>
      <c r="V512" s="27" t="s">
        <v>1113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>
      <c r="S513" s="27" t="s">
        <v>1056</v>
      </c>
      <c r="T513" s="27" t="s">
        <v>1009</v>
      </c>
      <c r="U513" s="27" t="s">
        <v>1010</v>
      </c>
      <c r="V513" s="27" t="s">
        <v>1113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>
      <c r="S514" s="27" t="s">
        <v>1056</v>
      </c>
      <c r="T514" s="27" t="s">
        <v>1009</v>
      </c>
      <c r="U514" s="27" t="s">
        <v>1010</v>
      </c>
      <c r="V514" s="27" t="s">
        <v>1113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>
      <c r="S515" s="27" t="s">
        <v>1056</v>
      </c>
      <c r="T515" s="27" t="s">
        <v>1009</v>
      </c>
      <c r="U515" s="27" t="s">
        <v>1010</v>
      </c>
      <c r="V515" s="27" t="s">
        <v>1113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>
      <c r="S516" s="27" t="s">
        <v>1056</v>
      </c>
      <c r="T516" s="27" t="s">
        <v>1009</v>
      </c>
      <c r="U516" s="27" t="s">
        <v>1010</v>
      </c>
      <c r="V516" s="27" t="s">
        <v>1113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>
      <c r="S517" s="27" t="s">
        <v>1056</v>
      </c>
      <c r="T517" s="27" t="s">
        <v>1009</v>
      </c>
      <c r="U517" s="27" t="s">
        <v>1010</v>
      </c>
      <c r="V517" s="27" t="s">
        <v>1113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>
      <c r="S518" s="27" t="s">
        <v>1056</v>
      </c>
      <c r="T518" s="27" t="s">
        <v>1009</v>
      </c>
      <c r="U518" s="27" t="s">
        <v>1010</v>
      </c>
      <c r="V518" s="27" t="s">
        <v>1113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>
      <c r="S519" s="27" t="s">
        <v>1056</v>
      </c>
      <c r="T519" s="27" t="s">
        <v>1009</v>
      </c>
      <c r="U519" s="27" t="s">
        <v>1010</v>
      </c>
      <c r="V519" s="27" t="s">
        <v>1113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>
      <c r="S520" s="27" t="s">
        <v>1056</v>
      </c>
      <c r="T520" s="27" t="s">
        <v>1009</v>
      </c>
      <c r="U520" s="27" t="s">
        <v>1010</v>
      </c>
      <c r="V520" s="27" t="s">
        <v>1113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>
      <c r="S521" s="27" t="s">
        <v>1056</v>
      </c>
      <c r="T521" s="27" t="s">
        <v>1009</v>
      </c>
      <c r="U521" s="27" t="s">
        <v>1010</v>
      </c>
      <c r="V521" s="27" t="s">
        <v>1113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>
      <c r="S522" s="27" t="s">
        <v>1057</v>
      </c>
      <c r="T522" s="27" t="s">
        <v>1009</v>
      </c>
      <c r="U522" s="27" t="s">
        <v>1010</v>
      </c>
      <c r="V522" s="27" t="s">
        <v>1113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>
      <c r="S523" s="27" t="s">
        <v>1057</v>
      </c>
      <c r="T523" s="27" t="s">
        <v>1009</v>
      </c>
      <c r="U523" s="27" t="s">
        <v>1010</v>
      </c>
      <c r="V523" s="27" t="s">
        <v>1113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>
      <c r="S524" s="27" t="s">
        <v>1057</v>
      </c>
      <c r="T524" s="27" t="s">
        <v>1009</v>
      </c>
      <c r="U524" s="27" t="s">
        <v>1010</v>
      </c>
      <c r="V524" s="27" t="s">
        <v>1113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>
      <c r="S525" s="27" t="s">
        <v>1057</v>
      </c>
      <c r="T525" s="27" t="s">
        <v>1009</v>
      </c>
      <c r="U525" s="27" t="s">
        <v>1010</v>
      </c>
      <c r="V525" s="27" t="s">
        <v>1113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>
      <c r="S526" s="27" t="s">
        <v>1057</v>
      </c>
      <c r="T526" s="27" t="s">
        <v>1009</v>
      </c>
      <c r="U526" s="27" t="s">
        <v>1010</v>
      </c>
      <c r="V526" s="27" t="s">
        <v>1113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>
      <c r="S527" s="27" t="s">
        <v>1057</v>
      </c>
      <c r="T527" s="27" t="s">
        <v>1009</v>
      </c>
      <c r="U527" s="27" t="s">
        <v>1010</v>
      </c>
      <c r="V527" s="27" t="s">
        <v>1113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>
      <c r="S528" s="27" t="s">
        <v>1057</v>
      </c>
      <c r="T528" s="27" t="s">
        <v>1009</v>
      </c>
      <c r="U528" s="27" t="s">
        <v>1010</v>
      </c>
      <c r="V528" s="27" t="s">
        <v>1113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>
      <c r="S529" s="27" t="s">
        <v>1057</v>
      </c>
      <c r="T529" s="27" t="s">
        <v>1009</v>
      </c>
      <c r="U529" s="27" t="s">
        <v>1010</v>
      </c>
      <c r="V529" s="27" t="s">
        <v>1113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>
      <c r="S530" s="27" t="s">
        <v>1057</v>
      </c>
      <c r="T530" s="27" t="s">
        <v>1009</v>
      </c>
      <c r="U530" s="27" t="s">
        <v>1010</v>
      </c>
      <c r="V530" s="27" t="s">
        <v>1113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>
      <c r="S531" s="27" t="s">
        <v>1057</v>
      </c>
      <c r="T531" s="27" t="s">
        <v>1009</v>
      </c>
      <c r="U531" s="27" t="s">
        <v>1010</v>
      </c>
      <c r="V531" s="27" t="s">
        <v>1113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>
      <c r="S532" s="27" t="s">
        <v>1057</v>
      </c>
      <c r="T532" s="27" t="s">
        <v>1009</v>
      </c>
      <c r="U532" s="27" t="s">
        <v>1010</v>
      </c>
      <c r="V532" s="27" t="s">
        <v>1113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>
      <c r="S533" s="27" t="s">
        <v>1058</v>
      </c>
      <c r="T533" s="27" t="s">
        <v>1009</v>
      </c>
      <c r="U533" s="27" t="s">
        <v>1010</v>
      </c>
      <c r="V533" s="27" t="s">
        <v>1113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>
      <c r="S534" s="27" t="s">
        <v>1058</v>
      </c>
      <c r="T534" s="27" t="s">
        <v>1009</v>
      </c>
      <c r="U534" s="27" t="s">
        <v>1010</v>
      </c>
      <c r="V534" s="27" t="s">
        <v>1113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>
      <c r="S535" s="27" t="s">
        <v>1058</v>
      </c>
      <c r="T535" s="27" t="s">
        <v>1009</v>
      </c>
      <c r="U535" s="27" t="s">
        <v>1010</v>
      </c>
      <c r="V535" s="27" t="s">
        <v>1113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>
      <c r="S536" s="27" t="s">
        <v>1058</v>
      </c>
      <c r="T536" s="27" t="s">
        <v>1009</v>
      </c>
      <c r="U536" s="27" t="s">
        <v>1010</v>
      </c>
      <c r="V536" s="27" t="s">
        <v>1113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>
      <c r="S537" s="27" t="s">
        <v>1058</v>
      </c>
      <c r="T537" s="27" t="s">
        <v>1009</v>
      </c>
      <c r="U537" s="27" t="s">
        <v>1010</v>
      </c>
      <c r="V537" s="27" t="s">
        <v>1113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>
      <c r="S538" s="27" t="s">
        <v>1058</v>
      </c>
      <c r="T538" s="27" t="s">
        <v>1009</v>
      </c>
      <c r="U538" s="27" t="s">
        <v>1010</v>
      </c>
      <c r="V538" s="27" t="s">
        <v>1113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>
      <c r="S539" s="27" t="s">
        <v>1058</v>
      </c>
      <c r="T539" s="27" t="s">
        <v>1009</v>
      </c>
      <c r="U539" s="27" t="s">
        <v>1010</v>
      </c>
      <c r="V539" s="27" t="s">
        <v>1113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>
      <c r="S540" s="27" t="s">
        <v>1058</v>
      </c>
      <c r="T540" s="27" t="s">
        <v>1009</v>
      </c>
      <c r="U540" s="27" t="s">
        <v>1010</v>
      </c>
      <c r="V540" s="27" t="s">
        <v>1113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>
      <c r="S541" s="27" t="s">
        <v>1058</v>
      </c>
      <c r="T541" s="27" t="s">
        <v>1009</v>
      </c>
      <c r="U541" s="27" t="s">
        <v>1010</v>
      </c>
      <c r="V541" s="27" t="s">
        <v>1113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>
      <c r="S542" s="27" t="s">
        <v>1058</v>
      </c>
      <c r="T542" s="27" t="s">
        <v>1009</v>
      </c>
      <c r="U542" s="27" t="s">
        <v>1010</v>
      </c>
      <c r="V542" s="27" t="s">
        <v>1113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>
      <c r="S543" s="27" t="s">
        <v>1058</v>
      </c>
      <c r="T543" s="27" t="s">
        <v>1009</v>
      </c>
      <c r="U543" s="27" t="s">
        <v>1010</v>
      </c>
      <c r="V543" s="27" t="s">
        <v>1113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>
      <c r="S544" s="27" t="s">
        <v>1059</v>
      </c>
      <c r="T544" s="27" t="s">
        <v>1009</v>
      </c>
      <c r="U544" s="27" t="s">
        <v>1010</v>
      </c>
      <c r="V544" s="27" t="s">
        <v>1113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>
      <c r="S545" s="27" t="s">
        <v>1059</v>
      </c>
      <c r="T545" s="27" t="s">
        <v>1009</v>
      </c>
      <c r="U545" s="27" t="s">
        <v>1010</v>
      </c>
      <c r="V545" s="27" t="s">
        <v>1113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>
      <c r="S546" s="27" t="s">
        <v>1059</v>
      </c>
      <c r="T546" s="27" t="s">
        <v>1009</v>
      </c>
      <c r="U546" s="27" t="s">
        <v>1010</v>
      </c>
      <c r="V546" s="27" t="s">
        <v>1113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>
      <c r="S547" s="27" t="s">
        <v>1059</v>
      </c>
      <c r="T547" s="27" t="s">
        <v>1009</v>
      </c>
      <c r="U547" s="27" t="s">
        <v>1010</v>
      </c>
      <c r="V547" s="27" t="s">
        <v>1113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>
      <c r="S548" s="27" t="s">
        <v>1059</v>
      </c>
      <c r="T548" s="27" t="s">
        <v>1009</v>
      </c>
      <c r="U548" s="27" t="s">
        <v>1010</v>
      </c>
      <c r="V548" s="27" t="s">
        <v>1113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>
      <c r="S549" s="27" t="s">
        <v>1059</v>
      </c>
      <c r="T549" s="27" t="s">
        <v>1009</v>
      </c>
      <c r="U549" s="27" t="s">
        <v>1010</v>
      </c>
      <c r="V549" s="27" t="s">
        <v>1113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>
      <c r="S550" s="27" t="s">
        <v>1059</v>
      </c>
      <c r="T550" s="27" t="s">
        <v>1009</v>
      </c>
      <c r="U550" s="27" t="s">
        <v>1010</v>
      </c>
      <c r="V550" s="27" t="s">
        <v>1113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>
      <c r="S551" s="27" t="s">
        <v>1059</v>
      </c>
      <c r="T551" s="27" t="s">
        <v>1009</v>
      </c>
      <c r="U551" s="27" t="s">
        <v>1010</v>
      </c>
      <c r="V551" s="27" t="s">
        <v>1113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>
      <c r="S552" s="27" t="s">
        <v>1059</v>
      </c>
      <c r="T552" s="27" t="s">
        <v>1009</v>
      </c>
      <c r="U552" s="27" t="s">
        <v>1010</v>
      </c>
      <c r="V552" s="27" t="s">
        <v>1113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>
      <c r="S553" s="27" t="s">
        <v>1059</v>
      </c>
      <c r="T553" s="27" t="s">
        <v>1009</v>
      </c>
      <c r="U553" s="27" t="s">
        <v>1010</v>
      </c>
      <c r="V553" s="27" t="s">
        <v>1113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>
      <c r="S554" s="27" t="s">
        <v>1059</v>
      </c>
      <c r="T554" s="27" t="s">
        <v>1009</v>
      </c>
      <c r="U554" s="27" t="s">
        <v>1010</v>
      </c>
      <c r="V554" s="27" t="s">
        <v>1113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>
      <c r="S555" s="27" t="s">
        <v>1060</v>
      </c>
      <c r="T555" s="27" t="s">
        <v>1009</v>
      </c>
      <c r="U555" s="27" t="s">
        <v>1010</v>
      </c>
      <c r="V555" s="27" t="s">
        <v>1113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>
      <c r="S556" s="27" t="s">
        <v>1060</v>
      </c>
      <c r="T556" s="27" t="s">
        <v>1009</v>
      </c>
      <c r="U556" s="27" t="s">
        <v>1010</v>
      </c>
      <c r="V556" s="27" t="s">
        <v>1113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>
      <c r="S557" s="27" t="s">
        <v>1060</v>
      </c>
      <c r="T557" s="27" t="s">
        <v>1009</v>
      </c>
      <c r="U557" s="27" t="s">
        <v>1010</v>
      </c>
      <c r="V557" s="27" t="s">
        <v>1113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>
      <c r="S558" s="27" t="s">
        <v>1060</v>
      </c>
      <c r="T558" s="27" t="s">
        <v>1009</v>
      </c>
      <c r="U558" s="27" t="s">
        <v>1010</v>
      </c>
      <c r="V558" s="27" t="s">
        <v>1113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>
      <c r="S559" s="27" t="s">
        <v>1060</v>
      </c>
      <c r="T559" s="27" t="s">
        <v>1009</v>
      </c>
      <c r="U559" s="27" t="s">
        <v>1010</v>
      </c>
      <c r="V559" s="27" t="s">
        <v>1113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>
      <c r="S560" s="27" t="s">
        <v>1060</v>
      </c>
      <c r="T560" s="27" t="s">
        <v>1009</v>
      </c>
      <c r="U560" s="27" t="s">
        <v>1010</v>
      </c>
      <c r="V560" s="27" t="s">
        <v>1113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>
      <c r="S561" s="27" t="s">
        <v>1060</v>
      </c>
      <c r="T561" s="27" t="s">
        <v>1009</v>
      </c>
      <c r="U561" s="27" t="s">
        <v>1010</v>
      </c>
      <c r="V561" s="27" t="s">
        <v>1113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>
      <c r="S562" s="27" t="s">
        <v>1060</v>
      </c>
      <c r="T562" s="27" t="s">
        <v>1009</v>
      </c>
      <c r="U562" s="27" t="s">
        <v>1010</v>
      </c>
      <c r="V562" s="27" t="s">
        <v>1113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>
      <c r="S563" s="27" t="s">
        <v>1060</v>
      </c>
      <c r="T563" s="27" t="s">
        <v>1009</v>
      </c>
      <c r="U563" s="27" t="s">
        <v>1010</v>
      </c>
      <c r="V563" s="27" t="s">
        <v>1113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>
      <c r="S564" s="27" t="s">
        <v>1060</v>
      </c>
      <c r="T564" s="27" t="s">
        <v>1009</v>
      </c>
      <c r="U564" s="27" t="s">
        <v>1010</v>
      </c>
      <c r="V564" s="27" t="s">
        <v>1113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>
      <c r="S565" s="27" t="s">
        <v>1060</v>
      </c>
      <c r="T565" s="27" t="s">
        <v>1009</v>
      </c>
      <c r="U565" s="27" t="s">
        <v>1010</v>
      </c>
      <c r="V565" s="27" t="s">
        <v>1113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>
      <c r="S566" s="27" t="s">
        <v>1061</v>
      </c>
      <c r="T566" s="27" t="s">
        <v>1009</v>
      </c>
      <c r="U566" s="27" t="s">
        <v>1010</v>
      </c>
      <c r="V566" s="27" t="s">
        <v>1113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>
      <c r="S567" s="27" t="s">
        <v>1061</v>
      </c>
      <c r="T567" s="27" t="s">
        <v>1009</v>
      </c>
      <c r="U567" s="27" t="s">
        <v>1010</v>
      </c>
      <c r="V567" s="27" t="s">
        <v>1113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>
      <c r="S568" s="27" t="s">
        <v>1061</v>
      </c>
      <c r="T568" s="27" t="s">
        <v>1009</v>
      </c>
      <c r="U568" s="27" t="s">
        <v>1010</v>
      </c>
      <c r="V568" s="27" t="s">
        <v>1113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>
      <c r="S569" s="27" t="s">
        <v>1061</v>
      </c>
      <c r="T569" s="27" t="s">
        <v>1009</v>
      </c>
      <c r="U569" s="27" t="s">
        <v>1010</v>
      </c>
      <c r="V569" s="27" t="s">
        <v>1113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>
      <c r="S570" s="27" t="s">
        <v>1061</v>
      </c>
      <c r="T570" s="27" t="s">
        <v>1009</v>
      </c>
      <c r="U570" s="27" t="s">
        <v>1010</v>
      </c>
      <c r="V570" s="27" t="s">
        <v>1113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>
      <c r="S571" s="27" t="s">
        <v>1061</v>
      </c>
      <c r="T571" s="27" t="s">
        <v>1009</v>
      </c>
      <c r="U571" s="27" t="s">
        <v>1010</v>
      </c>
      <c r="V571" s="27" t="s">
        <v>1113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>
      <c r="S572" s="27" t="s">
        <v>1061</v>
      </c>
      <c r="T572" s="27" t="s">
        <v>1009</v>
      </c>
      <c r="U572" s="27" t="s">
        <v>1010</v>
      </c>
      <c r="V572" s="27" t="s">
        <v>1113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>
      <c r="S573" s="27" t="s">
        <v>1061</v>
      </c>
      <c r="T573" s="27" t="s">
        <v>1009</v>
      </c>
      <c r="U573" s="27" t="s">
        <v>1010</v>
      </c>
      <c r="V573" s="27" t="s">
        <v>1113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>
      <c r="S574" s="27" t="s">
        <v>1061</v>
      </c>
      <c r="T574" s="27" t="s">
        <v>1009</v>
      </c>
      <c r="U574" s="27" t="s">
        <v>1010</v>
      </c>
      <c r="V574" s="27" t="s">
        <v>1113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>
      <c r="S575" s="27" t="s">
        <v>1061</v>
      </c>
      <c r="T575" s="27" t="s">
        <v>1009</v>
      </c>
      <c r="U575" s="27" t="s">
        <v>1010</v>
      </c>
      <c r="V575" s="27" t="s">
        <v>1113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>
      <c r="S576" s="27" t="s">
        <v>1061</v>
      </c>
      <c r="T576" s="27" t="s">
        <v>1009</v>
      </c>
      <c r="U576" s="27" t="s">
        <v>1010</v>
      </c>
      <c r="V576" s="27" t="s">
        <v>1113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>
      <c r="S577" s="27" t="s">
        <v>1062</v>
      </c>
      <c r="T577" s="27" t="s">
        <v>1009</v>
      </c>
      <c r="U577" s="27" t="s">
        <v>1010</v>
      </c>
      <c r="V577" s="27" t="s">
        <v>1113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>
      <c r="S578" s="27" t="s">
        <v>1062</v>
      </c>
      <c r="T578" s="27" t="s">
        <v>1009</v>
      </c>
      <c r="U578" s="27" t="s">
        <v>1010</v>
      </c>
      <c r="V578" s="27" t="s">
        <v>1113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>
      <c r="S579" s="27" t="s">
        <v>1062</v>
      </c>
      <c r="T579" s="27" t="s">
        <v>1009</v>
      </c>
      <c r="U579" s="27" t="s">
        <v>1010</v>
      </c>
      <c r="V579" s="27" t="s">
        <v>1113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>
      <c r="S580" s="27" t="s">
        <v>1062</v>
      </c>
      <c r="T580" s="27" t="s">
        <v>1009</v>
      </c>
      <c r="U580" s="27" t="s">
        <v>1010</v>
      </c>
      <c r="V580" s="27" t="s">
        <v>1113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>
      <c r="S581" s="27" t="s">
        <v>1062</v>
      </c>
      <c r="T581" s="27" t="s">
        <v>1009</v>
      </c>
      <c r="U581" s="27" t="s">
        <v>1010</v>
      </c>
      <c r="V581" s="27" t="s">
        <v>1113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>
      <c r="S582" s="27" t="s">
        <v>1062</v>
      </c>
      <c r="T582" s="27" t="s">
        <v>1009</v>
      </c>
      <c r="U582" s="27" t="s">
        <v>1010</v>
      </c>
      <c r="V582" s="27" t="s">
        <v>1113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>
      <c r="S583" s="27" t="s">
        <v>1062</v>
      </c>
      <c r="T583" s="27" t="s">
        <v>1009</v>
      </c>
      <c r="U583" s="27" t="s">
        <v>1010</v>
      </c>
      <c r="V583" s="27" t="s">
        <v>1113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>
      <c r="S584" s="27" t="s">
        <v>1062</v>
      </c>
      <c r="T584" s="27" t="s">
        <v>1009</v>
      </c>
      <c r="U584" s="27" t="s">
        <v>1010</v>
      </c>
      <c r="V584" s="27" t="s">
        <v>1113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>
      <c r="S585" s="27" t="s">
        <v>1062</v>
      </c>
      <c r="T585" s="27" t="s">
        <v>1009</v>
      </c>
      <c r="U585" s="27" t="s">
        <v>1010</v>
      </c>
      <c r="V585" s="27" t="s">
        <v>1113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>
      <c r="S586" s="27" t="s">
        <v>1062</v>
      </c>
      <c r="T586" s="27" t="s">
        <v>1009</v>
      </c>
      <c r="U586" s="27" t="s">
        <v>1010</v>
      </c>
      <c r="V586" s="27" t="s">
        <v>1113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>
      <c r="S587" s="27" t="s">
        <v>1062</v>
      </c>
      <c r="T587" s="27" t="s">
        <v>1009</v>
      </c>
      <c r="U587" s="27" t="s">
        <v>1010</v>
      </c>
      <c r="V587" s="27" t="s">
        <v>1113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>
      <c r="S588" s="27" t="s">
        <v>1063</v>
      </c>
      <c r="T588" s="27" t="s">
        <v>1009</v>
      </c>
      <c r="U588" s="27" t="s">
        <v>1010</v>
      </c>
      <c r="V588" s="27" t="s">
        <v>1113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>
      <c r="S589" s="27" t="s">
        <v>1063</v>
      </c>
      <c r="T589" s="27" t="s">
        <v>1009</v>
      </c>
      <c r="U589" s="27" t="s">
        <v>1010</v>
      </c>
      <c r="V589" s="27" t="s">
        <v>1113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>
      <c r="S590" s="27" t="s">
        <v>1063</v>
      </c>
      <c r="T590" s="27" t="s">
        <v>1009</v>
      </c>
      <c r="U590" s="27" t="s">
        <v>1010</v>
      </c>
      <c r="V590" s="27" t="s">
        <v>1113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>
      <c r="S591" s="27" t="s">
        <v>1063</v>
      </c>
      <c r="T591" s="27" t="s">
        <v>1009</v>
      </c>
      <c r="U591" s="27" t="s">
        <v>1010</v>
      </c>
      <c r="V591" s="27" t="s">
        <v>1113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>
      <c r="S592" s="27" t="s">
        <v>1063</v>
      </c>
      <c r="T592" s="27" t="s">
        <v>1009</v>
      </c>
      <c r="U592" s="27" t="s">
        <v>1010</v>
      </c>
      <c r="V592" s="27" t="s">
        <v>1113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>
      <c r="S593" s="27" t="s">
        <v>1063</v>
      </c>
      <c r="T593" s="27" t="s">
        <v>1009</v>
      </c>
      <c r="U593" s="27" t="s">
        <v>1010</v>
      </c>
      <c r="V593" s="27" t="s">
        <v>1113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>
      <c r="S594" s="27" t="s">
        <v>1063</v>
      </c>
      <c r="T594" s="27" t="s">
        <v>1009</v>
      </c>
      <c r="U594" s="27" t="s">
        <v>1010</v>
      </c>
      <c r="V594" s="27" t="s">
        <v>1113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>
      <c r="S595" s="27" t="s">
        <v>1063</v>
      </c>
      <c r="T595" s="27" t="s">
        <v>1009</v>
      </c>
      <c r="U595" s="27" t="s">
        <v>1010</v>
      </c>
      <c r="V595" s="27" t="s">
        <v>1113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>
      <c r="S596" s="27" t="s">
        <v>1063</v>
      </c>
      <c r="T596" s="27" t="s">
        <v>1009</v>
      </c>
      <c r="U596" s="27" t="s">
        <v>1010</v>
      </c>
      <c r="V596" s="27" t="s">
        <v>1113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>
      <c r="S597" s="27" t="s">
        <v>1063</v>
      </c>
      <c r="T597" s="27" t="s">
        <v>1009</v>
      </c>
      <c r="U597" s="27" t="s">
        <v>1010</v>
      </c>
      <c r="V597" s="27" t="s">
        <v>1113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>
      <c r="S598" s="27" t="s">
        <v>1063</v>
      </c>
      <c r="T598" s="27" t="s">
        <v>1009</v>
      </c>
      <c r="U598" s="27" t="s">
        <v>1010</v>
      </c>
      <c r="V598" s="27" t="s">
        <v>1113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>
      <c r="S599" s="27" t="s">
        <v>1064</v>
      </c>
      <c r="T599" s="27" t="s">
        <v>1009</v>
      </c>
      <c r="U599" s="27" t="s">
        <v>1010</v>
      </c>
      <c r="V599" s="27" t="s">
        <v>1113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>
      <c r="S600" s="27" t="s">
        <v>1064</v>
      </c>
      <c r="T600" s="27" t="s">
        <v>1009</v>
      </c>
      <c r="U600" s="27" t="s">
        <v>1010</v>
      </c>
      <c r="V600" s="27" t="s">
        <v>1113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>
      <c r="S601" s="27" t="s">
        <v>1064</v>
      </c>
      <c r="T601" s="27" t="s">
        <v>1009</v>
      </c>
      <c r="U601" s="27" t="s">
        <v>1010</v>
      </c>
      <c r="V601" s="27" t="s">
        <v>1113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>
      <c r="S602" s="27" t="s">
        <v>1064</v>
      </c>
      <c r="T602" s="27" t="s">
        <v>1009</v>
      </c>
      <c r="U602" s="27" t="s">
        <v>1010</v>
      </c>
      <c r="V602" s="27" t="s">
        <v>1113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>
      <c r="S603" s="27" t="s">
        <v>1064</v>
      </c>
      <c r="T603" s="27" t="s">
        <v>1009</v>
      </c>
      <c r="U603" s="27" t="s">
        <v>1010</v>
      </c>
      <c r="V603" s="27" t="s">
        <v>1113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>
      <c r="S604" s="27" t="s">
        <v>1064</v>
      </c>
      <c r="T604" s="27" t="s">
        <v>1009</v>
      </c>
      <c r="U604" s="27" t="s">
        <v>1010</v>
      </c>
      <c r="V604" s="27" t="s">
        <v>1113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>
      <c r="S605" s="27" t="s">
        <v>1064</v>
      </c>
      <c r="T605" s="27" t="s">
        <v>1009</v>
      </c>
      <c r="U605" s="27" t="s">
        <v>1010</v>
      </c>
      <c r="V605" s="27" t="s">
        <v>1113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>
      <c r="S606" s="27" t="s">
        <v>1064</v>
      </c>
      <c r="T606" s="27" t="s">
        <v>1009</v>
      </c>
      <c r="U606" s="27" t="s">
        <v>1010</v>
      </c>
      <c r="V606" s="27" t="s">
        <v>1113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>
      <c r="S607" s="27" t="s">
        <v>1064</v>
      </c>
      <c r="T607" s="27" t="s">
        <v>1009</v>
      </c>
      <c r="U607" s="27" t="s">
        <v>1010</v>
      </c>
      <c r="V607" s="27" t="s">
        <v>1113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>
      <c r="S608" s="27" t="s">
        <v>1064</v>
      </c>
      <c r="T608" s="27" t="s">
        <v>1009</v>
      </c>
      <c r="U608" s="27" t="s">
        <v>1010</v>
      </c>
      <c r="V608" s="27" t="s">
        <v>1113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>
      <c r="S609" s="27" t="s">
        <v>1064</v>
      </c>
      <c r="T609" s="27" t="s">
        <v>1009</v>
      </c>
      <c r="U609" s="27" t="s">
        <v>1010</v>
      </c>
      <c r="V609" s="27" t="s">
        <v>1113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>
      <c r="S610" s="27" t="s">
        <v>1065</v>
      </c>
      <c r="T610" s="27" t="s">
        <v>1009</v>
      </c>
      <c r="U610" s="27" t="s">
        <v>1010</v>
      </c>
      <c r="V610" s="27" t="s">
        <v>1113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>
      <c r="S611" s="27" t="s">
        <v>1065</v>
      </c>
      <c r="T611" s="27" t="s">
        <v>1009</v>
      </c>
      <c r="U611" s="27" t="s">
        <v>1010</v>
      </c>
      <c r="V611" s="27" t="s">
        <v>1113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>
      <c r="S612" s="27" t="s">
        <v>1065</v>
      </c>
      <c r="T612" s="27" t="s">
        <v>1009</v>
      </c>
      <c r="U612" s="27" t="s">
        <v>1010</v>
      </c>
      <c r="V612" s="27" t="s">
        <v>1113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>
      <c r="S613" s="27" t="s">
        <v>1065</v>
      </c>
      <c r="T613" s="27" t="s">
        <v>1009</v>
      </c>
      <c r="U613" s="27" t="s">
        <v>1010</v>
      </c>
      <c r="V613" s="27" t="s">
        <v>1113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>
      <c r="S614" s="27" t="s">
        <v>1065</v>
      </c>
      <c r="T614" s="27" t="s">
        <v>1009</v>
      </c>
      <c r="U614" s="27" t="s">
        <v>1010</v>
      </c>
      <c r="V614" s="27" t="s">
        <v>1113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>
      <c r="S615" s="27" t="s">
        <v>1065</v>
      </c>
      <c r="T615" s="27" t="s">
        <v>1009</v>
      </c>
      <c r="U615" s="27" t="s">
        <v>1010</v>
      </c>
      <c r="V615" s="27" t="s">
        <v>1113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>
      <c r="S616" s="27" t="s">
        <v>1065</v>
      </c>
      <c r="T616" s="27" t="s">
        <v>1009</v>
      </c>
      <c r="U616" s="27" t="s">
        <v>1010</v>
      </c>
      <c r="V616" s="27" t="s">
        <v>1113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>
      <c r="S617" s="27" t="s">
        <v>1065</v>
      </c>
      <c r="T617" s="27" t="s">
        <v>1009</v>
      </c>
      <c r="U617" s="27" t="s">
        <v>1010</v>
      </c>
      <c r="V617" s="27" t="s">
        <v>1113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>
      <c r="S618" s="27" t="s">
        <v>1065</v>
      </c>
      <c r="T618" s="27" t="s">
        <v>1009</v>
      </c>
      <c r="U618" s="27" t="s">
        <v>1010</v>
      </c>
      <c r="V618" s="27" t="s">
        <v>1113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>
      <c r="S619" s="27" t="s">
        <v>1065</v>
      </c>
      <c r="T619" s="27" t="s">
        <v>1009</v>
      </c>
      <c r="U619" s="27" t="s">
        <v>1010</v>
      </c>
      <c r="V619" s="27" t="s">
        <v>1113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>
      <c r="S620" s="27" t="s">
        <v>1065</v>
      </c>
      <c r="T620" s="27" t="s">
        <v>1009</v>
      </c>
      <c r="U620" s="27" t="s">
        <v>1010</v>
      </c>
      <c r="V620" s="27" t="s">
        <v>1113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>
      <c r="S621" s="27" t="s">
        <v>1066</v>
      </c>
      <c r="T621" s="27" t="s">
        <v>1009</v>
      </c>
      <c r="U621" s="27" t="s">
        <v>1010</v>
      </c>
      <c r="V621" s="27" t="s">
        <v>1113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>
      <c r="S622" s="27" t="s">
        <v>1066</v>
      </c>
      <c r="T622" s="27" t="s">
        <v>1009</v>
      </c>
      <c r="U622" s="27" t="s">
        <v>1010</v>
      </c>
      <c r="V622" s="27" t="s">
        <v>1113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>
      <c r="S623" s="27" t="s">
        <v>1066</v>
      </c>
      <c r="T623" s="27" t="s">
        <v>1009</v>
      </c>
      <c r="U623" s="27" t="s">
        <v>1010</v>
      </c>
      <c r="V623" s="27" t="s">
        <v>1113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>
      <c r="S624" s="27" t="s">
        <v>1066</v>
      </c>
      <c r="T624" s="27" t="s">
        <v>1009</v>
      </c>
      <c r="U624" s="27" t="s">
        <v>1010</v>
      </c>
      <c r="V624" s="27" t="s">
        <v>1113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>
      <c r="S625" s="27" t="s">
        <v>1066</v>
      </c>
      <c r="T625" s="27" t="s">
        <v>1009</v>
      </c>
      <c r="U625" s="27" t="s">
        <v>1010</v>
      </c>
      <c r="V625" s="27" t="s">
        <v>1113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>
      <c r="S626" s="27" t="s">
        <v>1066</v>
      </c>
      <c r="T626" s="27" t="s">
        <v>1009</v>
      </c>
      <c r="U626" s="27" t="s">
        <v>1010</v>
      </c>
      <c r="V626" s="27" t="s">
        <v>1113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>
      <c r="S627" s="27" t="s">
        <v>1066</v>
      </c>
      <c r="T627" s="27" t="s">
        <v>1009</v>
      </c>
      <c r="U627" s="27" t="s">
        <v>1010</v>
      </c>
      <c r="V627" s="27" t="s">
        <v>1113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>
      <c r="S628" s="27" t="s">
        <v>1066</v>
      </c>
      <c r="T628" s="27" t="s">
        <v>1009</v>
      </c>
      <c r="U628" s="27" t="s">
        <v>1010</v>
      </c>
      <c r="V628" s="27" t="s">
        <v>1113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>
      <c r="S629" s="27" t="s">
        <v>1066</v>
      </c>
      <c r="T629" s="27" t="s">
        <v>1009</v>
      </c>
      <c r="U629" s="27" t="s">
        <v>1010</v>
      </c>
      <c r="V629" s="27" t="s">
        <v>1113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>
      <c r="S630" s="27" t="s">
        <v>1066</v>
      </c>
      <c r="T630" s="27" t="s">
        <v>1009</v>
      </c>
      <c r="U630" s="27" t="s">
        <v>1010</v>
      </c>
      <c r="V630" s="27" t="s">
        <v>1113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>
      <c r="S631" s="27" t="s">
        <v>1066</v>
      </c>
      <c r="T631" s="27" t="s">
        <v>1009</v>
      </c>
      <c r="U631" s="27" t="s">
        <v>1010</v>
      </c>
      <c r="V631" s="27" t="s">
        <v>1113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>
      <c r="S632" s="27" t="s">
        <v>1067</v>
      </c>
      <c r="T632" s="27" t="s">
        <v>1009</v>
      </c>
      <c r="U632" s="27" t="s">
        <v>1010</v>
      </c>
      <c r="V632" s="27" t="s">
        <v>1113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>
      <c r="S633" s="27" t="s">
        <v>1067</v>
      </c>
      <c r="T633" s="27" t="s">
        <v>1009</v>
      </c>
      <c r="U633" s="27" t="s">
        <v>1010</v>
      </c>
      <c r="V633" s="27" t="s">
        <v>1113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>
      <c r="S634" s="27" t="s">
        <v>1067</v>
      </c>
      <c r="T634" s="27" t="s">
        <v>1009</v>
      </c>
      <c r="U634" s="27" t="s">
        <v>1010</v>
      </c>
      <c r="V634" s="27" t="s">
        <v>1113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>
      <c r="S635" s="27" t="s">
        <v>1067</v>
      </c>
      <c r="T635" s="27" t="s">
        <v>1009</v>
      </c>
      <c r="U635" s="27" t="s">
        <v>1010</v>
      </c>
      <c r="V635" s="27" t="s">
        <v>1113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>
      <c r="S636" s="27" t="s">
        <v>1067</v>
      </c>
      <c r="T636" s="27" t="s">
        <v>1009</v>
      </c>
      <c r="U636" s="27" t="s">
        <v>1010</v>
      </c>
      <c r="V636" s="27" t="s">
        <v>1113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>
      <c r="S637" s="27" t="s">
        <v>1067</v>
      </c>
      <c r="T637" s="27" t="s">
        <v>1009</v>
      </c>
      <c r="U637" s="27" t="s">
        <v>1010</v>
      </c>
      <c r="V637" s="27" t="s">
        <v>1113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>
      <c r="S638" s="27" t="s">
        <v>1067</v>
      </c>
      <c r="T638" s="27" t="s">
        <v>1009</v>
      </c>
      <c r="U638" s="27" t="s">
        <v>1010</v>
      </c>
      <c r="V638" s="27" t="s">
        <v>1113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>
      <c r="S639" s="27" t="s">
        <v>1067</v>
      </c>
      <c r="T639" s="27" t="s">
        <v>1009</v>
      </c>
      <c r="U639" s="27" t="s">
        <v>1010</v>
      </c>
      <c r="V639" s="27" t="s">
        <v>1113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>
      <c r="S640" s="27" t="s">
        <v>1067</v>
      </c>
      <c r="T640" s="27" t="s">
        <v>1009</v>
      </c>
      <c r="U640" s="27" t="s">
        <v>1010</v>
      </c>
      <c r="V640" s="27" t="s">
        <v>1113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>
      <c r="S641" s="27" t="s">
        <v>1067</v>
      </c>
      <c r="T641" s="27" t="s">
        <v>1009</v>
      </c>
      <c r="U641" s="27" t="s">
        <v>1010</v>
      </c>
      <c r="V641" s="27" t="s">
        <v>1113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>
      <c r="S642" s="27" t="s">
        <v>1067</v>
      </c>
      <c r="T642" s="27" t="s">
        <v>1009</v>
      </c>
      <c r="U642" s="27" t="s">
        <v>1010</v>
      </c>
      <c r="V642" s="27" t="s">
        <v>1113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>
      <c r="S643" s="27" t="s">
        <v>1068</v>
      </c>
      <c r="T643" s="27" t="s">
        <v>1009</v>
      </c>
      <c r="U643" s="27" t="s">
        <v>1010</v>
      </c>
      <c r="V643" s="27" t="s">
        <v>1113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>
      <c r="S644" s="27" t="s">
        <v>1068</v>
      </c>
      <c r="T644" s="27" t="s">
        <v>1009</v>
      </c>
      <c r="U644" s="27" t="s">
        <v>1010</v>
      </c>
      <c r="V644" s="27" t="s">
        <v>1113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>
      <c r="S645" s="27" t="s">
        <v>1068</v>
      </c>
      <c r="T645" s="27" t="s">
        <v>1009</v>
      </c>
      <c r="U645" s="27" t="s">
        <v>1010</v>
      </c>
      <c r="V645" s="27" t="s">
        <v>1113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>
      <c r="S646" s="27" t="s">
        <v>1068</v>
      </c>
      <c r="T646" s="27" t="s">
        <v>1009</v>
      </c>
      <c r="U646" s="27" t="s">
        <v>1010</v>
      </c>
      <c r="V646" s="27" t="s">
        <v>1113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>
      <c r="S647" s="27" t="s">
        <v>1068</v>
      </c>
      <c r="T647" s="27" t="s">
        <v>1009</v>
      </c>
      <c r="U647" s="27" t="s">
        <v>1010</v>
      </c>
      <c r="V647" s="27" t="s">
        <v>1113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>
      <c r="S648" s="27" t="s">
        <v>1068</v>
      </c>
      <c r="T648" s="27" t="s">
        <v>1009</v>
      </c>
      <c r="U648" s="27" t="s">
        <v>1010</v>
      </c>
      <c r="V648" s="27" t="s">
        <v>1113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>
      <c r="S649" s="27" t="s">
        <v>1068</v>
      </c>
      <c r="T649" s="27" t="s">
        <v>1009</v>
      </c>
      <c r="U649" s="27" t="s">
        <v>1010</v>
      </c>
      <c r="V649" s="27" t="s">
        <v>1113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>
      <c r="S650" s="27" t="s">
        <v>1068</v>
      </c>
      <c r="T650" s="27" t="s">
        <v>1009</v>
      </c>
      <c r="U650" s="27" t="s">
        <v>1010</v>
      </c>
      <c r="V650" s="27" t="s">
        <v>1113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>
      <c r="S651" s="27" t="s">
        <v>1068</v>
      </c>
      <c r="T651" s="27" t="s">
        <v>1009</v>
      </c>
      <c r="U651" s="27" t="s">
        <v>1010</v>
      </c>
      <c r="V651" s="27" t="s">
        <v>1113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>
      <c r="S652" s="27" t="s">
        <v>1068</v>
      </c>
      <c r="T652" s="27" t="s">
        <v>1009</v>
      </c>
      <c r="U652" s="27" t="s">
        <v>1010</v>
      </c>
      <c r="V652" s="27" t="s">
        <v>1113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>
      <c r="S653" s="27" t="s">
        <v>1068</v>
      </c>
      <c r="T653" s="27" t="s">
        <v>1009</v>
      </c>
      <c r="U653" s="27" t="s">
        <v>1010</v>
      </c>
      <c r="V653" s="27" t="s">
        <v>1113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>
      <c r="S654" s="27" t="s">
        <v>1069</v>
      </c>
      <c r="T654" s="27" t="s">
        <v>1009</v>
      </c>
      <c r="U654" s="27" t="s">
        <v>1010</v>
      </c>
      <c r="V654" s="27" t="s">
        <v>1113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>
      <c r="S655" s="27" t="s">
        <v>1069</v>
      </c>
      <c r="T655" s="27" t="s">
        <v>1009</v>
      </c>
      <c r="U655" s="27" t="s">
        <v>1010</v>
      </c>
      <c r="V655" s="27" t="s">
        <v>1113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>
      <c r="S656" s="27" t="s">
        <v>1069</v>
      </c>
      <c r="T656" s="27" t="s">
        <v>1009</v>
      </c>
      <c r="U656" s="27" t="s">
        <v>1010</v>
      </c>
      <c r="V656" s="27" t="s">
        <v>1113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>
      <c r="S657" s="27" t="s">
        <v>1069</v>
      </c>
      <c r="T657" s="27" t="s">
        <v>1009</v>
      </c>
      <c r="U657" s="27" t="s">
        <v>1010</v>
      </c>
      <c r="V657" s="27" t="s">
        <v>1113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>
      <c r="S658" s="27" t="s">
        <v>1069</v>
      </c>
      <c r="T658" s="27" t="s">
        <v>1009</v>
      </c>
      <c r="U658" s="27" t="s">
        <v>1010</v>
      </c>
      <c r="V658" s="27" t="s">
        <v>1113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>
      <c r="S659" s="27" t="s">
        <v>1069</v>
      </c>
      <c r="T659" s="27" t="s">
        <v>1009</v>
      </c>
      <c r="U659" s="27" t="s">
        <v>1010</v>
      </c>
      <c r="V659" s="27" t="s">
        <v>1113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>
      <c r="S660" s="27" t="s">
        <v>1069</v>
      </c>
      <c r="T660" s="27" t="s">
        <v>1009</v>
      </c>
      <c r="U660" s="27" t="s">
        <v>1010</v>
      </c>
      <c r="V660" s="27" t="s">
        <v>1113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>
      <c r="S661" s="27" t="s">
        <v>1069</v>
      </c>
      <c r="T661" s="27" t="s">
        <v>1009</v>
      </c>
      <c r="U661" s="27" t="s">
        <v>1010</v>
      </c>
      <c r="V661" s="27" t="s">
        <v>1113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>
      <c r="S662" s="27" t="s">
        <v>1069</v>
      </c>
      <c r="T662" s="27" t="s">
        <v>1009</v>
      </c>
      <c r="U662" s="27" t="s">
        <v>1010</v>
      </c>
      <c r="V662" s="27" t="s">
        <v>1113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>
      <c r="S663" s="27" t="s">
        <v>1069</v>
      </c>
      <c r="T663" s="27" t="s">
        <v>1009</v>
      </c>
      <c r="U663" s="27" t="s">
        <v>1010</v>
      </c>
      <c r="V663" s="27" t="s">
        <v>1113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>
      <c r="S664" s="27" t="s">
        <v>1069</v>
      </c>
      <c r="T664" s="27" t="s">
        <v>1009</v>
      </c>
      <c r="U664" s="27" t="s">
        <v>1010</v>
      </c>
      <c r="V664" s="27" t="s">
        <v>1113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>
      <c r="S665" s="27" t="s">
        <v>1070</v>
      </c>
      <c r="T665" s="27" t="s">
        <v>1009</v>
      </c>
      <c r="U665" s="27" t="s">
        <v>1010</v>
      </c>
      <c r="V665" s="27" t="s">
        <v>1113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>
      <c r="S666" s="27" t="s">
        <v>1070</v>
      </c>
      <c r="T666" s="27" t="s">
        <v>1009</v>
      </c>
      <c r="U666" s="27" t="s">
        <v>1010</v>
      </c>
      <c r="V666" s="27" t="s">
        <v>1113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>
      <c r="S667" s="27" t="s">
        <v>1070</v>
      </c>
      <c r="T667" s="27" t="s">
        <v>1009</v>
      </c>
      <c r="U667" s="27" t="s">
        <v>1010</v>
      </c>
      <c r="V667" s="27" t="s">
        <v>1113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>
      <c r="S668" s="27" t="s">
        <v>1070</v>
      </c>
      <c r="T668" s="27" t="s">
        <v>1009</v>
      </c>
      <c r="U668" s="27" t="s">
        <v>1010</v>
      </c>
      <c r="V668" s="27" t="s">
        <v>1113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>
      <c r="S669" s="27" t="s">
        <v>1070</v>
      </c>
      <c r="T669" s="27" t="s">
        <v>1009</v>
      </c>
      <c r="U669" s="27" t="s">
        <v>1010</v>
      </c>
      <c r="V669" s="27" t="s">
        <v>1113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>
      <c r="S670" s="27" t="s">
        <v>1070</v>
      </c>
      <c r="T670" s="27" t="s">
        <v>1009</v>
      </c>
      <c r="U670" s="27" t="s">
        <v>1010</v>
      </c>
      <c r="V670" s="27" t="s">
        <v>1113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>
      <c r="S671" s="27" t="s">
        <v>1070</v>
      </c>
      <c r="T671" s="27" t="s">
        <v>1009</v>
      </c>
      <c r="U671" s="27" t="s">
        <v>1010</v>
      </c>
      <c r="V671" s="27" t="s">
        <v>1113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>
      <c r="S672" s="27" t="s">
        <v>1070</v>
      </c>
      <c r="T672" s="27" t="s">
        <v>1009</v>
      </c>
      <c r="U672" s="27" t="s">
        <v>1010</v>
      </c>
      <c r="V672" s="27" t="s">
        <v>1113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>
      <c r="S673" s="27" t="s">
        <v>1070</v>
      </c>
      <c r="T673" s="27" t="s">
        <v>1009</v>
      </c>
      <c r="U673" s="27" t="s">
        <v>1010</v>
      </c>
      <c r="V673" s="27" t="s">
        <v>1113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>
      <c r="S674" s="27" t="s">
        <v>1070</v>
      </c>
      <c r="T674" s="27" t="s">
        <v>1009</v>
      </c>
      <c r="U674" s="27" t="s">
        <v>1010</v>
      </c>
      <c r="V674" s="27" t="s">
        <v>1113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>
      <c r="S675" s="27" t="s">
        <v>1070</v>
      </c>
      <c r="T675" s="27" t="s">
        <v>1009</v>
      </c>
      <c r="U675" s="27" t="s">
        <v>1010</v>
      </c>
      <c r="V675" s="27" t="s">
        <v>1113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>
      <c r="S676" s="27" t="s">
        <v>1071</v>
      </c>
      <c r="T676" s="27" t="s">
        <v>1009</v>
      </c>
      <c r="U676" s="27" t="s">
        <v>1010</v>
      </c>
      <c r="V676" s="27" t="s">
        <v>1113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>
      <c r="S677" s="27" t="s">
        <v>1071</v>
      </c>
      <c r="T677" s="27" t="s">
        <v>1009</v>
      </c>
      <c r="U677" s="27" t="s">
        <v>1010</v>
      </c>
      <c r="V677" s="27" t="s">
        <v>1113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>
      <c r="S678" s="27" t="s">
        <v>1071</v>
      </c>
      <c r="T678" s="27" t="s">
        <v>1009</v>
      </c>
      <c r="U678" s="27" t="s">
        <v>1010</v>
      </c>
      <c r="V678" s="27" t="s">
        <v>1113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>
      <c r="S679" s="27" t="s">
        <v>1071</v>
      </c>
      <c r="T679" s="27" t="s">
        <v>1009</v>
      </c>
      <c r="U679" s="27" t="s">
        <v>1010</v>
      </c>
      <c r="V679" s="27" t="s">
        <v>1113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>
      <c r="S680" s="27" t="s">
        <v>1071</v>
      </c>
      <c r="T680" s="27" t="s">
        <v>1009</v>
      </c>
      <c r="U680" s="27" t="s">
        <v>1010</v>
      </c>
      <c r="V680" s="27" t="s">
        <v>1113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>
      <c r="S681" s="27" t="s">
        <v>1071</v>
      </c>
      <c r="T681" s="27" t="s">
        <v>1009</v>
      </c>
      <c r="U681" s="27" t="s">
        <v>1010</v>
      </c>
      <c r="V681" s="27" t="s">
        <v>1113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>
      <c r="S682" s="27" t="s">
        <v>1071</v>
      </c>
      <c r="T682" s="27" t="s">
        <v>1009</v>
      </c>
      <c r="U682" s="27" t="s">
        <v>1010</v>
      </c>
      <c r="V682" s="27" t="s">
        <v>1113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>
      <c r="S683" s="27" t="s">
        <v>1071</v>
      </c>
      <c r="T683" s="27" t="s">
        <v>1009</v>
      </c>
      <c r="U683" s="27" t="s">
        <v>1010</v>
      </c>
      <c r="V683" s="27" t="s">
        <v>1113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>
      <c r="S684" s="27" t="s">
        <v>1071</v>
      </c>
      <c r="T684" s="27" t="s">
        <v>1009</v>
      </c>
      <c r="U684" s="27" t="s">
        <v>1010</v>
      </c>
      <c r="V684" s="27" t="s">
        <v>1113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>
      <c r="S685" s="27" t="s">
        <v>1071</v>
      </c>
      <c r="T685" s="27" t="s">
        <v>1009</v>
      </c>
      <c r="U685" s="27" t="s">
        <v>1010</v>
      </c>
      <c r="V685" s="27" t="s">
        <v>1113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>
      <c r="S686" s="27" t="s">
        <v>1071</v>
      </c>
      <c r="T686" s="27" t="s">
        <v>1009</v>
      </c>
      <c r="U686" s="27" t="s">
        <v>1010</v>
      </c>
      <c r="V686" s="27" t="s">
        <v>1113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>
      <c r="S687" s="27" t="s">
        <v>1072</v>
      </c>
      <c r="T687" s="27" t="s">
        <v>1009</v>
      </c>
      <c r="U687" s="27" t="s">
        <v>1010</v>
      </c>
      <c r="V687" s="27" t="s">
        <v>1113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>
      <c r="S688" s="27" t="s">
        <v>1072</v>
      </c>
      <c r="T688" s="27" t="s">
        <v>1009</v>
      </c>
      <c r="U688" s="27" t="s">
        <v>1010</v>
      </c>
      <c r="V688" s="27" t="s">
        <v>1113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>
      <c r="S689" s="27" t="s">
        <v>1072</v>
      </c>
      <c r="T689" s="27" t="s">
        <v>1009</v>
      </c>
      <c r="U689" s="27" t="s">
        <v>1010</v>
      </c>
      <c r="V689" s="27" t="s">
        <v>1113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>
      <c r="S690" s="27" t="s">
        <v>1072</v>
      </c>
      <c r="T690" s="27" t="s">
        <v>1009</v>
      </c>
      <c r="U690" s="27" t="s">
        <v>1010</v>
      </c>
      <c r="V690" s="27" t="s">
        <v>1113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>
      <c r="S691" s="27" t="s">
        <v>1072</v>
      </c>
      <c r="T691" s="27" t="s">
        <v>1009</v>
      </c>
      <c r="U691" s="27" t="s">
        <v>1010</v>
      </c>
      <c r="V691" s="27" t="s">
        <v>1113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>
      <c r="S692" s="27" t="s">
        <v>1072</v>
      </c>
      <c r="T692" s="27" t="s">
        <v>1009</v>
      </c>
      <c r="U692" s="27" t="s">
        <v>1010</v>
      </c>
      <c r="V692" s="27" t="s">
        <v>1113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>
      <c r="S693" s="27" t="s">
        <v>1072</v>
      </c>
      <c r="T693" s="27" t="s">
        <v>1009</v>
      </c>
      <c r="U693" s="27" t="s">
        <v>1010</v>
      </c>
      <c r="V693" s="27" t="s">
        <v>1113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>
      <c r="S694" s="27" t="s">
        <v>1072</v>
      </c>
      <c r="T694" s="27" t="s">
        <v>1009</v>
      </c>
      <c r="U694" s="27" t="s">
        <v>1010</v>
      </c>
      <c r="V694" s="27" t="s">
        <v>1113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>
      <c r="S695" s="27" t="s">
        <v>1072</v>
      </c>
      <c r="T695" s="27" t="s">
        <v>1009</v>
      </c>
      <c r="U695" s="27" t="s">
        <v>1010</v>
      </c>
      <c r="V695" s="27" t="s">
        <v>1113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>
      <c r="S696" s="27" t="s">
        <v>1072</v>
      </c>
      <c r="T696" s="27" t="s">
        <v>1009</v>
      </c>
      <c r="U696" s="27" t="s">
        <v>1010</v>
      </c>
      <c r="V696" s="27" t="s">
        <v>1113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>
      <c r="S697" s="27" t="s">
        <v>1072</v>
      </c>
      <c r="T697" s="27" t="s">
        <v>1009</v>
      </c>
      <c r="U697" s="27" t="s">
        <v>1010</v>
      </c>
      <c r="V697" s="27" t="s">
        <v>1113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>
      <c r="S698" s="27" t="s">
        <v>1073</v>
      </c>
      <c r="T698" s="27" t="s">
        <v>1009</v>
      </c>
      <c r="U698" s="27" t="s">
        <v>1010</v>
      </c>
      <c r="V698" s="27" t="s">
        <v>1113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>
      <c r="S699" s="27" t="s">
        <v>1073</v>
      </c>
      <c r="T699" s="27" t="s">
        <v>1009</v>
      </c>
      <c r="U699" s="27" t="s">
        <v>1010</v>
      </c>
      <c r="V699" s="27" t="s">
        <v>1113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>
      <c r="S700" s="27" t="s">
        <v>1073</v>
      </c>
      <c r="T700" s="27" t="s">
        <v>1009</v>
      </c>
      <c r="U700" s="27" t="s">
        <v>1010</v>
      </c>
      <c r="V700" s="27" t="s">
        <v>1113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>
      <c r="S701" s="27" t="s">
        <v>1073</v>
      </c>
      <c r="T701" s="27" t="s">
        <v>1009</v>
      </c>
      <c r="U701" s="27" t="s">
        <v>1010</v>
      </c>
      <c r="V701" s="27" t="s">
        <v>1113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>
      <c r="S702" s="27" t="s">
        <v>1073</v>
      </c>
      <c r="T702" s="27" t="s">
        <v>1009</v>
      </c>
      <c r="U702" s="27" t="s">
        <v>1010</v>
      </c>
      <c r="V702" s="27" t="s">
        <v>1113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>
      <c r="S703" s="27" t="s">
        <v>1073</v>
      </c>
      <c r="T703" s="27" t="s">
        <v>1009</v>
      </c>
      <c r="U703" s="27" t="s">
        <v>1010</v>
      </c>
      <c r="V703" s="27" t="s">
        <v>1113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>
      <c r="S704" s="27" t="s">
        <v>1073</v>
      </c>
      <c r="T704" s="27" t="s">
        <v>1009</v>
      </c>
      <c r="U704" s="27" t="s">
        <v>1010</v>
      </c>
      <c r="V704" s="27" t="s">
        <v>1113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>
      <c r="S705" s="27" t="s">
        <v>1073</v>
      </c>
      <c r="T705" s="27" t="s">
        <v>1009</v>
      </c>
      <c r="U705" s="27" t="s">
        <v>1010</v>
      </c>
      <c r="V705" s="27" t="s">
        <v>1113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>
      <c r="S706" s="27" t="s">
        <v>1073</v>
      </c>
      <c r="T706" s="27" t="s">
        <v>1009</v>
      </c>
      <c r="U706" s="27" t="s">
        <v>1010</v>
      </c>
      <c r="V706" s="27" t="s">
        <v>1113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>
      <c r="S707" s="27" t="s">
        <v>1073</v>
      </c>
      <c r="T707" s="27" t="s">
        <v>1009</v>
      </c>
      <c r="U707" s="27" t="s">
        <v>1010</v>
      </c>
      <c r="V707" s="27" t="s">
        <v>1113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>
      <c r="S708" s="27" t="s">
        <v>1073</v>
      </c>
      <c r="T708" s="27" t="s">
        <v>1009</v>
      </c>
      <c r="U708" s="27" t="s">
        <v>1010</v>
      </c>
      <c r="V708" s="27" t="s">
        <v>1113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>
      <c r="S709" s="27" t="s">
        <v>1074</v>
      </c>
      <c r="T709" s="27" t="s">
        <v>1009</v>
      </c>
      <c r="U709" s="27" t="s">
        <v>1010</v>
      </c>
      <c r="V709" s="27" t="s">
        <v>1113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>
      <c r="S710" s="27" t="s">
        <v>1074</v>
      </c>
      <c r="T710" s="27" t="s">
        <v>1009</v>
      </c>
      <c r="U710" s="27" t="s">
        <v>1010</v>
      </c>
      <c r="V710" s="27" t="s">
        <v>1113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>
      <c r="S711" s="27" t="s">
        <v>1074</v>
      </c>
      <c r="T711" s="27" t="s">
        <v>1009</v>
      </c>
      <c r="U711" s="27" t="s">
        <v>1010</v>
      </c>
      <c r="V711" s="27" t="s">
        <v>1113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>
      <c r="S712" s="27" t="s">
        <v>1074</v>
      </c>
      <c r="T712" s="27" t="s">
        <v>1009</v>
      </c>
      <c r="U712" s="27" t="s">
        <v>1010</v>
      </c>
      <c r="V712" s="27" t="s">
        <v>1113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>
      <c r="S713" s="27" t="s">
        <v>1074</v>
      </c>
      <c r="T713" s="27" t="s">
        <v>1009</v>
      </c>
      <c r="U713" s="27" t="s">
        <v>1010</v>
      </c>
      <c r="V713" s="27" t="s">
        <v>1113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>
      <c r="S714" s="27" t="s">
        <v>1074</v>
      </c>
      <c r="T714" s="27" t="s">
        <v>1009</v>
      </c>
      <c r="U714" s="27" t="s">
        <v>1010</v>
      </c>
      <c r="V714" s="27" t="s">
        <v>1113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>
      <c r="S715" s="27" t="s">
        <v>1074</v>
      </c>
      <c r="T715" s="27" t="s">
        <v>1009</v>
      </c>
      <c r="U715" s="27" t="s">
        <v>1010</v>
      </c>
      <c r="V715" s="27" t="s">
        <v>1113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>
      <c r="S716" s="27" t="s">
        <v>1074</v>
      </c>
      <c r="T716" s="27" t="s">
        <v>1009</v>
      </c>
      <c r="U716" s="27" t="s">
        <v>1010</v>
      </c>
      <c r="V716" s="27" t="s">
        <v>1113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>
      <c r="S717" s="27" t="s">
        <v>1074</v>
      </c>
      <c r="T717" s="27" t="s">
        <v>1009</v>
      </c>
      <c r="U717" s="27" t="s">
        <v>1010</v>
      </c>
      <c r="V717" s="27" t="s">
        <v>1113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>
      <c r="S718" s="27" t="s">
        <v>1074</v>
      </c>
      <c r="T718" s="27" t="s">
        <v>1009</v>
      </c>
      <c r="U718" s="27" t="s">
        <v>1010</v>
      </c>
      <c r="V718" s="27" t="s">
        <v>1113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>
      <c r="S719" s="27" t="s">
        <v>1074</v>
      </c>
      <c r="T719" s="27" t="s">
        <v>1009</v>
      </c>
      <c r="U719" s="27" t="s">
        <v>1010</v>
      </c>
      <c r="V719" s="27" t="s">
        <v>1113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>
      <c r="S720" s="27" t="s">
        <v>1075</v>
      </c>
      <c r="T720" s="27" t="s">
        <v>1009</v>
      </c>
      <c r="U720" s="27" t="s">
        <v>1010</v>
      </c>
      <c r="V720" s="27" t="s">
        <v>1113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>
      <c r="S721" s="27" t="s">
        <v>1075</v>
      </c>
      <c r="T721" s="27" t="s">
        <v>1009</v>
      </c>
      <c r="U721" s="27" t="s">
        <v>1010</v>
      </c>
      <c r="V721" s="27" t="s">
        <v>1113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>
      <c r="S722" s="27" t="s">
        <v>1075</v>
      </c>
      <c r="T722" s="27" t="s">
        <v>1009</v>
      </c>
      <c r="U722" s="27" t="s">
        <v>1010</v>
      </c>
      <c r="V722" s="27" t="s">
        <v>1113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>
      <c r="S723" s="27" t="s">
        <v>1075</v>
      </c>
      <c r="T723" s="27" t="s">
        <v>1009</v>
      </c>
      <c r="U723" s="27" t="s">
        <v>1010</v>
      </c>
      <c r="V723" s="27" t="s">
        <v>1113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>
      <c r="S724" s="27" t="s">
        <v>1075</v>
      </c>
      <c r="T724" s="27" t="s">
        <v>1009</v>
      </c>
      <c r="U724" s="27" t="s">
        <v>1010</v>
      </c>
      <c r="V724" s="27" t="s">
        <v>1113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>
      <c r="S725" s="27" t="s">
        <v>1075</v>
      </c>
      <c r="T725" s="27" t="s">
        <v>1009</v>
      </c>
      <c r="U725" s="27" t="s">
        <v>1010</v>
      </c>
      <c r="V725" s="27" t="s">
        <v>1113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>
      <c r="S726" s="27" t="s">
        <v>1075</v>
      </c>
      <c r="T726" s="27" t="s">
        <v>1009</v>
      </c>
      <c r="U726" s="27" t="s">
        <v>1010</v>
      </c>
      <c r="V726" s="27" t="s">
        <v>1113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>
      <c r="S727" s="27" t="s">
        <v>1075</v>
      </c>
      <c r="T727" s="27" t="s">
        <v>1009</v>
      </c>
      <c r="U727" s="27" t="s">
        <v>1010</v>
      </c>
      <c r="V727" s="27" t="s">
        <v>1113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>
      <c r="S728" s="27" t="s">
        <v>1075</v>
      </c>
      <c r="T728" s="27" t="s">
        <v>1009</v>
      </c>
      <c r="U728" s="27" t="s">
        <v>1010</v>
      </c>
      <c r="V728" s="27" t="s">
        <v>1113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>
      <c r="S729" s="27" t="s">
        <v>1075</v>
      </c>
      <c r="T729" s="27" t="s">
        <v>1009</v>
      </c>
      <c r="U729" s="27" t="s">
        <v>1010</v>
      </c>
      <c r="V729" s="27" t="s">
        <v>1113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>
      <c r="S730" s="27" t="s">
        <v>1075</v>
      </c>
      <c r="T730" s="27" t="s">
        <v>1009</v>
      </c>
      <c r="U730" s="27" t="s">
        <v>1010</v>
      </c>
      <c r="V730" s="27" t="s">
        <v>1113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K1" zoomScale="90" zoomScaleNormal="90" workbookViewId="0">
      <selection activeCell="AC19" sqref="AC19"/>
    </sheetView>
  </sheetViews>
  <sheetFormatPr defaultColWidth="8.796875" defaultRowHeight="14.25"/>
  <cols>
    <col min="6" max="6" width="15.19921875" bestFit="1" customWidth="1"/>
    <col min="12" max="12" width="14.6640625" bestFit="1" customWidth="1"/>
    <col min="13" max="13" width="15.19921875" bestFit="1" customWidth="1"/>
    <col min="23" max="23" width="12.1328125" customWidth="1"/>
    <col min="24" max="24" width="12.3984375" customWidth="1"/>
    <col min="25" max="25" width="14.06640625" customWidth="1"/>
  </cols>
  <sheetData>
    <row r="1" spans="1:25" ht="16.149999999999999" thickBot="1">
      <c r="A1" s="472" t="s">
        <v>1088</v>
      </c>
      <c r="B1" s="473"/>
      <c r="C1" s="474"/>
      <c r="L1" s="472" t="s">
        <v>1089</v>
      </c>
      <c r="M1" s="473"/>
      <c r="N1" s="474"/>
      <c r="W1" s="472" t="s">
        <v>1129</v>
      </c>
      <c r="X1" s="473"/>
      <c r="Y1" s="474"/>
    </row>
    <row r="2" spans="1:25" ht="16.149999999999999" thickBot="1">
      <c r="A2" s="211" t="s">
        <v>1077</v>
      </c>
      <c r="B2" s="212" t="s">
        <v>1084</v>
      </c>
      <c r="C2" s="213" t="s">
        <v>1078</v>
      </c>
      <c r="L2" s="211" t="s">
        <v>1077</v>
      </c>
      <c r="M2" s="212" t="s">
        <v>1084</v>
      </c>
      <c r="N2" s="213" t="s">
        <v>1078</v>
      </c>
      <c r="W2" s="211" t="s">
        <v>1077</v>
      </c>
      <c r="X2" s="212" t="s">
        <v>1084</v>
      </c>
      <c r="Y2" s="213" t="s">
        <v>1078</v>
      </c>
    </row>
    <row r="3" spans="1:25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4.65" thickBot="1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>
      <c r="L6" s="215">
        <f t="shared" ref="L6:L13" si="3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4">W5+1</f>
        <v>3</v>
      </c>
      <c r="X6" s="214">
        <v>0.04</v>
      </c>
      <c r="Y6" s="217">
        <f t="shared" si="2"/>
        <v>4.081632653061224E-3</v>
      </c>
    </row>
    <row r="7" spans="1:25">
      <c r="L7" s="215">
        <f t="shared" si="3"/>
        <v>4</v>
      </c>
      <c r="M7" s="214">
        <v>8.5000000000000006E-2</v>
      </c>
      <c r="N7" s="217">
        <f t="shared" si="1"/>
        <v>8.673469387755102E-3</v>
      </c>
      <c r="W7" s="215">
        <f t="shared" si="4"/>
        <v>4</v>
      </c>
      <c r="X7" s="214">
        <v>0.04</v>
      </c>
      <c r="Y7" s="217">
        <f t="shared" si="2"/>
        <v>4.081632653061224E-3</v>
      </c>
    </row>
    <row r="8" spans="1:25">
      <c r="L8" s="215">
        <f t="shared" si="3"/>
        <v>5</v>
      </c>
      <c r="M8" s="214">
        <v>9.8000000000000004E-2</v>
      </c>
      <c r="N8" s="217">
        <f t="shared" si="1"/>
        <v>0.01</v>
      </c>
      <c r="W8" s="215">
        <f t="shared" si="4"/>
        <v>5</v>
      </c>
      <c r="X8" s="214">
        <v>0.06</v>
      </c>
      <c r="Y8" s="217">
        <f t="shared" si="2"/>
        <v>6.1224489795918364E-3</v>
      </c>
    </row>
    <row r="9" spans="1:25">
      <c r="L9" s="215">
        <f t="shared" si="3"/>
        <v>6</v>
      </c>
      <c r="M9" s="214">
        <v>0.09</v>
      </c>
      <c r="N9" s="217">
        <f t="shared" si="1"/>
        <v>9.1836734693877542E-3</v>
      </c>
      <c r="W9" s="215">
        <f t="shared" si="4"/>
        <v>6</v>
      </c>
      <c r="X9" s="214">
        <v>0.06</v>
      </c>
      <c r="Y9" s="217">
        <f t="shared" si="2"/>
        <v>6.1224489795918364E-3</v>
      </c>
    </row>
    <row r="10" spans="1:25">
      <c r="L10" s="215">
        <f t="shared" si="3"/>
        <v>7</v>
      </c>
      <c r="M10" s="214">
        <v>7.0000000000000007E-2</v>
      </c>
      <c r="N10" s="217">
        <f t="shared" si="1"/>
        <v>7.1428571428571426E-3</v>
      </c>
      <c r="W10" s="215">
        <f t="shared" si="4"/>
        <v>7</v>
      </c>
      <c r="X10" s="214">
        <v>0.08</v>
      </c>
      <c r="Y10" s="217">
        <f t="shared" si="2"/>
        <v>8.163265306122448E-3</v>
      </c>
    </row>
    <row r="11" spans="1:25">
      <c r="L11" s="215">
        <f t="shared" si="3"/>
        <v>8</v>
      </c>
      <c r="M11" s="214">
        <v>0.05</v>
      </c>
      <c r="N11" s="217">
        <f t="shared" si="1"/>
        <v>5.1020408163265302E-3</v>
      </c>
      <c r="W11" s="215">
        <f t="shared" si="4"/>
        <v>8</v>
      </c>
      <c r="X11" s="214">
        <v>0.08</v>
      </c>
      <c r="Y11" s="217">
        <f t="shared" si="2"/>
        <v>8.163265306122448E-3</v>
      </c>
    </row>
    <row r="12" spans="1:25">
      <c r="L12" s="215">
        <f t="shared" si="3"/>
        <v>9</v>
      </c>
      <c r="M12" s="214">
        <v>0.03</v>
      </c>
      <c r="N12" s="217">
        <f t="shared" si="1"/>
        <v>3.0612244897959182E-3</v>
      </c>
      <c r="W12" s="215">
        <f t="shared" si="4"/>
        <v>9</v>
      </c>
      <c r="X12" s="214">
        <v>9.8000000000000004E-2</v>
      </c>
      <c r="Y12" s="217">
        <f t="shared" si="2"/>
        <v>0.01</v>
      </c>
    </row>
    <row r="13" spans="1:25" ht="14.65" thickBot="1">
      <c r="L13" s="215">
        <f t="shared" si="3"/>
        <v>10</v>
      </c>
      <c r="M13" s="159">
        <v>0</v>
      </c>
      <c r="N13" s="218">
        <f t="shared" si="1"/>
        <v>0</v>
      </c>
      <c r="W13" s="215">
        <f t="shared" si="4"/>
        <v>10</v>
      </c>
      <c r="X13" s="159">
        <v>9.8000000000000004E-2</v>
      </c>
      <c r="Y13" s="218">
        <f t="shared" si="2"/>
        <v>0.01</v>
      </c>
    </row>
    <row r="16" spans="1:25" ht="14.65" thickBot="1">
      <c r="L16" t="s">
        <v>1076</v>
      </c>
    </row>
    <row r="17" spans="1:13" ht="14.65" thickBot="1">
      <c r="D17" s="425" t="s">
        <v>1079</v>
      </c>
      <c r="E17" s="427"/>
      <c r="F17" s="475"/>
      <c r="G17" s="476"/>
    </row>
    <row r="18" spans="1:13" ht="14.65" thickBot="1">
      <c r="F18" s="469" t="s">
        <v>1087</v>
      </c>
      <c r="G18" s="470"/>
      <c r="H18" s="471"/>
    </row>
    <row r="19" spans="1:13" ht="16.5" thickBot="1">
      <c r="A19" s="463" t="s">
        <v>1082</v>
      </c>
      <c r="B19" s="477"/>
      <c r="C19" s="477"/>
      <c r="D19" s="477"/>
      <c r="E19" s="477"/>
      <c r="F19" s="479"/>
      <c r="H19" s="466" t="s">
        <v>1083</v>
      </c>
      <c r="I19" s="477"/>
      <c r="J19" s="477"/>
      <c r="K19" s="477"/>
      <c r="L19" s="477"/>
      <c r="M19" s="478"/>
    </row>
    <row r="20" spans="1:13" ht="14.65" thickBot="1">
      <c r="A20" s="201" t="s">
        <v>790</v>
      </c>
      <c r="B20" s="186" t="s">
        <v>951</v>
      </c>
      <c r="C20" s="180" t="s">
        <v>952</v>
      </c>
      <c r="D20" s="180" t="s">
        <v>953</v>
      </c>
      <c r="E20" s="180" t="s">
        <v>1080</v>
      </c>
      <c r="F20" s="200" t="s">
        <v>1081</v>
      </c>
      <c r="H20" s="181" t="s">
        <v>790</v>
      </c>
      <c r="I20" s="204" t="s">
        <v>951</v>
      </c>
      <c r="J20" s="180" t="s">
        <v>952</v>
      </c>
      <c r="K20" s="180" t="s">
        <v>953</v>
      </c>
      <c r="L20" s="180" t="s">
        <v>1080</v>
      </c>
      <c r="M20" s="200" t="s">
        <v>1081</v>
      </c>
    </row>
    <row r="21" spans="1:13" ht="15.75">
      <c r="A21" s="202" t="s">
        <v>929</v>
      </c>
      <c r="B21" s="199">
        <f>'Valori Accelerazioni SAP'!G6</f>
        <v>1.001E-2</v>
      </c>
      <c r="C21" s="156">
        <f>'Valori Accelerazioni SAP'!G8</f>
        <v>-2.6429999999999999E-2</v>
      </c>
      <c r="D21" s="183">
        <f>'Valori Accelerazioni SAP'!G10</f>
        <v>1.001E-2</v>
      </c>
      <c r="E21" s="198" cm="1">
        <f t="array" ref="E21">MAX(ABS(B21:D21))</f>
        <v>2.6429999999999999E-2</v>
      </c>
      <c r="F21" s="205" t="str">
        <f>IF(E21&lt;0.5, "MASSIMO")</f>
        <v>MASSIMO</v>
      </c>
      <c r="H21" s="189" t="s">
        <v>929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5.75">
      <c r="A22" s="203" t="s">
        <v>930</v>
      </c>
      <c r="B22" s="184">
        <f>'Valori Accelerazioni SAP'!G12</f>
        <v>1.0120000000000001E-2</v>
      </c>
      <c r="C22" s="185">
        <f>'Valori Accelerazioni SAP'!G14</f>
        <v>-2.63E-2</v>
      </c>
      <c r="D22" s="179">
        <f>'Valori Accelerazioni SAP'!G16</f>
        <v>1.01E-2</v>
      </c>
      <c r="E22" s="194" cm="1">
        <f t="array" ref="E22">MAX(ABS(B22:D22))</f>
        <v>2.63E-2</v>
      </c>
      <c r="F22" s="206" t="str">
        <f t="shared" ref="F22:F42" si="5">IF(E22&lt;0.5, "MASSIMO")</f>
        <v>MASSIMO</v>
      </c>
      <c r="H22" s="190" t="s">
        <v>930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6">IF(L22&lt;0.5, "MASSIMO")</f>
        <v>MASSIMO</v>
      </c>
    </row>
    <row r="23" spans="1:13" ht="15.75">
      <c r="A23" s="203" t="s">
        <v>931</v>
      </c>
      <c r="B23" s="184">
        <f>'Valori Accelerazioni SAP'!G18</f>
        <v>1.0200000000000001E-2</v>
      </c>
      <c r="C23" s="185">
        <f>'Valori Accelerazioni SAP'!G20</f>
        <v>-2.6190000000000001E-2</v>
      </c>
      <c r="D23" s="179">
        <f>'Valori Accelerazioni SAP'!G22</f>
        <v>1.017E-2</v>
      </c>
      <c r="E23" s="194" cm="1">
        <f t="array" ref="E23">MAX(ABS(B23:D23))</f>
        <v>2.6190000000000001E-2</v>
      </c>
      <c r="F23" s="206" t="str">
        <f t="shared" si="5"/>
        <v>MASSIMO</v>
      </c>
      <c r="H23" s="190" t="s">
        <v>931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6"/>
        <v>MASSIMO</v>
      </c>
    </row>
    <row r="24" spans="1:13" ht="15.75">
      <c r="A24" s="203" t="s">
        <v>932</v>
      </c>
      <c r="B24" s="184">
        <f>'Valori Accelerazioni SAP'!G24</f>
        <v>1.027E-2</v>
      </c>
      <c r="C24" s="185">
        <f>'Valori Accelerazioni SAP'!G26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5"/>
        <v>MASSIMO</v>
      </c>
      <c r="H24" s="190" t="s">
        <v>932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6"/>
        <v>MASSIMO</v>
      </c>
    </row>
    <row r="25" spans="1:13" ht="15.75">
      <c r="A25" s="203" t="s">
        <v>933</v>
      </c>
      <c r="B25" s="184">
        <f>'Valori Accelerazioni SAP'!G30</f>
        <v>1.0279999999999999E-2</v>
      </c>
      <c r="C25" s="185">
        <f>'Valori Accelerazioni SAP'!G32</f>
        <v>-2.6100000000000002E-2</v>
      </c>
      <c r="D25" s="179">
        <f>'Valori Accelerazioni SAP'!G34</f>
        <v>1.022E-2</v>
      </c>
      <c r="E25" s="194" cm="1">
        <f t="array" ref="E25">MAX(ABS(B25:D25))</f>
        <v>2.6100000000000002E-2</v>
      </c>
      <c r="F25" s="206" t="str">
        <f t="shared" si="5"/>
        <v>MASSIMO</v>
      </c>
      <c r="H25" s="190" t="s">
        <v>933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6"/>
        <v>MASSIMO</v>
      </c>
    </row>
    <row r="26" spans="1:13" ht="15.75">
      <c r="A26" s="203" t="s">
        <v>934</v>
      </c>
      <c r="B26" s="184">
        <f>'Valori Accelerazioni SAP'!G36</f>
        <v>1.022E-2</v>
      </c>
      <c r="C26" s="185">
        <f>'Valori Accelerazioni SAP'!G38</f>
        <v>-2.6190000000000001E-2</v>
      </c>
      <c r="D26" s="179">
        <f>'Valori Accelerazioni SAP'!G40</f>
        <v>1.0160000000000001E-2</v>
      </c>
      <c r="E26" s="194" cm="1">
        <f t="array" ref="E26">MAX(ABS(B26:D26))</f>
        <v>2.6190000000000001E-2</v>
      </c>
      <c r="F26" s="206" t="str">
        <f t="shared" si="5"/>
        <v>MASSIMO</v>
      </c>
      <c r="H26" s="190" t="s">
        <v>934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6"/>
        <v>MASSIMO</v>
      </c>
    </row>
    <row r="27" spans="1:13" ht="15.75">
      <c r="A27" s="203" t="s">
        <v>935</v>
      </c>
      <c r="B27" s="184">
        <f>'Valori Accelerazioni SAP'!G42</f>
        <v>1.0120000000000001E-2</v>
      </c>
      <c r="C27" s="185">
        <f>'Valori Accelerazioni SAP'!G44</f>
        <v>-2.632E-2</v>
      </c>
      <c r="D27" s="179">
        <f>'Valori Accelerazioni SAP'!G46</f>
        <v>1.0070000000000001E-2</v>
      </c>
      <c r="E27" s="194" cm="1">
        <f t="array" ref="E27">MAX(ABS(B27:D27))</f>
        <v>2.632E-2</v>
      </c>
      <c r="F27" s="206" t="str">
        <f t="shared" si="5"/>
        <v>MASSIMO</v>
      </c>
      <c r="H27" s="190" t="s">
        <v>935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6"/>
        <v>MASSIMO</v>
      </c>
    </row>
    <row r="28" spans="1:13" ht="15.75">
      <c r="A28" s="203" t="s">
        <v>936</v>
      </c>
      <c r="B28" s="184">
        <f>'Valori Accelerazioni SAP'!G48</f>
        <v>1.0059999999999999E-2</v>
      </c>
      <c r="C28" s="185">
        <f>'Valori Accelerazioni SAP'!G50</f>
        <v>-2.639E-2</v>
      </c>
      <c r="D28" s="179">
        <f>'Valori Accelerazioni SAP'!G52</f>
        <v>1.0030000000000001E-2</v>
      </c>
      <c r="E28" s="194" cm="1">
        <f t="array" ref="E28">MAX(ABS(B28:D28))</f>
        <v>2.639E-2</v>
      </c>
      <c r="F28" s="206" t="str">
        <f t="shared" si="5"/>
        <v>MASSIMO</v>
      </c>
      <c r="H28" s="190" t="s">
        <v>936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6"/>
        <v>MASSIMO</v>
      </c>
    </row>
    <row r="29" spans="1:13" ht="15.75">
      <c r="A29" s="203" t="s">
        <v>937</v>
      </c>
      <c r="B29" s="184">
        <f>'Valori Accelerazioni SAP'!G54</f>
        <v>1.008E-2</v>
      </c>
      <c r="C29" s="185">
        <f>'Valori Accelerazioni SAP'!G56</f>
        <v>-2.632E-2</v>
      </c>
      <c r="D29" s="179">
        <f>'Valori Accelerazioni SAP'!G58</f>
        <v>1.009E-2</v>
      </c>
      <c r="E29" s="194" cm="1">
        <f t="array" ref="E29">MAX(ABS(B29:D29))</f>
        <v>2.632E-2</v>
      </c>
      <c r="F29" s="206" t="str">
        <f t="shared" si="5"/>
        <v>MASSIMO</v>
      </c>
      <c r="H29" s="190" t="s">
        <v>937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6"/>
        <v>MASSIMO</v>
      </c>
    </row>
    <row r="30" spans="1:13" ht="15.75">
      <c r="A30" s="203" t="s">
        <v>938</v>
      </c>
      <c r="B30" s="184">
        <f>'Valori Accelerazioni SAP'!G60</f>
        <v>1.0149999999999999E-2</v>
      </c>
      <c r="C30" s="185">
        <f>'Valori Accelerazioni SAP'!G62</f>
        <v>-2.622E-2</v>
      </c>
      <c r="D30" s="179">
        <f>'Valori Accelerazioni SAP'!G64</f>
        <v>1.017E-2</v>
      </c>
      <c r="E30" s="194" cm="1">
        <f t="array" ref="E30">MAX(ABS(B30:D30))</f>
        <v>2.622E-2</v>
      </c>
      <c r="F30" s="206" t="str">
        <f t="shared" si="5"/>
        <v>MASSIMO</v>
      </c>
      <c r="H30" s="190" t="s">
        <v>938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6"/>
        <v>MASSIMO</v>
      </c>
    </row>
    <row r="31" spans="1:13" ht="15.75">
      <c r="A31" s="203" t="s">
        <v>939</v>
      </c>
      <c r="B31" s="184">
        <f>'Valori Accelerazioni SAP'!G66</f>
        <v>1.017E-2</v>
      </c>
      <c r="C31" s="185">
        <f>'Valori Accelerazioni SAP'!G68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5"/>
        <v>MASSIMO</v>
      </c>
      <c r="H31" s="190" t="s">
        <v>939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6"/>
        <v>MASSIMO</v>
      </c>
    </row>
    <row r="32" spans="1:13" ht="15.75">
      <c r="A32" s="203" t="s">
        <v>940</v>
      </c>
      <c r="B32" s="184">
        <f>'Valori Accelerazioni SAP'!G72</f>
        <v>1.017E-2</v>
      </c>
      <c r="C32" s="185">
        <f>'Valori Accelerazioni SAP'!G74</f>
        <v>-2.6179999999999998E-2</v>
      </c>
      <c r="D32" s="179">
        <f>'Valori Accelerazioni SAP'!G76</f>
        <v>1.0200000000000001E-2</v>
      </c>
      <c r="E32" s="194" cm="1">
        <f t="array" ref="E32">MAX(ABS(B32:D32))</f>
        <v>2.6179999999999998E-2</v>
      </c>
      <c r="F32" s="206" t="str">
        <f t="shared" si="5"/>
        <v>MASSIMO</v>
      </c>
      <c r="H32" s="190" t="s">
        <v>940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6"/>
        <v>MASSIMO</v>
      </c>
    </row>
    <row r="33" spans="1:13" ht="15.75">
      <c r="A33" s="203" t="s">
        <v>941</v>
      </c>
      <c r="B33" s="184">
        <f>'Valori Accelerazioni SAP'!G78</f>
        <v>1.0149999999999999E-2</v>
      </c>
      <c r="C33" s="185">
        <f>'Valori Accelerazioni SAP'!G80</f>
        <v>-2.622E-2</v>
      </c>
      <c r="D33" s="179">
        <f>'Valori Accelerazioni SAP'!G82</f>
        <v>1.017E-2</v>
      </c>
      <c r="E33" s="194" cm="1">
        <f t="array" ref="E33">MAX(ABS(B33:D33))</f>
        <v>2.622E-2</v>
      </c>
      <c r="F33" s="206" t="str">
        <f t="shared" si="5"/>
        <v>MASSIMO</v>
      </c>
      <c r="H33" s="190" t="s">
        <v>941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6"/>
        <v>MASSIMO</v>
      </c>
    </row>
    <row r="34" spans="1:13" ht="15.75">
      <c r="A34" s="203" t="s">
        <v>942</v>
      </c>
      <c r="B34" s="184">
        <f>'Valori Accelerazioni SAP'!G84</f>
        <v>1.008E-2</v>
      </c>
      <c r="C34" s="185">
        <f>'Valori Accelerazioni SAP'!G86</f>
        <v>-2.632E-2</v>
      </c>
      <c r="D34" s="179">
        <f>'Valori Accelerazioni SAP'!G88</f>
        <v>1.009E-2</v>
      </c>
      <c r="E34" s="194" cm="1">
        <f t="array" ref="E34">MAX(ABS(B34:D34))</f>
        <v>2.632E-2</v>
      </c>
      <c r="F34" s="206" t="str">
        <f t="shared" si="5"/>
        <v>MASSIMO</v>
      </c>
      <c r="H34" s="190" t="s">
        <v>942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6"/>
        <v>MASSIMO</v>
      </c>
    </row>
    <row r="35" spans="1:13" ht="15.75">
      <c r="A35" s="203" t="s">
        <v>943</v>
      </c>
      <c r="B35" s="184">
        <f>'Valori Accelerazioni SAP'!G90</f>
        <v>1.0059999999999999E-2</v>
      </c>
      <c r="C35" s="185">
        <f>'Valori Accelerazioni SAP'!G92</f>
        <v>-2.639E-2</v>
      </c>
      <c r="D35" s="179">
        <f>'Valori Accelerazioni SAP'!G94</f>
        <v>1.0030000000000001E-2</v>
      </c>
      <c r="E35" s="194" cm="1">
        <f t="array" ref="E35">MAX(ABS(B35:D35))</f>
        <v>2.639E-2</v>
      </c>
      <c r="F35" s="206" t="str">
        <f t="shared" si="5"/>
        <v>MASSIMO</v>
      </c>
      <c r="H35" s="190" t="s">
        <v>943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6"/>
        <v>MASSIMO</v>
      </c>
    </row>
    <row r="36" spans="1:13" ht="15.75">
      <c r="A36" s="203" t="s">
        <v>944</v>
      </c>
      <c r="B36" s="184">
        <f>'Valori Accelerazioni SAP'!G96</f>
        <v>1.0120000000000001E-2</v>
      </c>
      <c r="C36" s="185">
        <f>'Valori Accelerazioni SAP'!G98</f>
        <v>-2.632E-2</v>
      </c>
      <c r="D36" s="179">
        <f>'Valori Accelerazioni SAP'!G100</f>
        <v>1.0070000000000001E-2</v>
      </c>
      <c r="E36" s="194" cm="1">
        <f t="array" ref="E36">MAX(ABS(B36:D36))</f>
        <v>2.632E-2</v>
      </c>
      <c r="F36" s="206" t="str">
        <f t="shared" si="5"/>
        <v>MASSIMO</v>
      </c>
      <c r="H36" s="190" t="s">
        <v>944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6"/>
        <v>MASSIMO</v>
      </c>
    </row>
    <row r="37" spans="1:13" ht="15.75">
      <c r="A37" s="203" t="s">
        <v>945</v>
      </c>
      <c r="B37" s="184">
        <f>'Valori Accelerazioni SAP'!G102</f>
        <v>1.022E-2</v>
      </c>
      <c r="C37" s="185">
        <f>'Valori Accelerazioni SAP'!G104</f>
        <v>-2.6190000000000001E-2</v>
      </c>
      <c r="D37" s="179">
        <f>'Valori Accelerazioni SAP'!G106</f>
        <v>1.0160000000000001E-2</v>
      </c>
      <c r="E37" s="194" cm="1">
        <f t="array" ref="E37">MAX(ABS(B37:D37))</f>
        <v>2.6190000000000001E-2</v>
      </c>
      <c r="F37" s="206" t="str">
        <f t="shared" si="5"/>
        <v>MASSIMO</v>
      </c>
      <c r="H37" s="190" t="s">
        <v>945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6"/>
        <v>MASSIMO</v>
      </c>
    </row>
    <row r="38" spans="1:13" ht="15.75">
      <c r="A38" s="203" t="s">
        <v>946</v>
      </c>
      <c r="B38" s="184">
        <f>'Valori Accelerazioni SAP'!G108</f>
        <v>1.0279999999999999E-2</v>
      </c>
      <c r="C38" s="185">
        <f>'Valori Accelerazioni SAP'!G110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5"/>
        <v>MASSIMO</v>
      </c>
      <c r="H38" s="190" t="s">
        <v>946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6"/>
        <v>MASSIMO</v>
      </c>
    </row>
    <row r="39" spans="1:13" ht="15.75">
      <c r="A39" s="203" t="s">
        <v>947</v>
      </c>
      <c r="B39" s="184">
        <f>'Valori Accelerazioni SAP'!G114</f>
        <v>1.027E-2</v>
      </c>
      <c r="C39" s="185">
        <f>'Valori Accelerazioni SAP'!G116</f>
        <v>-2.6100000000000002E-2</v>
      </c>
      <c r="D39" s="179">
        <f>'Valori Accelerazioni SAP'!G118</f>
        <v>1.022E-2</v>
      </c>
      <c r="E39" s="194" cm="1">
        <f t="array" ref="E39">MAX(ABS(B39:D39))</f>
        <v>2.6100000000000002E-2</v>
      </c>
      <c r="F39" s="206" t="str">
        <f t="shared" si="5"/>
        <v>MASSIMO</v>
      </c>
      <c r="H39" s="190" t="s">
        <v>947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6"/>
        <v>MASSIMO</v>
      </c>
    </row>
    <row r="40" spans="1:13" ht="15.75">
      <c r="A40" s="203" t="s">
        <v>948</v>
      </c>
      <c r="B40" s="184">
        <f>'Valori Accelerazioni SAP'!G120</f>
        <v>1.0200000000000001E-2</v>
      </c>
      <c r="C40" s="185">
        <f>'Valori Accelerazioni SAP'!G122</f>
        <v>-2.6190000000000001E-2</v>
      </c>
      <c r="D40" s="179">
        <f>'Valori Accelerazioni SAP'!G124</f>
        <v>1.017E-2</v>
      </c>
      <c r="E40" s="194" cm="1">
        <f t="array" ref="E40">MAX(ABS(B40:D40))</f>
        <v>2.6190000000000001E-2</v>
      </c>
      <c r="F40" s="206" t="str">
        <f t="shared" si="5"/>
        <v>MASSIMO</v>
      </c>
      <c r="H40" s="190" t="s">
        <v>948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6"/>
        <v>MASSIMO</v>
      </c>
    </row>
    <row r="41" spans="1:13" ht="15.75">
      <c r="A41" s="203" t="s">
        <v>949</v>
      </c>
      <c r="B41" s="184">
        <f>'Valori Accelerazioni SAP'!G126</f>
        <v>1.0120000000000001E-2</v>
      </c>
      <c r="C41" s="185">
        <f>'Valori Accelerazioni SAP'!G128</f>
        <v>-2.63E-2</v>
      </c>
      <c r="D41" s="179">
        <f>'Valori Accelerazioni SAP'!G130</f>
        <v>1.01E-2</v>
      </c>
      <c r="E41" s="194" cm="1">
        <f t="array" ref="E41">MAX(ABS(B41:D41))</f>
        <v>2.63E-2</v>
      </c>
      <c r="F41" s="206" t="str">
        <f t="shared" si="5"/>
        <v>MASSIMO</v>
      </c>
      <c r="H41" s="190" t="s">
        <v>949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6"/>
        <v>MASSIMO</v>
      </c>
    </row>
    <row r="42" spans="1:13" ht="16.149999999999999" thickBot="1">
      <c r="A42" s="147" t="s">
        <v>950</v>
      </c>
      <c r="B42" s="171">
        <f>'Valori Accelerazioni SAP'!G132</f>
        <v>1.001E-2</v>
      </c>
      <c r="C42" s="159">
        <f>'Valori Accelerazioni SAP'!G134</f>
        <v>-2.6429999999999999E-2</v>
      </c>
      <c r="D42" s="165">
        <f>'Valori Accelerazioni SAP'!G136</f>
        <v>1.001E-2</v>
      </c>
      <c r="E42" s="195" cm="1">
        <f t="array" ref="E42">MAX(ABS(B42:D42))</f>
        <v>2.6429999999999999E-2</v>
      </c>
      <c r="F42" s="207" t="str">
        <f t="shared" si="5"/>
        <v>MASSIMO</v>
      </c>
      <c r="H42" s="191" t="s">
        <v>950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6"/>
        <v>MASSIMO</v>
      </c>
    </row>
    <row r="43" spans="1:13" ht="14.65" thickBot="1"/>
    <row r="44" spans="1:13" ht="14.65" thickBot="1">
      <c r="F44" s="469" t="s">
        <v>1086</v>
      </c>
      <c r="G44" s="470"/>
      <c r="H44" s="470"/>
      <c r="I44" s="471"/>
    </row>
    <row r="45" spans="1:13" ht="16.5" thickBot="1">
      <c r="A45" s="463" t="s">
        <v>1082</v>
      </c>
      <c r="B45" s="464"/>
      <c r="C45" s="464"/>
      <c r="D45" s="464"/>
      <c r="E45" s="464"/>
      <c r="F45" s="465"/>
      <c r="H45" s="466" t="s">
        <v>1083</v>
      </c>
      <c r="I45" s="467"/>
      <c r="J45" s="464"/>
      <c r="K45" s="464"/>
      <c r="L45" s="464"/>
      <c r="M45" s="468"/>
    </row>
    <row r="46" spans="1:13" ht="14.65" thickBot="1">
      <c r="A46" s="201" t="s">
        <v>790</v>
      </c>
      <c r="B46" s="186" t="s">
        <v>951</v>
      </c>
      <c r="C46" s="180" t="s">
        <v>952</v>
      </c>
      <c r="D46" s="180" t="s">
        <v>953</v>
      </c>
      <c r="E46" s="246" t="s">
        <v>1080</v>
      </c>
      <c r="F46" s="174" t="s">
        <v>1081</v>
      </c>
      <c r="H46" s="181" t="s">
        <v>790</v>
      </c>
      <c r="I46" s="204" t="s">
        <v>951</v>
      </c>
      <c r="J46" s="180" t="s">
        <v>952</v>
      </c>
      <c r="K46" s="180" t="s">
        <v>953</v>
      </c>
      <c r="L46" s="246" t="s">
        <v>1080</v>
      </c>
      <c r="M46" s="174" t="s">
        <v>1081</v>
      </c>
    </row>
    <row r="47" spans="1:13" ht="15.75">
      <c r="A47" s="202" t="s">
        <v>929</v>
      </c>
      <c r="B47" s="151">
        <f>'Valori Accelerazioni SAP'!Q6</f>
        <v>-5.6599999999999998E-2</v>
      </c>
      <c r="C47" s="47">
        <f>'Valori Accelerazioni SAP'!Q8</f>
        <v>-8.0049999999999996E-2</v>
      </c>
      <c r="D47" s="229">
        <f>'Valori Accelerazioni SAP'!Q10</f>
        <v>-5.6610000000000001E-2</v>
      </c>
      <c r="E47" s="230" cm="1">
        <f t="array" ref="E47">MAX(ABS(B47:D47))</f>
        <v>8.0049999999999996E-2</v>
      </c>
      <c r="F47" s="234" t="str">
        <f>IF(E47&lt;0.5, "MASSIMO")</f>
        <v>MASSIMO</v>
      </c>
      <c r="H47" s="189" t="s">
        <v>929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5.75">
      <c r="A48" s="203" t="s">
        <v>930</v>
      </c>
      <c r="B48" s="215">
        <f>'Valori Accelerazioni SAP'!Q12</f>
        <v>-5.7529999999999998E-2</v>
      </c>
      <c r="C48" s="214">
        <f>'Valori Accelerazioni SAP'!Q14</f>
        <v>-8.1369999999999998E-2</v>
      </c>
      <c r="D48" s="179">
        <f>'Valori Accelerazioni SAP'!Q16</f>
        <v>-5.7549999999999997E-2</v>
      </c>
      <c r="E48" s="231" cm="1">
        <f t="array" ref="E48">MAX(ABS(B48:D48))</f>
        <v>8.1369999999999998E-2</v>
      </c>
      <c r="F48" s="235" t="str">
        <f t="shared" ref="F48:F68" si="7">IF(E48&lt;0.5, "MASSIMO")</f>
        <v>MASSIMO</v>
      </c>
      <c r="H48" s="190" t="s">
        <v>930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8">IF(L48&lt;0.5, "MASSIMO")</f>
        <v>MASSIMO</v>
      </c>
    </row>
    <row r="49" spans="1:13" ht="15.75">
      <c r="A49" s="203" t="s">
        <v>931</v>
      </c>
      <c r="B49" s="215">
        <f>'Valori Accelerazioni SAP'!Q18</f>
        <v>-5.8349999999999999E-2</v>
      </c>
      <c r="C49" s="214">
        <f>'Valori Accelerazioni SAP'!Q20</f>
        <v>-8.2540000000000002E-2</v>
      </c>
      <c r="D49" s="179">
        <f>'Valori Accelerazioni SAP'!Q22</f>
        <v>-5.8369999999999998E-2</v>
      </c>
      <c r="E49" s="231" cm="1">
        <f t="array" ref="E49">MAX(ABS(B49:D49))</f>
        <v>8.2540000000000002E-2</v>
      </c>
      <c r="F49" s="235" t="str">
        <f t="shared" si="7"/>
        <v>MASSIMO</v>
      </c>
      <c r="H49" s="190" t="s">
        <v>931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8"/>
        <v>MASSIMO</v>
      </c>
    </row>
    <row r="50" spans="1:13" ht="15.75">
      <c r="A50" s="203" t="s">
        <v>932</v>
      </c>
      <c r="B50" s="215">
        <f>'Valori Accelerazioni SAP'!Q24</f>
        <v>-5.883E-2</v>
      </c>
      <c r="C50" s="214">
        <f>'Valori Accelerazioni SAP'!Q26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7"/>
        <v>MASSIMO</v>
      </c>
      <c r="H50" s="190" t="s">
        <v>932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8"/>
        <v>MASSIMO</v>
      </c>
    </row>
    <row r="51" spans="1:13" ht="15.75">
      <c r="A51" s="203" t="s">
        <v>933</v>
      </c>
      <c r="B51" s="215">
        <f>'Valori Accelerazioni SAP'!Q30</f>
        <v>-5.883E-2</v>
      </c>
      <c r="C51" s="214">
        <f>'Valori Accelerazioni SAP'!Q32</f>
        <v>-8.3229999999999998E-2</v>
      </c>
      <c r="D51" s="179">
        <f>'Valori Accelerazioni SAP'!Q34</f>
        <v>-5.8860000000000003E-2</v>
      </c>
      <c r="E51" s="231" cm="1">
        <f t="array" ref="E51">MAX(ABS(B51:D51))</f>
        <v>8.3229999999999998E-2</v>
      </c>
      <c r="F51" s="235" t="str">
        <f t="shared" si="7"/>
        <v>MASSIMO</v>
      </c>
      <c r="H51" s="190" t="s">
        <v>933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8"/>
        <v>MASSIMO</v>
      </c>
    </row>
    <row r="52" spans="1:13" ht="15.75">
      <c r="A52" s="203" t="s">
        <v>934</v>
      </c>
      <c r="B52" s="215">
        <f>'Valori Accelerazioni SAP'!Q36</f>
        <v>-5.8290000000000002E-2</v>
      </c>
      <c r="C52" s="214">
        <f>'Valori Accelerazioni SAP'!Q38</f>
        <v>-8.2460000000000006E-2</v>
      </c>
      <c r="D52" s="179">
        <f>'Valori Accelerazioni SAP'!Q40</f>
        <v>-5.8310000000000001E-2</v>
      </c>
      <c r="E52" s="231" cm="1">
        <f t="array" ref="E52">MAX(ABS(B52:D52))</f>
        <v>8.2460000000000006E-2</v>
      </c>
      <c r="F52" s="235" t="str">
        <f t="shared" si="7"/>
        <v>MASSIMO</v>
      </c>
      <c r="H52" s="190" t="s">
        <v>934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8"/>
        <v>MASSIMO</v>
      </c>
    </row>
    <row r="53" spans="1:13" ht="15.75">
      <c r="A53" s="203" t="s">
        <v>935</v>
      </c>
      <c r="B53" s="215">
        <f>'Valori Accelerazioni SAP'!Q42</f>
        <v>-5.7299999999999997E-2</v>
      </c>
      <c r="C53" s="214">
        <f>'Valori Accelerazioni SAP'!Q44</f>
        <v>-8.1040000000000001E-2</v>
      </c>
      <c r="D53" s="179">
        <f>'Valori Accelerazioni SAP'!Q46</f>
        <v>-5.731E-2</v>
      </c>
      <c r="E53" s="231" cm="1">
        <f t="array" ref="E53">MAX(ABS(B53:D53))</f>
        <v>8.1040000000000001E-2</v>
      </c>
      <c r="F53" s="235" t="str">
        <f t="shared" si="7"/>
        <v>MASSIMO</v>
      </c>
      <c r="H53" s="190" t="s">
        <v>935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8"/>
        <v>MASSIMO</v>
      </c>
    </row>
    <row r="54" spans="1:13" ht="15.75">
      <c r="A54" s="203" t="s">
        <v>936</v>
      </c>
      <c r="B54" s="215">
        <f>'Valori Accelerazioni SAP'!Q48</f>
        <v>-5.6070000000000002E-2</v>
      </c>
      <c r="C54" s="214">
        <f>'Valori Accelerazioni SAP'!Q50</f>
        <v>-7.9280000000000003E-2</v>
      </c>
      <c r="D54" s="179">
        <f>'Valori Accelerazioni SAP'!Q52</f>
        <v>-5.6059999999999999E-2</v>
      </c>
      <c r="E54" s="231" cm="1">
        <f t="array" ref="E54">MAX(ABS(B54:D54))</f>
        <v>7.9280000000000003E-2</v>
      </c>
      <c r="F54" s="235" t="str">
        <f t="shared" si="7"/>
        <v>MASSIMO</v>
      </c>
      <c r="H54" s="190" t="s">
        <v>936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8"/>
        <v>MASSIMO</v>
      </c>
    </row>
    <row r="55" spans="1:13" ht="15.75">
      <c r="A55" s="203" t="s">
        <v>937</v>
      </c>
      <c r="B55" s="215">
        <f>'Valori Accelerazioni SAP'!Q54</f>
        <v>-5.4899999999999997E-2</v>
      </c>
      <c r="C55" s="214">
        <f>'Valori Accelerazioni SAP'!Q56</f>
        <v>-7.7619999999999995E-2</v>
      </c>
      <c r="D55" s="179">
        <f>'Valori Accelerazioni SAP'!Q58</f>
        <v>-5.4870000000000002E-2</v>
      </c>
      <c r="E55" s="231" cm="1">
        <f t="array" ref="E55">MAX(ABS(B55:D55))</f>
        <v>7.7619999999999995E-2</v>
      </c>
      <c r="F55" s="235" t="str">
        <f t="shared" si="7"/>
        <v>MASSIMO</v>
      </c>
      <c r="H55" s="190" t="s">
        <v>937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8"/>
        <v>MASSIMO</v>
      </c>
    </row>
    <row r="56" spans="1:13" ht="15.75">
      <c r="A56" s="203" t="s">
        <v>938</v>
      </c>
      <c r="B56" s="215">
        <f>'Valori Accelerazioni SAP'!Q60</f>
        <v>-5.4280000000000002E-2</v>
      </c>
      <c r="C56" s="214">
        <f>'Valori Accelerazioni SAP'!Q62</f>
        <v>-7.6730000000000007E-2</v>
      </c>
      <c r="D56" s="179">
        <f>'Valori Accelerazioni SAP'!Q64</f>
        <v>-5.4239999999999997E-2</v>
      </c>
      <c r="E56" s="231" cm="1">
        <f t="array" ref="E56">MAX(ABS(B56:D56))</f>
        <v>7.6730000000000007E-2</v>
      </c>
      <c r="F56" s="235" t="str">
        <f t="shared" si="7"/>
        <v>MASSIMO</v>
      </c>
      <c r="H56" s="190" t="s">
        <v>938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8"/>
        <v>MASSIMO</v>
      </c>
    </row>
    <row r="57" spans="1:13" ht="15.75">
      <c r="A57" s="203" t="s">
        <v>939</v>
      </c>
      <c r="B57" s="215">
        <f>'Valori Accelerazioni SAP'!Q66</f>
        <v>-5.4080000000000003E-2</v>
      </c>
      <c r="C57" s="214">
        <f>'Valori Accelerazioni SAP'!Q68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7"/>
        <v>MASSIMO</v>
      </c>
      <c r="H57" s="190" t="s">
        <v>939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8"/>
        <v>MASSIMO</v>
      </c>
    </row>
    <row r="58" spans="1:13" ht="15.75">
      <c r="A58" s="203" t="s">
        <v>940</v>
      </c>
      <c r="B58" s="215">
        <f>'Valori Accelerazioni SAP'!Q72</f>
        <v>-5.4080000000000003E-2</v>
      </c>
      <c r="C58" s="214">
        <f>'Valori Accelerazioni SAP'!Q74</f>
        <v>-7.6450000000000004E-2</v>
      </c>
      <c r="D58" s="179">
        <f>'Valori Accelerazioni SAP'!Q76</f>
        <v>-5.4039999999999998E-2</v>
      </c>
      <c r="E58" s="231" cm="1">
        <f t="array" ref="E58">MAX(ABS(B58:D58))</f>
        <v>7.6450000000000004E-2</v>
      </c>
      <c r="F58" s="235" t="str">
        <f t="shared" si="7"/>
        <v>MASSIMO</v>
      </c>
      <c r="H58" s="190" t="s">
        <v>940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8"/>
        <v>MASSIMO</v>
      </c>
    </row>
    <row r="59" spans="1:13" ht="15.75">
      <c r="A59" s="203" t="s">
        <v>941</v>
      </c>
      <c r="B59" s="215">
        <f>'Valori Accelerazioni SAP'!Q78</f>
        <v>-5.4280000000000002E-2</v>
      </c>
      <c r="C59" s="214">
        <f>'Valori Accelerazioni SAP'!Q80</f>
        <v>-7.6730000000000007E-2</v>
      </c>
      <c r="D59" s="179">
        <f>'Valori Accelerazioni SAP'!Q82</f>
        <v>-5.4239999999999997E-2</v>
      </c>
      <c r="E59" s="231" cm="1">
        <f t="array" ref="E59">MAX(ABS(B59:D59))</f>
        <v>7.6730000000000007E-2</v>
      </c>
      <c r="F59" s="235" t="str">
        <f t="shared" si="7"/>
        <v>MASSIMO</v>
      </c>
      <c r="H59" s="190" t="s">
        <v>941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8"/>
        <v>MASSIMO</v>
      </c>
    </row>
    <row r="60" spans="1:13" ht="15.75">
      <c r="A60" s="203" t="s">
        <v>942</v>
      </c>
      <c r="B60" s="215">
        <f>'Valori Accelerazioni SAP'!Q84</f>
        <v>-5.4899999999999997E-2</v>
      </c>
      <c r="C60" s="214">
        <f>'Valori Accelerazioni SAP'!Q86</f>
        <v>-7.7619999999999995E-2</v>
      </c>
      <c r="D60" s="179">
        <f>'Valori Accelerazioni SAP'!Q88</f>
        <v>-5.4870000000000002E-2</v>
      </c>
      <c r="E60" s="231" cm="1">
        <f t="array" ref="E60">MAX(ABS(B60:D60))</f>
        <v>7.7619999999999995E-2</v>
      </c>
      <c r="F60" s="235" t="str">
        <f t="shared" si="7"/>
        <v>MASSIMO</v>
      </c>
      <c r="H60" s="190" t="s">
        <v>942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8"/>
        <v>MASSIMO</v>
      </c>
    </row>
    <row r="61" spans="1:13" ht="15.75">
      <c r="A61" s="203" t="s">
        <v>943</v>
      </c>
      <c r="B61" s="215">
        <f>'Valori Accelerazioni SAP'!Q90</f>
        <v>-5.6070000000000002E-2</v>
      </c>
      <c r="C61" s="214">
        <f>'Valori Accelerazioni SAP'!Q92</f>
        <v>-7.9280000000000003E-2</v>
      </c>
      <c r="D61" s="179">
        <f>'Valori Accelerazioni SAP'!Q94</f>
        <v>-5.6059999999999999E-2</v>
      </c>
      <c r="E61" s="231" cm="1">
        <f t="array" ref="E61">MAX(ABS(B61:D61))</f>
        <v>7.9280000000000003E-2</v>
      </c>
      <c r="F61" s="235" t="str">
        <f t="shared" si="7"/>
        <v>MASSIMO</v>
      </c>
      <c r="H61" s="190" t="s">
        <v>943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8"/>
        <v>MASSIMO</v>
      </c>
    </row>
    <row r="62" spans="1:13" ht="15.75">
      <c r="A62" s="203" t="s">
        <v>944</v>
      </c>
      <c r="B62" s="215">
        <f>'Valori Accelerazioni SAP'!Q96</f>
        <v>-5.7299999999999997E-2</v>
      </c>
      <c r="C62" s="214">
        <f>'Valori Accelerazioni SAP'!Q98</f>
        <v>-8.1040000000000001E-2</v>
      </c>
      <c r="D62" s="179">
        <f>'Valori Accelerazioni SAP'!Q100</f>
        <v>-5.731E-2</v>
      </c>
      <c r="E62" s="231" cm="1">
        <f t="array" ref="E62">MAX(ABS(B62:D62))</f>
        <v>8.1040000000000001E-2</v>
      </c>
      <c r="F62" s="235" t="str">
        <f t="shared" si="7"/>
        <v>MASSIMO</v>
      </c>
      <c r="H62" s="190" t="s">
        <v>944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8"/>
        <v>MASSIMO</v>
      </c>
    </row>
    <row r="63" spans="1:13" ht="15.75">
      <c r="A63" s="203" t="s">
        <v>945</v>
      </c>
      <c r="B63" s="215">
        <f>'Valori Accelerazioni SAP'!Q102</f>
        <v>-5.8290000000000002E-2</v>
      </c>
      <c r="C63" s="214">
        <f>'Valori Accelerazioni SAP'!Q104</f>
        <v>-8.2460000000000006E-2</v>
      </c>
      <c r="D63" s="179">
        <f>'Valori Accelerazioni SAP'!Q106</f>
        <v>-5.8310000000000001E-2</v>
      </c>
      <c r="E63" s="231" cm="1">
        <f t="array" ref="E63">MAX(ABS(B63:D63))</f>
        <v>8.2460000000000006E-2</v>
      </c>
      <c r="F63" s="235" t="str">
        <f t="shared" si="7"/>
        <v>MASSIMO</v>
      </c>
      <c r="H63" s="190" t="s">
        <v>945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8"/>
        <v>MASSIMO</v>
      </c>
    </row>
    <row r="64" spans="1:13" ht="15.75">
      <c r="A64" s="203" t="s">
        <v>946</v>
      </c>
      <c r="B64" s="215">
        <f>'Valori Accelerazioni SAP'!Q108</f>
        <v>-5.883E-2</v>
      </c>
      <c r="C64" s="214">
        <f>'Valori Accelerazioni SAP'!Q110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7"/>
        <v>MASSIMO</v>
      </c>
      <c r="H64" s="190" t="s">
        <v>946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8"/>
        <v>MASSIMO</v>
      </c>
    </row>
    <row r="65" spans="1:13" ht="15.75">
      <c r="A65" s="203" t="s">
        <v>947</v>
      </c>
      <c r="B65" s="215">
        <f>'Valori Accelerazioni SAP'!Q114</f>
        <v>-5.883E-2</v>
      </c>
      <c r="C65" s="214">
        <f>'Valori Accelerazioni SAP'!Q116</f>
        <v>-8.3229999999999998E-2</v>
      </c>
      <c r="D65" s="179">
        <f>'Valori Accelerazioni SAP'!Q118</f>
        <v>-5.8860000000000003E-2</v>
      </c>
      <c r="E65" s="231" cm="1">
        <f t="array" ref="E65">MAX(ABS(B65:D65))</f>
        <v>8.3229999999999998E-2</v>
      </c>
      <c r="F65" s="235" t="str">
        <f t="shared" si="7"/>
        <v>MASSIMO</v>
      </c>
      <c r="H65" s="190" t="s">
        <v>947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8"/>
        <v>MASSIMO</v>
      </c>
    </row>
    <row r="66" spans="1:13" ht="15.75">
      <c r="A66" s="203" t="s">
        <v>948</v>
      </c>
      <c r="B66" s="215">
        <f>'Valori Accelerazioni SAP'!Q120</f>
        <v>-5.8349999999999999E-2</v>
      </c>
      <c r="C66" s="214">
        <f>'Valori Accelerazioni SAP'!Q122</f>
        <v>-8.2540000000000002E-2</v>
      </c>
      <c r="D66" s="179">
        <f>'Valori Accelerazioni SAP'!Q124</f>
        <v>-5.8369999999999998E-2</v>
      </c>
      <c r="E66" s="231" cm="1">
        <f t="array" ref="E66">MAX(ABS(B66:D66))</f>
        <v>8.2540000000000002E-2</v>
      </c>
      <c r="F66" s="235" t="str">
        <f t="shared" si="7"/>
        <v>MASSIMO</v>
      </c>
      <c r="H66" s="190" t="s">
        <v>948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8"/>
        <v>MASSIMO</v>
      </c>
    </row>
    <row r="67" spans="1:13" ht="15.75">
      <c r="A67" s="203" t="s">
        <v>949</v>
      </c>
      <c r="B67" s="215">
        <f>'Valori Accelerazioni SAP'!Q126</f>
        <v>-5.7529999999999998E-2</v>
      </c>
      <c r="C67" s="214">
        <f>'Valori Accelerazioni SAP'!Q128</f>
        <v>-8.1369999999999998E-2</v>
      </c>
      <c r="D67" s="179">
        <f>'Valori Accelerazioni SAP'!Q130</f>
        <v>-5.7549999999999997E-2</v>
      </c>
      <c r="E67" s="231" cm="1">
        <f t="array" ref="E67">MAX(ABS(B67:D67))</f>
        <v>8.1369999999999998E-2</v>
      </c>
      <c r="F67" s="235" t="str">
        <f t="shared" si="7"/>
        <v>MASSIMO</v>
      </c>
      <c r="H67" s="190" t="s">
        <v>949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8"/>
        <v>MASSIMO</v>
      </c>
    </row>
    <row r="68" spans="1:13" ht="16.149999999999999" thickBot="1">
      <c r="A68" s="147" t="s">
        <v>950</v>
      </c>
      <c r="B68" s="220">
        <f>'Valori Accelerazioni SAP'!Q132</f>
        <v>-5.6599999999999998E-2</v>
      </c>
      <c r="C68" s="222">
        <f>'Valori Accelerazioni SAP'!Q134</f>
        <v>-8.0049999999999996E-2</v>
      </c>
      <c r="D68" s="232">
        <f>'Valori Accelerazioni SAP'!Q136</f>
        <v>-5.6610000000000001E-2</v>
      </c>
      <c r="E68" s="233" cm="1">
        <f t="array" ref="E68">MAX(ABS(B68:D68))</f>
        <v>8.0049999999999996E-2</v>
      </c>
      <c r="F68" s="236" t="str">
        <f t="shared" si="7"/>
        <v>MASSIMO</v>
      </c>
      <c r="H68" s="191" t="s">
        <v>950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8"/>
        <v>MASSIMO</v>
      </c>
    </row>
    <row r="71" spans="1:13">
      <c r="B71" s="1"/>
      <c r="C71" s="1"/>
      <c r="D71" s="1"/>
    </row>
  </sheetData>
  <mergeCells count="10">
    <mergeCell ref="W1:Y1"/>
    <mergeCell ref="D17:G17"/>
    <mergeCell ref="A1:C1"/>
    <mergeCell ref="H19:M19"/>
    <mergeCell ref="A19:F19"/>
    <mergeCell ref="A45:F45"/>
    <mergeCell ref="H45:M45"/>
    <mergeCell ref="F18:H18"/>
    <mergeCell ref="F44:I44"/>
    <mergeCell ref="L1:N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defaultRowHeight="14.25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796875" bestFit="1" customWidth="1"/>
  </cols>
  <sheetData>
    <row r="1" spans="1:17">
      <c r="A1" s="461" t="s">
        <v>1090</v>
      </c>
      <c r="B1" s="461"/>
      <c r="C1" s="461"/>
      <c r="D1" s="461"/>
      <c r="E1" s="461"/>
      <c r="F1" s="461"/>
      <c r="G1" s="461"/>
      <c r="H1" s="461"/>
      <c r="I1" s="461"/>
      <c r="L1" s="461" t="s">
        <v>1090</v>
      </c>
      <c r="M1" s="461"/>
      <c r="N1" s="461"/>
      <c r="O1" s="461"/>
      <c r="P1" s="461"/>
      <c r="Q1" s="461"/>
    </row>
    <row r="2" spans="1:17">
      <c r="A2" s="251" t="s">
        <v>57</v>
      </c>
      <c r="B2" s="251" t="s">
        <v>58</v>
      </c>
      <c r="C2" s="251" t="s">
        <v>1003</v>
      </c>
      <c r="D2" s="253" t="s">
        <v>1005</v>
      </c>
      <c r="E2" s="253" t="s">
        <v>1006</v>
      </c>
      <c r="F2" s="253" t="s">
        <v>1007</v>
      </c>
      <c r="G2" s="253" t="s">
        <v>1094</v>
      </c>
      <c r="H2" s="253" t="s">
        <v>1095</v>
      </c>
      <c r="I2" s="253" t="s">
        <v>1096</v>
      </c>
      <c r="L2" s="175" t="s">
        <v>57</v>
      </c>
      <c r="M2" s="175" t="s">
        <v>58</v>
      </c>
      <c r="N2" s="175" t="s">
        <v>1003</v>
      </c>
      <c r="O2" s="177" t="s">
        <v>1094</v>
      </c>
      <c r="P2" s="177" t="s">
        <v>1095</v>
      </c>
      <c r="Q2" s="177" t="s">
        <v>1096</v>
      </c>
    </row>
    <row r="3" spans="1:17">
      <c r="A3" s="252" t="s">
        <v>60</v>
      </c>
      <c r="B3" s="252" t="s">
        <v>60</v>
      </c>
      <c r="C3" s="252" t="s">
        <v>60</v>
      </c>
      <c r="D3" s="254" t="s">
        <v>1091</v>
      </c>
      <c r="E3" s="254" t="s">
        <v>1091</v>
      </c>
      <c r="F3" s="254" t="s">
        <v>1091</v>
      </c>
      <c r="G3" s="254" t="s">
        <v>1097</v>
      </c>
      <c r="H3" s="254" t="s">
        <v>1097</v>
      </c>
      <c r="I3" s="254" t="s">
        <v>1097</v>
      </c>
      <c r="L3" s="176" t="s">
        <v>60</v>
      </c>
      <c r="M3" s="176" t="s">
        <v>60</v>
      </c>
      <c r="N3" s="176" t="s">
        <v>60</v>
      </c>
      <c r="O3" s="178" t="s">
        <v>1097</v>
      </c>
      <c r="P3" s="178" t="s">
        <v>1097</v>
      </c>
      <c r="Q3" s="178" t="s">
        <v>1097</v>
      </c>
    </row>
    <row r="4" spans="1:17">
      <c r="A4" s="27" t="s">
        <v>951</v>
      </c>
      <c r="B4" s="27" t="s">
        <v>1117</v>
      </c>
      <c r="C4" s="27" t="s">
        <v>1092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1117</v>
      </c>
      <c r="N4" s="27" t="s">
        <v>1092</v>
      </c>
      <c r="O4">
        <v>1.0468999999999999E-2</v>
      </c>
      <c r="P4">
        <v>-1.5999999999999999E-5</v>
      </c>
      <c r="Q4">
        <v>1.5999999999999999E-5</v>
      </c>
    </row>
    <row r="5" spans="1:17">
      <c r="A5" s="27" t="s">
        <v>952</v>
      </c>
      <c r="B5" s="27" t="s">
        <v>1117</v>
      </c>
      <c r="C5" s="27" t="s">
        <v>1092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1117</v>
      </c>
      <c r="N5" s="27" t="s">
        <v>1092</v>
      </c>
      <c r="O5">
        <v>1.0305999999999999E-2</v>
      </c>
      <c r="P5">
        <v>-8.9770000000000006E-6</v>
      </c>
      <c r="Q5">
        <v>1.2E-5</v>
      </c>
    </row>
    <row r="6" spans="1:17">
      <c r="A6" s="27" t="s">
        <v>953</v>
      </c>
      <c r="B6" s="27" t="s">
        <v>1117</v>
      </c>
      <c r="C6" s="27" t="s">
        <v>1092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1117</v>
      </c>
      <c r="N6" s="27" t="s">
        <v>1092</v>
      </c>
      <c r="O6">
        <v>-1.0454E-2</v>
      </c>
      <c r="P6">
        <v>-1.9000000000000001E-5</v>
      </c>
      <c r="Q6">
        <v>-8.1959999999999995E-7</v>
      </c>
    </row>
    <row r="7" spans="1:17">
      <c r="A7" s="27" t="s">
        <v>1013</v>
      </c>
      <c r="B7" s="27" t="s">
        <v>1117</v>
      </c>
      <c r="C7" s="27" t="s">
        <v>1092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1117</v>
      </c>
      <c r="N7" s="27" t="s">
        <v>1092</v>
      </c>
      <c r="O7">
        <v>-1.0293999999999999E-2</v>
      </c>
      <c r="P7">
        <v>-1.1E-5</v>
      </c>
      <c r="Q7">
        <v>1.6470000000000001E-6</v>
      </c>
    </row>
    <row r="8" spans="1:17">
      <c r="A8" s="27" t="s">
        <v>1014</v>
      </c>
      <c r="B8" s="27" t="s">
        <v>1117</v>
      </c>
      <c r="C8" s="27" t="s">
        <v>1092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1117</v>
      </c>
      <c r="N8" s="27" t="s">
        <v>1092</v>
      </c>
      <c r="O8">
        <v>-1.0118E-2</v>
      </c>
      <c r="P8">
        <v>-9.55E-6</v>
      </c>
      <c r="Q8">
        <v>-8.2429999999999999E-7</v>
      </c>
    </row>
    <row r="9" spans="1:17">
      <c r="A9" s="27" t="s">
        <v>1015</v>
      </c>
      <c r="B9" s="27" t="s">
        <v>1117</v>
      </c>
      <c r="C9" s="27" t="s">
        <v>1092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1117</v>
      </c>
      <c r="N9" s="27" t="s">
        <v>1092</v>
      </c>
      <c r="O9">
        <v>9.9399999999999992E-3</v>
      </c>
      <c r="P9">
        <v>-7.7840000000000004E-6</v>
      </c>
      <c r="Q9">
        <v>9.4150000000000005E-6</v>
      </c>
    </row>
    <row r="10" spans="1:17">
      <c r="A10" s="27" t="s">
        <v>1016</v>
      </c>
      <c r="B10" s="27" t="s">
        <v>1117</v>
      </c>
      <c r="C10" s="27" t="s">
        <v>1092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1117</v>
      </c>
      <c r="N10" s="27" t="s">
        <v>1092</v>
      </c>
      <c r="O10">
        <v>9.7389999999999994E-3</v>
      </c>
      <c r="P10">
        <v>-7.9980000000000003E-6</v>
      </c>
      <c r="Q10">
        <v>7.9189999999999999E-6</v>
      </c>
    </row>
    <row r="11" spans="1:17">
      <c r="A11" s="27" t="s">
        <v>1017</v>
      </c>
      <c r="B11" s="27" t="s">
        <v>1117</v>
      </c>
      <c r="C11" s="27" t="s">
        <v>1092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1117</v>
      </c>
      <c r="N11" s="27" t="s">
        <v>1092</v>
      </c>
      <c r="O11">
        <v>9.5250000000000005E-3</v>
      </c>
      <c r="P11">
        <v>-8.1170000000000004E-6</v>
      </c>
      <c r="Q11">
        <v>6.0240000000000003E-6</v>
      </c>
    </row>
    <row r="12" spans="1:17">
      <c r="A12" s="27" t="s">
        <v>1018</v>
      </c>
      <c r="B12" s="27" t="s">
        <v>1117</v>
      </c>
      <c r="C12" s="27" t="s">
        <v>1092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1117</v>
      </c>
      <c r="N12" s="27" t="s">
        <v>1092</v>
      </c>
      <c r="O12">
        <v>9.3010000000000002E-3</v>
      </c>
      <c r="P12">
        <v>-7.7260000000000002E-6</v>
      </c>
      <c r="Q12">
        <v>3.4999999999999999E-6</v>
      </c>
    </row>
    <row r="13" spans="1:17">
      <c r="A13" s="27" t="s">
        <v>1019</v>
      </c>
      <c r="B13" s="27" t="s">
        <v>1117</v>
      </c>
      <c r="C13" s="27" t="s">
        <v>1092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1117</v>
      </c>
      <c r="N13" s="27" t="s">
        <v>1092</v>
      </c>
      <c r="O13">
        <v>9.0790000000000003E-3</v>
      </c>
      <c r="P13">
        <v>-6.0379999999999996E-6</v>
      </c>
      <c r="Q13">
        <v>1.135E-7</v>
      </c>
    </row>
    <row r="14" spans="1:17">
      <c r="A14" s="27" t="s">
        <v>1020</v>
      </c>
      <c r="B14" s="27" t="s">
        <v>1117</v>
      </c>
      <c r="C14" s="27" t="s">
        <v>1092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1117</v>
      </c>
      <c r="N14" s="27" t="s">
        <v>1092</v>
      </c>
      <c r="O14">
        <v>8.8830000000000003E-3</v>
      </c>
      <c r="P14">
        <v>-3.3900000000000002E-6</v>
      </c>
      <c r="Q14">
        <v>-4.0430000000000001E-6</v>
      </c>
    </row>
    <row r="15" spans="1:17">
      <c r="A15" s="27" t="s">
        <v>1021</v>
      </c>
      <c r="B15" s="27" t="s">
        <v>1117</v>
      </c>
      <c r="C15" s="27" t="s">
        <v>1092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1117</v>
      </c>
      <c r="N15" s="27" t="s">
        <v>1092</v>
      </c>
      <c r="O15">
        <v>8.7709999999999993E-3</v>
      </c>
      <c r="P15">
        <v>-1.0729999999999999E-6</v>
      </c>
      <c r="Q15">
        <v>-5.4219999999999999E-6</v>
      </c>
    </row>
    <row r="16" spans="1:17">
      <c r="A16" s="27" t="s">
        <v>1022</v>
      </c>
      <c r="B16" s="27" t="s">
        <v>1117</v>
      </c>
      <c r="C16" s="27" t="s">
        <v>1092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1117</v>
      </c>
      <c r="N16" s="27" t="s">
        <v>1092</v>
      </c>
      <c r="O16">
        <v>8.7320000000000002E-3</v>
      </c>
      <c r="P16">
        <v>-4.0059999999999997E-7</v>
      </c>
      <c r="Q16">
        <v>-1.9879999999999999E-6</v>
      </c>
    </row>
    <row r="17" spans="1:17">
      <c r="A17" s="27" t="s">
        <v>1023</v>
      </c>
      <c r="B17" s="27" t="s">
        <v>1117</v>
      </c>
      <c r="C17" s="27" t="s">
        <v>1092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1117</v>
      </c>
      <c r="N17" s="27" t="s">
        <v>1092</v>
      </c>
      <c r="O17">
        <v>8.7250000000000001E-3</v>
      </c>
      <c r="P17">
        <v>-2.3839999999999999E-7</v>
      </c>
      <c r="Q17">
        <v>2.2510000000000001E-6</v>
      </c>
    </row>
    <row r="18" spans="1:17">
      <c r="A18" s="27" t="s">
        <v>1024</v>
      </c>
      <c r="B18" s="27" t="s">
        <v>1117</v>
      </c>
      <c r="C18" s="27" t="s">
        <v>1092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1117</v>
      </c>
      <c r="N18" s="27" t="s">
        <v>1092</v>
      </c>
      <c r="O18">
        <v>8.7510000000000001E-3</v>
      </c>
      <c r="P18">
        <v>3.8850000000000002E-7</v>
      </c>
      <c r="Q18">
        <v>5.8069999999999996E-6</v>
      </c>
    </row>
    <row r="19" spans="1:17">
      <c r="A19" s="27" t="s">
        <v>1025</v>
      </c>
      <c r="B19" s="27" t="s">
        <v>1117</v>
      </c>
      <c r="C19" s="27" t="s">
        <v>1092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1117</v>
      </c>
      <c r="N19" s="27" t="s">
        <v>1092</v>
      </c>
      <c r="O19">
        <v>8.8439999999999994E-3</v>
      </c>
      <c r="P19">
        <v>2.6579999999999998E-6</v>
      </c>
      <c r="Q19">
        <v>4.5549999999999996E-6</v>
      </c>
    </row>
    <row r="20" spans="1:17">
      <c r="A20" s="27" t="s">
        <v>1026</v>
      </c>
      <c r="B20" s="27" t="s">
        <v>1117</v>
      </c>
      <c r="C20" s="27" t="s">
        <v>1092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1117</v>
      </c>
      <c r="N20" s="27" t="s">
        <v>1092</v>
      </c>
      <c r="O20">
        <v>9.0240000000000008E-3</v>
      </c>
      <c r="P20">
        <v>5.4750000000000001E-6</v>
      </c>
      <c r="Q20">
        <v>2.7099999999999998E-7</v>
      </c>
    </row>
    <row r="21" spans="1:17">
      <c r="A21" s="27" t="s">
        <v>1027</v>
      </c>
      <c r="B21" s="27" t="s">
        <v>1117</v>
      </c>
      <c r="C21" s="27" t="s">
        <v>1092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1117</v>
      </c>
      <c r="N21" s="27" t="s">
        <v>1092</v>
      </c>
      <c r="O21">
        <v>9.2390000000000007E-3</v>
      </c>
      <c r="P21">
        <v>7.498E-6</v>
      </c>
      <c r="Q21">
        <v>-3.3890000000000001E-6</v>
      </c>
    </row>
    <row r="22" spans="1:17">
      <c r="A22" s="27" t="s">
        <v>1028</v>
      </c>
      <c r="B22" s="27" t="s">
        <v>1117</v>
      </c>
      <c r="C22" s="27" t="s">
        <v>1092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1117</v>
      </c>
      <c r="N22" s="27" t="s">
        <v>1092</v>
      </c>
      <c r="O22">
        <v>9.4649999999999995E-3</v>
      </c>
      <c r="P22">
        <v>8.1899999999999995E-6</v>
      </c>
      <c r="Q22">
        <v>-6.1539999999999999E-6</v>
      </c>
    </row>
    <row r="23" spans="1:17">
      <c r="A23" s="27" t="s">
        <v>1029</v>
      </c>
      <c r="B23" s="27" t="s">
        <v>1117</v>
      </c>
      <c r="C23" s="27" t="s">
        <v>1092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1117</v>
      </c>
      <c r="N23" s="27" t="s">
        <v>1092</v>
      </c>
      <c r="O23">
        <v>9.6860000000000002E-3</v>
      </c>
      <c r="P23">
        <v>8.2509999999999994E-6</v>
      </c>
      <c r="Q23">
        <v>-8.2050000000000002E-6</v>
      </c>
    </row>
    <row r="24" spans="1:17">
      <c r="A24" s="27" t="s">
        <v>1030</v>
      </c>
      <c r="B24" s="27" t="s">
        <v>1117</v>
      </c>
      <c r="C24" s="27" t="s">
        <v>1092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1117</v>
      </c>
      <c r="N24" s="27" t="s">
        <v>1092</v>
      </c>
      <c r="O24">
        <v>9.8960000000000003E-3</v>
      </c>
      <c r="P24">
        <v>8.1159999999999999E-6</v>
      </c>
      <c r="Q24">
        <v>-9.7769999999999997E-6</v>
      </c>
    </row>
    <row r="25" spans="1:17">
      <c r="A25" s="27" t="s">
        <v>1031</v>
      </c>
      <c r="B25" s="27" t="s">
        <v>1117</v>
      </c>
      <c r="C25" s="27" t="s">
        <v>1092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1117</v>
      </c>
      <c r="N25" s="27" t="s">
        <v>1092</v>
      </c>
      <c r="O25">
        <v>1.0094000000000001E-2</v>
      </c>
      <c r="P25">
        <v>8.2570000000000007E-6</v>
      </c>
      <c r="Q25">
        <v>-1.1E-5</v>
      </c>
    </row>
    <row r="26" spans="1:17">
      <c r="A26" s="27" t="s">
        <v>1032</v>
      </c>
      <c r="B26" s="27" t="s">
        <v>1117</v>
      </c>
      <c r="C26" s="27" t="s">
        <v>1092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1117</v>
      </c>
      <c r="N26" s="27" t="s">
        <v>1092</v>
      </c>
      <c r="O26">
        <v>1.0281E-2</v>
      </c>
      <c r="P26">
        <v>9.2960000000000004E-6</v>
      </c>
      <c r="Q26">
        <v>-1.2E-5</v>
      </c>
    </row>
    <row r="27" spans="1:17">
      <c r="A27" s="27" t="s">
        <v>1033</v>
      </c>
      <c r="B27" s="27" t="s">
        <v>1117</v>
      </c>
      <c r="C27" s="27" t="s">
        <v>1092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1117</v>
      </c>
      <c r="N27" s="27" t="s">
        <v>1092</v>
      </c>
      <c r="O27">
        <v>1.0453E-2</v>
      </c>
      <c r="P27">
        <v>1.7E-5</v>
      </c>
      <c r="Q27">
        <v>-1.7E-5</v>
      </c>
    </row>
    <row r="28" spans="1:17">
      <c r="A28" s="27" t="s">
        <v>1034</v>
      </c>
      <c r="B28" s="27" t="s">
        <v>1117</v>
      </c>
      <c r="C28" s="27" t="s">
        <v>1092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1117</v>
      </c>
      <c r="N28" s="27" t="s">
        <v>1092</v>
      </c>
      <c r="O28">
        <v>-9.9319999999999999E-3</v>
      </c>
      <c r="P28">
        <v>-9.3160000000000003E-6</v>
      </c>
      <c r="Q28">
        <v>-2.8119999999999999E-6</v>
      </c>
    </row>
    <row r="29" spans="1:17">
      <c r="A29" s="27" t="s">
        <v>1035</v>
      </c>
      <c r="B29" s="27" t="s">
        <v>1117</v>
      </c>
      <c r="C29" s="27" t="s">
        <v>1092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1117</v>
      </c>
      <c r="N29" s="27" t="s">
        <v>1092</v>
      </c>
      <c r="O29">
        <v>-9.7330000000000003E-3</v>
      </c>
      <c r="P29">
        <v>-9.4599999999999992E-6</v>
      </c>
      <c r="Q29">
        <v>-4.7149999999999997E-6</v>
      </c>
    </row>
    <row r="30" spans="1:17">
      <c r="A30" s="27" t="s">
        <v>1036</v>
      </c>
      <c r="B30" s="27" t="s">
        <v>1117</v>
      </c>
      <c r="C30" s="27" t="s">
        <v>1092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1117</v>
      </c>
      <c r="N30" s="27" t="s">
        <v>1092</v>
      </c>
      <c r="O30">
        <v>-9.5209999999999999E-3</v>
      </c>
      <c r="P30">
        <v>-9.516E-6</v>
      </c>
      <c r="Q30">
        <v>-6.4590000000000003E-6</v>
      </c>
    </row>
    <row r="31" spans="1:17">
      <c r="A31" s="27" t="s">
        <v>1037</v>
      </c>
      <c r="B31" s="27" t="s">
        <v>1117</v>
      </c>
      <c r="C31" s="27" t="s">
        <v>1092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1117</v>
      </c>
      <c r="N31" s="27" t="s">
        <v>1092</v>
      </c>
      <c r="O31">
        <v>-9.2999999999999992E-3</v>
      </c>
      <c r="P31">
        <v>-9.0469999999999999E-6</v>
      </c>
      <c r="Q31">
        <v>-7.7719999999999994E-6</v>
      </c>
    </row>
    <row r="32" spans="1:17">
      <c r="A32" s="27" t="s">
        <v>1038</v>
      </c>
      <c r="B32" s="27" t="s">
        <v>1117</v>
      </c>
      <c r="C32" s="27" t="s">
        <v>1092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1117</v>
      </c>
      <c r="N32" s="27" t="s">
        <v>1092</v>
      </c>
      <c r="O32">
        <v>-9.0819999999999998E-3</v>
      </c>
      <c r="P32">
        <v>-7.2760000000000003E-6</v>
      </c>
      <c r="Q32">
        <v>-8.1119999999999996E-6</v>
      </c>
    </row>
    <row r="33" spans="1:17">
      <c r="A33" s="27" t="s">
        <v>1039</v>
      </c>
      <c r="B33" s="27" t="s">
        <v>1117</v>
      </c>
      <c r="C33" s="27" t="s">
        <v>1092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1117</v>
      </c>
      <c r="N33" s="27" t="s">
        <v>1092</v>
      </c>
      <c r="O33">
        <v>-8.8900000000000003E-3</v>
      </c>
      <c r="P33">
        <v>-4.4329999999999997E-6</v>
      </c>
      <c r="Q33">
        <v>-6.9280000000000004E-6</v>
      </c>
    </row>
    <row r="34" spans="1:17">
      <c r="A34" s="27" t="s">
        <v>1040</v>
      </c>
      <c r="B34" s="27" t="s">
        <v>1117</v>
      </c>
      <c r="C34" s="27" t="s">
        <v>1092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1117</v>
      </c>
      <c r="N34" s="27" t="s">
        <v>1092</v>
      </c>
      <c r="O34">
        <v>-8.7819999999999999E-3</v>
      </c>
      <c r="P34">
        <v>-1.8330000000000001E-6</v>
      </c>
      <c r="Q34">
        <v>-6.1720000000000004E-6</v>
      </c>
    </row>
    <row r="35" spans="1:17">
      <c r="A35" s="27" t="s">
        <v>1041</v>
      </c>
      <c r="B35" s="27" t="s">
        <v>1117</v>
      </c>
      <c r="C35" s="27" t="s">
        <v>1092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1117</v>
      </c>
      <c r="N35" s="27" t="s">
        <v>1092</v>
      </c>
      <c r="O35">
        <v>-8.744E-3</v>
      </c>
      <c r="P35">
        <v>-6.9650000000000002E-7</v>
      </c>
      <c r="Q35">
        <v>-2.0200000000000001E-6</v>
      </c>
    </row>
    <row r="36" spans="1:17">
      <c r="A36" s="27" t="s">
        <v>1042</v>
      </c>
      <c r="B36" s="27" t="s">
        <v>1117</v>
      </c>
      <c r="C36" s="27" t="s">
        <v>1092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1117</v>
      </c>
      <c r="N36" s="27" t="s">
        <v>1092</v>
      </c>
      <c r="O36">
        <v>-8.737E-3</v>
      </c>
      <c r="P36">
        <v>-3.1470000000000003E-8</v>
      </c>
      <c r="Q36">
        <v>7.991E-7</v>
      </c>
    </row>
    <row r="37" spans="1:17">
      <c r="A37" s="27" t="s">
        <v>1043</v>
      </c>
      <c r="B37" s="27" t="s">
        <v>1117</v>
      </c>
      <c r="C37" s="27" t="s">
        <v>1092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1117</v>
      </c>
      <c r="N37" s="27" t="s">
        <v>1092</v>
      </c>
      <c r="O37">
        <v>-8.7620000000000007E-3</v>
      </c>
      <c r="P37">
        <v>1.0640000000000001E-6</v>
      </c>
      <c r="Q37">
        <v>5.0150000000000003E-6</v>
      </c>
    </row>
    <row r="38" spans="1:17">
      <c r="A38" s="27" t="s">
        <v>1044</v>
      </c>
      <c r="B38" s="27" t="s">
        <v>1117</v>
      </c>
      <c r="C38" s="27" t="s">
        <v>1092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1117</v>
      </c>
      <c r="N38" s="27" t="s">
        <v>1092</v>
      </c>
      <c r="O38">
        <v>-8.8520000000000005E-3</v>
      </c>
      <c r="P38">
        <v>3.6289999999999999E-6</v>
      </c>
      <c r="Q38">
        <v>5.8850000000000004E-6</v>
      </c>
    </row>
    <row r="39" spans="1:17">
      <c r="A39" s="27" t="s">
        <v>1045</v>
      </c>
      <c r="B39" s="27" t="s">
        <v>1117</v>
      </c>
      <c r="C39" s="27" t="s">
        <v>1092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1117</v>
      </c>
      <c r="N39" s="27" t="s">
        <v>1092</v>
      </c>
      <c r="O39">
        <v>-9.0270000000000003E-3</v>
      </c>
      <c r="P39">
        <v>6.6680000000000004E-6</v>
      </c>
      <c r="Q39">
        <v>7.4590000000000001E-6</v>
      </c>
    </row>
    <row r="40" spans="1:17">
      <c r="A40" s="27" t="s">
        <v>1046</v>
      </c>
      <c r="B40" s="27" t="s">
        <v>1117</v>
      </c>
      <c r="C40" s="27" t="s">
        <v>1092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1117</v>
      </c>
      <c r="N40" s="27" t="s">
        <v>1092</v>
      </c>
      <c r="O40">
        <v>-9.2379999999999997E-3</v>
      </c>
      <c r="P40">
        <v>8.8689999999999993E-6</v>
      </c>
      <c r="Q40">
        <v>7.5800000000000003E-6</v>
      </c>
    </row>
    <row r="41" spans="1:17">
      <c r="A41" s="27" t="s">
        <v>1047</v>
      </c>
      <c r="B41" s="27" t="s">
        <v>1117</v>
      </c>
      <c r="C41" s="27" t="s">
        <v>1092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1117</v>
      </c>
      <c r="N41" s="27" t="s">
        <v>1092</v>
      </c>
      <c r="O41">
        <v>-9.4610000000000007E-3</v>
      </c>
      <c r="P41">
        <v>9.6209999999999999E-6</v>
      </c>
      <c r="Q41">
        <v>6.5919999999999997E-6</v>
      </c>
    </row>
    <row r="42" spans="1:17">
      <c r="A42" s="27" t="s">
        <v>1048</v>
      </c>
      <c r="B42" s="27" t="s">
        <v>1117</v>
      </c>
      <c r="C42" s="27" t="s">
        <v>1092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1117</v>
      </c>
      <c r="N42" s="27" t="s">
        <v>1092</v>
      </c>
      <c r="O42">
        <v>-9.6799999999999994E-3</v>
      </c>
      <c r="P42">
        <v>9.7140000000000005E-6</v>
      </c>
      <c r="Q42">
        <v>5.0189999999999997E-6</v>
      </c>
    </row>
    <row r="43" spans="1:17">
      <c r="A43" s="27" t="s">
        <v>1049</v>
      </c>
      <c r="B43" s="27" t="s">
        <v>1117</v>
      </c>
      <c r="C43" s="27" t="s">
        <v>1092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1117</v>
      </c>
      <c r="N43" s="27" t="s">
        <v>1092</v>
      </c>
      <c r="O43">
        <v>-9.8879999999999992E-3</v>
      </c>
      <c r="P43">
        <v>9.7049999999999994E-6</v>
      </c>
      <c r="Q43">
        <v>3.1870000000000001E-6</v>
      </c>
    </row>
    <row r="44" spans="1:17">
      <c r="A44" s="27" t="s">
        <v>1050</v>
      </c>
      <c r="B44" s="27" t="s">
        <v>1117</v>
      </c>
      <c r="C44" s="27" t="s">
        <v>1092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1117</v>
      </c>
      <c r="N44" s="27" t="s">
        <v>1092</v>
      </c>
      <c r="O44">
        <v>-1.0083999999999999E-2</v>
      </c>
      <c r="P44">
        <v>9.961E-6</v>
      </c>
      <c r="Q44">
        <v>1.209E-6</v>
      </c>
    </row>
    <row r="45" spans="1:17">
      <c r="A45" s="27" t="s">
        <v>1051</v>
      </c>
      <c r="B45" s="27" t="s">
        <v>1117</v>
      </c>
      <c r="C45" s="27" t="s">
        <v>1092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1117</v>
      </c>
      <c r="N45" s="27" t="s">
        <v>1092</v>
      </c>
      <c r="O45">
        <v>-1.0269E-2</v>
      </c>
      <c r="P45">
        <v>1.1E-5</v>
      </c>
      <c r="Q45">
        <v>-1.2929999999999999E-6</v>
      </c>
    </row>
    <row r="46" spans="1:17">
      <c r="A46" s="27" t="s">
        <v>1052</v>
      </c>
      <c r="B46" s="27" t="s">
        <v>1117</v>
      </c>
      <c r="C46" s="27" t="s">
        <v>1092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1117</v>
      </c>
      <c r="N46" s="27" t="s">
        <v>1092</v>
      </c>
      <c r="O46">
        <v>-1.0437999999999999E-2</v>
      </c>
      <c r="P46">
        <v>1.9000000000000001E-5</v>
      </c>
      <c r="Q46">
        <v>1.4079999999999999E-6</v>
      </c>
    </row>
    <row r="47" spans="1:17">
      <c r="A47" s="27" t="s">
        <v>1053</v>
      </c>
      <c r="B47" s="27" t="s">
        <v>1117</v>
      </c>
      <c r="C47" s="27" t="s">
        <v>1092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>
      <c r="A48" s="27" t="s">
        <v>1054</v>
      </c>
      <c r="B48" s="27" t="s">
        <v>1117</v>
      </c>
      <c r="C48" s="27" t="s">
        <v>1092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>
      <c r="A49" s="27" t="s">
        <v>1055</v>
      </c>
      <c r="B49" s="27" t="s">
        <v>1117</v>
      </c>
      <c r="C49" s="27" t="s">
        <v>1092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>
      <c r="A50" s="27" t="s">
        <v>1056</v>
      </c>
      <c r="B50" s="27" t="s">
        <v>1117</v>
      </c>
      <c r="C50" s="27" t="s">
        <v>1092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>
      <c r="A51" s="27" t="s">
        <v>1057</v>
      </c>
      <c r="B51" s="27" t="s">
        <v>1117</v>
      </c>
      <c r="C51" s="27" t="s">
        <v>1092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>
      <c r="A52" s="27" t="s">
        <v>1058</v>
      </c>
      <c r="B52" s="27" t="s">
        <v>1117</v>
      </c>
      <c r="C52" s="27" t="s">
        <v>1092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>
      <c r="A53" s="27" t="s">
        <v>1059</v>
      </c>
      <c r="B53" s="27" t="s">
        <v>1117</v>
      </c>
      <c r="C53" s="27" t="s">
        <v>1092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>
      <c r="A54" s="27" t="s">
        <v>1060</v>
      </c>
      <c r="B54" s="27" t="s">
        <v>1117</v>
      </c>
      <c r="C54" s="27" t="s">
        <v>1092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>
      <c r="A55" s="27" t="s">
        <v>1061</v>
      </c>
      <c r="B55" s="27" t="s">
        <v>1117</v>
      </c>
      <c r="C55" s="27" t="s">
        <v>1092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>
      <c r="A56" s="27" t="s">
        <v>1062</v>
      </c>
      <c r="B56" s="27" t="s">
        <v>1117</v>
      </c>
      <c r="C56" s="27" t="s">
        <v>1092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>
      <c r="A57" s="27" t="s">
        <v>1063</v>
      </c>
      <c r="B57" s="27" t="s">
        <v>1117</v>
      </c>
      <c r="C57" s="27" t="s">
        <v>1092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>
      <c r="A58" s="27" t="s">
        <v>1064</v>
      </c>
      <c r="B58" s="27" t="s">
        <v>1117</v>
      </c>
      <c r="C58" s="27" t="s">
        <v>1092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>
      <c r="A59" s="27" t="s">
        <v>1065</v>
      </c>
      <c r="B59" s="27" t="s">
        <v>1117</v>
      </c>
      <c r="C59" s="27" t="s">
        <v>1092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>
      <c r="A60" s="27" t="s">
        <v>1066</v>
      </c>
      <c r="B60" s="27" t="s">
        <v>1117</v>
      </c>
      <c r="C60" s="27" t="s">
        <v>1092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>
      <c r="A61" s="27" t="s">
        <v>1067</v>
      </c>
      <c r="B61" s="27" t="s">
        <v>1117</v>
      </c>
      <c r="C61" s="27" t="s">
        <v>1092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>
      <c r="A62" s="27" t="s">
        <v>1068</v>
      </c>
      <c r="B62" s="27" t="s">
        <v>1117</v>
      </c>
      <c r="C62" s="27" t="s">
        <v>1092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>
      <c r="A63" s="27" t="s">
        <v>1069</v>
      </c>
      <c r="B63" s="27" t="s">
        <v>1117</v>
      </c>
      <c r="C63" s="27" t="s">
        <v>1092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>
      <c r="A64" s="27" t="s">
        <v>1070</v>
      </c>
      <c r="B64" s="27" t="s">
        <v>1117</v>
      </c>
      <c r="C64" s="27" t="s">
        <v>1092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>
      <c r="A65" s="27" t="s">
        <v>1071</v>
      </c>
      <c r="B65" s="27" t="s">
        <v>1117</v>
      </c>
      <c r="C65" s="27" t="s">
        <v>1092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>
      <c r="A66" s="27" t="s">
        <v>1072</v>
      </c>
      <c r="B66" s="27" t="s">
        <v>1117</v>
      </c>
      <c r="C66" s="27" t="s">
        <v>1092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>
      <c r="A67" s="27" t="s">
        <v>1073</v>
      </c>
      <c r="B67" s="27" t="s">
        <v>1117</v>
      </c>
      <c r="C67" s="27" t="s">
        <v>1092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>
      <c r="A68" s="27" t="s">
        <v>1074</v>
      </c>
      <c r="B68" s="27" t="s">
        <v>1117</v>
      </c>
      <c r="C68" s="27" t="s">
        <v>1092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>
      <c r="A69" s="27" t="s">
        <v>1075</v>
      </c>
      <c r="B69" s="27" t="s">
        <v>1117</v>
      </c>
      <c r="C69" s="27" t="s">
        <v>1092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>
      <c r="A70" s="27" t="s">
        <v>83</v>
      </c>
      <c r="B70" s="27" t="s">
        <v>1117</v>
      </c>
      <c r="C70" s="27" t="s">
        <v>1092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>
      <c r="A71" s="27" t="s">
        <v>104</v>
      </c>
      <c r="B71" s="27" t="s">
        <v>1117</v>
      </c>
      <c r="C71" s="27" t="s">
        <v>1092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>
      <c r="A72" s="27" t="s">
        <v>63</v>
      </c>
      <c r="B72" s="27" t="s">
        <v>1117</v>
      </c>
      <c r="C72" s="27" t="s">
        <v>1092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>
      <c r="A73" s="27" t="s">
        <v>85</v>
      </c>
      <c r="B73" s="27" t="s">
        <v>1117</v>
      </c>
      <c r="C73" s="27" t="s">
        <v>1092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>
      <c r="A74" s="27" t="s">
        <v>106</v>
      </c>
      <c r="B74" s="27" t="s">
        <v>1117</v>
      </c>
      <c r="C74" s="27" t="s">
        <v>1092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>
      <c r="A75" s="27" t="s">
        <v>146</v>
      </c>
      <c r="B75" s="27" t="s">
        <v>1117</v>
      </c>
      <c r="C75" s="27" t="s">
        <v>1092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>
      <c r="A76" s="27" t="s">
        <v>167</v>
      </c>
      <c r="B76" s="27" t="s">
        <v>1117</v>
      </c>
      <c r="C76" s="27" t="s">
        <v>1092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>
      <c r="A77" s="27" t="s">
        <v>188</v>
      </c>
      <c r="B77" s="27" t="s">
        <v>1117</v>
      </c>
      <c r="C77" s="27" t="s">
        <v>1092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>
      <c r="A78" s="27" t="s">
        <v>209</v>
      </c>
      <c r="B78" s="27" t="s">
        <v>1117</v>
      </c>
      <c r="C78" s="27" t="s">
        <v>1092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>
      <c r="A79" s="27" t="s">
        <v>230</v>
      </c>
      <c r="B79" s="27" t="s">
        <v>1117</v>
      </c>
      <c r="C79" s="27" t="s">
        <v>1092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>
      <c r="A80" s="27" t="s">
        <v>251</v>
      </c>
      <c r="B80" s="27" t="s">
        <v>1117</v>
      </c>
      <c r="C80" s="27" t="s">
        <v>1092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>
      <c r="A81" s="27" t="s">
        <v>272</v>
      </c>
      <c r="B81" s="27" t="s">
        <v>1117</v>
      </c>
      <c r="C81" s="27" t="s">
        <v>1092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>
      <c r="A82" s="27" t="s">
        <v>293</v>
      </c>
      <c r="B82" s="27" t="s">
        <v>1117</v>
      </c>
      <c r="C82" s="27" t="s">
        <v>1092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>
      <c r="A83" s="27" t="s">
        <v>314</v>
      </c>
      <c r="B83" s="27" t="s">
        <v>1117</v>
      </c>
      <c r="C83" s="27" t="s">
        <v>1092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>
      <c r="A84" s="27" t="s">
        <v>335</v>
      </c>
      <c r="B84" s="27" t="s">
        <v>1117</v>
      </c>
      <c r="C84" s="27" t="s">
        <v>1092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>
      <c r="A85" s="27" t="s">
        <v>356</v>
      </c>
      <c r="B85" s="27" t="s">
        <v>1117</v>
      </c>
      <c r="C85" s="27" t="s">
        <v>1092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>
      <c r="A86" s="27" t="s">
        <v>377</v>
      </c>
      <c r="B86" s="27" t="s">
        <v>1117</v>
      </c>
      <c r="C86" s="27" t="s">
        <v>1092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>
      <c r="A87" s="27" t="s">
        <v>398</v>
      </c>
      <c r="B87" s="27" t="s">
        <v>1117</v>
      </c>
      <c r="C87" s="27" t="s">
        <v>1092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>
      <c r="A88" s="27" t="s">
        <v>419</v>
      </c>
      <c r="B88" s="27" t="s">
        <v>1117</v>
      </c>
      <c r="C88" s="27" t="s">
        <v>1092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>
      <c r="A89" s="27" t="s">
        <v>440</v>
      </c>
      <c r="B89" s="27" t="s">
        <v>1117</v>
      </c>
      <c r="C89" s="27" t="s">
        <v>1092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>
      <c r="A90" s="27" t="s">
        <v>461</v>
      </c>
      <c r="B90" s="27" t="s">
        <v>1117</v>
      </c>
      <c r="C90" s="27" t="s">
        <v>1092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>
      <c r="A91" s="27" t="s">
        <v>482</v>
      </c>
      <c r="B91" s="27" t="s">
        <v>1117</v>
      </c>
      <c r="C91" s="27" t="s">
        <v>1092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>
      <c r="A92" s="27" t="s">
        <v>503</v>
      </c>
      <c r="B92" s="27" t="s">
        <v>1117</v>
      </c>
      <c r="C92" s="27" t="s">
        <v>1092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>
      <c r="A93" s="27" t="s">
        <v>524</v>
      </c>
      <c r="B93" s="27" t="s">
        <v>1117</v>
      </c>
      <c r="C93" s="27" t="s">
        <v>1092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>
      <c r="A94" s="27" t="s">
        <v>127</v>
      </c>
      <c r="B94" s="27" t="s">
        <v>1117</v>
      </c>
      <c r="C94" s="27" t="s">
        <v>1092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>
      <c r="A95" s="27" t="s">
        <v>148</v>
      </c>
      <c r="B95" s="27" t="s">
        <v>1117</v>
      </c>
      <c r="C95" s="27" t="s">
        <v>1092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>
      <c r="A96" s="27" t="s">
        <v>169</v>
      </c>
      <c r="B96" s="27" t="s">
        <v>1117</v>
      </c>
      <c r="C96" s="27" t="s">
        <v>1092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>
      <c r="A97" s="27" t="s">
        <v>190</v>
      </c>
      <c r="B97" s="27" t="s">
        <v>1117</v>
      </c>
      <c r="C97" s="27" t="s">
        <v>1092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>
      <c r="A98" s="27" t="s">
        <v>211</v>
      </c>
      <c r="B98" s="27" t="s">
        <v>1117</v>
      </c>
      <c r="C98" s="27" t="s">
        <v>1092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>
      <c r="A99" s="27" t="s">
        <v>232</v>
      </c>
      <c r="B99" s="27" t="s">
        <v>1117</v>
      </c>
      <c r="C99" s="27" t="s">
        <v>1092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>
      <c r="A100" s="27" t="s">
        <v>253</v>
      </c>
      <c r="B100" s="27" t="s">
        <v>1117</v>
      </c>
      <c r="C100" s="27" t="s">
        <v>1092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>
      <c r="A101" s="27" t="s">
        <v>274</v>
      </c>
      <c r="B101" s="27" t="s">
        <v>1117</v>
      </c>
      <c r="C101" s="27" t="s">
        <v>1092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>
      <c r="A102" s="27" t="s">
        <v>295</v>
      </c>
      <c r="B102" s="27" t="s">
        <v>1117</v>
      </c>
      <c r="C102" s="27" t="s">
        <v>1092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>
      <c r="A103" s="27" t="s">
        <v>316</v>
      </c>
      <c r="B103" s="27" t="s">
        <v>1117</v>
      </c>
      <c r="C103" s="27" t="s">
        <v>1092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>
      <c r="A104" s="27" t="s">
        <v>337</v>
      </c>
      <c r="B104" s="27" t="s">
        <v>1117</v>
      </c>
      <c r="C104" s="27" t="s">
        <v>1092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>
      <c r="A105" s="27" t="s">
        <v>358</v>
      </c>
      <c r="B105" s="27" t="s">
        <v>1117</v>
      </c>
      <c r="C105" s="27" t="s">
        <v>1092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>
      <c r="A106" s="27" t="s">
        <v>379</v>
      </c>
      <c r="B106" s="27" t="s">
        <v>1117</v>
      </c>
      <c r="C106" s="27" t="s">
        <v>1092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>
      <c r="A107" s="27" t="s">
        <v>400</v>
      </c>
      <c r="B107" s="27" t="s">
        <v>1117</v>
      </c>
      <c r="C107" s="27" t="s">
        <v>1092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>
      <c r="A108" s="27" t="s">
        <v>421</v>
      </c>
      <c r="B108" s="27" t="s">
        <v>1117</v>
      </c>
      <c r="C108" s="27" t="s">
        <v>1092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>
      <c r="A109" s="27" t="s">
        <v>442</v>
      </c>
      <c r="B109" s="27" t="s">
        <v>1117</v>
      </c>
      <c r="C109" s="27" t="s">
        <v>1092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>
      <c r="A110" s="27" t="s">
        <v>463</v>
      </c>
      <c r="B110" s="27" t="s">
        <v>1117</v>
      </c>
      <c r="C110" s="27" t="s">
        <v>1092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>
      <c r="A111" s="27" t="s">
        <v>484</v>
      </c>
      <c r="B111" s="27" t="s">
        <v>1117</v>
      </c>
      <c r="C111" s="27" t="s">
        <v>1092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>
      <c r="A112" s="27" t="s">
        <v>505</v>
      </c>
      <c r="B112" s="27" t="s">
        <v>1117</v>
      </c>
      <c r="C112" s="27" t="s">
        <v>1092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zoomScale="40" zoomScaleNormal="40" workbookViewId="0">
      <selection activeCell="R51" sqref="R51"/>
    </sheetView>
  </sheetViews>
  <sheetFormatPr defaultColWidth="10.6640625" defaultRowHeight="14.25"/>
  <cols>
    <col min="1" max="1" width="16.796875" bestFit="1" customWidth="1"/>
    <col min="4" max="4" width="12.46484375" customWidth="1"/>
    <col min="5" max="5" width="12.6640625" customWidth="1"/>
    <col min="7" max="7" width="15.3984375" bestFit="1" customWidth="1"/>
    <col min="8" max="8" width="16.86328125" bestFit="1" customWidth="1"/>
    <col min="9" max="9" width="21.73046875" bestFit="1" customWidth="1"/>
    <col min="10" max="11" width="31.19921875" bestFit="1" customWidth="1"/>
    <col min="19" max="19" width="15.3984375" bestFit="1" customWidth="1"/>
    <col min="20" max="20" width="17.06640625" bestFit="1" customWidth="1"/>
    <col min="21" max="21" width="21.73046875" bestFit="1" customWidth="1"/>
    <col min="22" max="23" width="31.19921875" bestFit="1" customWidth="1"/>
    <col min="31" max="31" width="15.3984375" bestFit="1" customWidth="1"/>
    <col min="32" max="32" width="16.86328125" bestFit="1" customWidth="1"/>
    <col min="33" max="33" width="18.796875" bestFit="1" customWidth="1"/>
    <col min="34" max="35" width="31.19921875" bestFit="1" customWidth="1"/>
    <col min="45" max="45" width="15.3984375" bestFit="1" customWidth="1"/>
    <col min="46" max="46" width="16.86328125" bestFit="1" customWidth="1"/>
    <col min="47" max="47" width="18.796875" bestFit="1" customWidth="1"/>
    <col min="48" max="49" width="31.19921875" bestFit="1" customWidth="1"/>
    <col min="57" max="57" width="15.3984375" bestFit="1" customWidth="1"/>
    <col min="58" max="58" width="16.86328125" bestFit="1" customWidth="1"/>
    <col min="59" max="59" width="18.796875" bestFit="1" customWidth="1"/>
    <col min="60" max="61" width="31.19921875" bestFit="1" customWidth="1"/>
    <col min="69" max="69" width="15.3984375" bestFit="1" customWidth="1"/>
    <col min="70" max="70" width="16.86328125" bestFit="1" customWidth="1"/>
    <col min="71" max="71" width="18.796875" bestFit="1" customWidth="1"/>
    <col min="72" max="73" width="31.19921875" bestFit="1" customWidth="1"/>
  </cols>
  <sheetData>
    <row r="1" spans="1:82" ht="14.65" thickBot="1"/>
    <row r="2" spans="1:82" ht="16.149999999999999" thickBot="1">
      <c r="F2" s="482" t="s">
        <v>1118</v>
      </c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U2" s="483"/>
      <c r="V2" s="483"/>
      <c r="W2" s="483"/>
      <c r="X2" s="483"/>
      <c r="Y2" s="483"/>
      <c r="Z2" s="483"/>
      <c r="AA2" s="483"/>
      <c r="AB2" s="484"/>
      <c r="AJ2">
        <v>0</v>
      </c>
      <c r="BX2" s="462" t="s">
        <v>1130</v>
      </c>
      <c r="BY2" s="462"/>
      <c r="BZ2" s="462"/>
      <c r="CA2" s="462"/>
      <c r="CB2" s="462"/>
      <c r="CC2" s="462"/>
      <c r="CD2" s="462"/>
    </row>
    <row r="3" spans="1:82" ht="14.65" thickBot="1">
      <c r="AJ3">
        <v>1</v>
      </c>
      <c r="AM3" s="500" t="s">
        <v>1120</v>
      </c>
      <c r="AN3" s="500"/>
      <c r="AO3" s="500"/>
      <c r="AP3" s="500"/>
      <c r="AQ3" s="500"/>
      <c r="AR3" s="500"/>
      <c r="AS3" s="500"/>
      <c r="AT3" s="500"/>
      <c r="AU3" s="500"/>
      <c r="AV3" s="500"/>
      <c r="AW3" s="500"/>
      <c r="AX3" s="500"/>
      <c r="AY3" s="500"/>
      <c r="AZ3" s="500"/>
      <c r="BA3" s="500"/>
      <c r="BB3" s="500"/>
      <c r="BC3" s="500"/>
      <c r="BD3" s="500"/>
      <c r="BE3" s="500"/>
      <c r="BF3" s="500"/>
      <c r="BG3" s="500"/>
      <c r="BH3" s="500"/>
      <c r="BI3" s="500"/>
      <c r="BJ3" s="500"/>
      <c r="BK3" s="500"/>
      <c r="BL3" s="500"/>
      <c r="BM3" s="500"/>
      <c r="BN3" s="500"/>
      <c r="BO3" s="500"/>
      <c r="BP3" s="500"/>
      <c r="BQ3" s="500"/>
      <c r="BR3" s="500"/>
    </row>
    <row r="4" spans="1:82" ht="14.65" thickBot="1">
      <c r="A4" s="485" t="s">
        <v>1119</v>
      </c>
      <c r="B4" s="486"/>
      <c r="C4" s="486"/>
      <c r="D4" s="486"/>
      <c r="E4" s="486"/>
      <c r="F4" s="486"/>
      <c r="G4" s="486"/>
      <c r="H4" s="486"/>
      <c r="I4" s="486"/>
      <c r="J4" s="486"/>
      <c r="K4" s="486"/>
      <c r="L4" s="486"/>
      <c r="M4" s="486"/>
      <c r="N4" s="486"/>
      <c r="O4" s="486"/>
      <c r="P4" s="486"/>
      <c r="Q4" s="486"/>
      <c r="R4" s="486"/>
      <c r="S4" s="486"/>
      <c r="T4" s="486"/>
      <c r="U4" s="486"/>
      <c r="V4" s="486"/>
      <c r="W4" s="486"/>
      <c r="X4" s="486"/>
      <c r="Y4" s="486"/>
      <c r="Z4" s="486"/>
      <c r="AA4" s="486"/>
      <c r="AB4" s="486"/>
      <c r="AC4" s="486"/>
      <c r="AD4" s="487"/>
      <c r="AJ4">
        <v>2</v>
      </c>
    </row>
    <row r="5" spans="1:82" ht="14.65" thickBot="1"/>
    <row r="6" spans="1:82" ht="14.65" thickBot="1">
      <c r="AM6" s="488" t="s">
        <v>1121</v>
      </c>
      <c r="AN6" s="489"/>
      <c r="AO6" s="489"/>
      <c r="AP6" s="489"/>
      <c r="AQ6" s="489"/>
      <c r="AR6" s="489"/>
      <c r="AS6" s="489"/>
      <c r="AT6" s="490"/>
      <c r="AU6" s="412" t="s">
        <v>1131</v>
      </c>
      <c r="AV6" s="410" t="s">
        <v>1132</v>
      </c>
      <c r="AW6" s="410" t="s">
        <v>1133</v>
      </c>
      <c r="AY6" s="488" t="s">
        <v>1137</v>
      </c>
      <c r="AZ6" s="489"/>
      <c r="BA6" s="489"/>
      <c r="BB6" s="489"/>
      <c r="BC6" s="489"/>
      <c r="BD6" s="489"/>
      <c r="BE6" s="489"/>
      <c r="BF6" s="490"/>
      <c r="BG6" s="412" t="s">
        <v>1131</v>
      </c>
      <c r="BH6" s="410" t="s">
        <v>1132</v>
      </c>
      <c r="BI6" s="410" t="s">
        <v>1133</v>
      </c>
      <c r="BK6" s="488" t="s">
        <v>1139</v>
      </c>
      <c r="BL6" s="489"/>
      <c r="BM6" s="489"/>
      <c r="BN6" s="489"/>
      <c r="BO6" s="489"/>
      <c r="BP6" s="489"/>
      <c r="BQ6" s="489"/>
      <c r="BR6" s="490"/>
      <c r="BS6" s="412" t="s">
        <v>1131</v>
      </c>
      <c r="BT6" s="410" t="s">
        <v>1132</v>
      </c>
      <c r="BU6" s="501" t="s">
        <v>1133</v>
      </c>
    </row>
    <row r="7" spans="1:82" ht="14.65" customHeight="1" thickBot="1">
      <c r="A7" s="488" t="s">
        <v>1121</v>
      </c>
      <c r="B7" s="489"/>
      <c r="C7" s="489"/>
      <c r="D7" s="489"/>
      <c r="E7" s="489"/>
      <c r="F7" s="489"/>
      <c r="G7" s="489"/>
      <c r="H7" s="490"/>
      <c r="I7" s="412" t="s">
        <v>1131</v>
      </c>
      <c r="J7" s="410" t="s">
        <v>1132</v>
      </c>
      <c r="K7" s="410" t="s">
        <v>1133</v>
      </c>
      <c r="M7" s="488" t="s">
        <v>1137</v>
      </c>
      <c r="N7" s="489"/>
      <c r="O7" s="489"/>
      <c r="P7" s="489"/>
      <c r="Q7" s="489"/>
      <c r="R7" s="489"/>
      <c r="S7" s="489"/>
      <c r="T7" s="490"/>
      <c r="U7" s="412" t="s">
        <v>1131</v>
      </c>
      <c r="V7" s="410" t="s">
        <v>1132</v>
      </c>
      <c r="W7" s="410" t="s">
        <v>1133</v>
      </c>
      <c r="Y7" s="488" t="s">
        <v>1139</v>
      </c>
      <c r="Z7" s="489"/>
      <c r="AA7" s="489"/>
      <c r="AB7" s="489"/>
      <c r="AC7" s="489"/>
      <c r="AD7" s="489"/>
      <c r="AE7" s="489"/>
      <c r="AF7" s="490"/>
      <c r="AG7" s="412" t="s">
        <v>1131</v>
      </c>
      <c r="AH7" s="410" t="s">
        <v>1132</v>
      </c>
      <c r="AI7" s="410" t="s">
        <v>1133</v>
      </c>
      <c r="AM7" s="151"/>
      <c r="AN7" s="480" t="s">
        <v>1093</v>
      </c>
      <c r="AO7" s="480"/>
      <c r="AP7" s="481"/>
      <c r="AQ7" s="493" t="s">
        <v>959</v>
      </c>
      <c r="AR7" s="495"/>
      <c r="AS7" s="491" t="s">
        <v>1127</v>
      </c>
      <c r="AT7" s="410" t="s">
        <v>1128</v>
      </c>
      <c r="AU7" s="432"/>
      <c r="AV7" s="434"/>
      <c r="AW7" s="434"/>
      <c r="AY7" s="151"/>
      <c r="AZ7" s="480" t="s">
        <v>1093</v>
      </c>
      <c r="BA7" s="480"/>
      <c r="BB7" s="481"/>
      <c r="BC7" s="493" t="s">
        <v>959</v>
      </c>
      <c r="BD7" s="495"/>
      <c r="BE7" s="491" t="s">
        <v>1127</v>
      </c>
      <c r="BF7" s="410" t="s">
        <v>1128</v>
      </c>
      <c r="BG7" s="432"/>
      <c r="BH7" s="434"/>
      <c r="BI7" s="434"/>
      <c r="BK7" s="151"/>
      <c r="BL7" s="480" t="s">
        <v>1093</v>
      </c>
      <c r="BM7" s="480"/>
      <c r="BN7" s="481"/>
      <c r="BO7" s="493" t="s">
        <v>959</v>
      </c>
      <c r="BP7" s="495"/>
      <c r="BQ7" s="491" t="s">
        <v>1127</v>
      </c>
      <c r="BR7" s="410" t="s">
        <v>1128</v>
      </c>
      <c r="BS7" s="432"/>
      <c r="BT7" s="434"/>
      <c r="BU7" s="502"/>
    </row>
    <row r="8" spans="1:82" ht="16.149999999999999" customHeight="1" thickBot="1">
      <c r="A8" s="151"/>
      <c r="B8" s="480" t="s">
        <v>1093</v>
      </c>
      <c r="C8" s="480"/>
      <c r="D8" s="481"/>
      <c r="E8" s="493" t="s">
        <v>959</v>
      </c>
      <c r="F8" s="495"/>
      <c r="G8" s="491" t="s">
        <v>1127</v>
      </c>
      <c r="H8" s="410" t="s">
        <v>1128</v>
      </c>
      <c r="I8" s="432"/>
      <c r="J8" s="434"/>
      <c r="K8" s="434"/>
      <c r="M8" s="151"/>
      <c r="N8" s="480" t="s">
        <v>1093</v>
      </c>
      <c r="O8" s="480"/>
      <c r="P8" s="481"/>
      <c r="Q8" s="493" t="s">
        <v>959</v>
      </c>
      <c r="R8" s="495"/>
      <c r="S8" s="491" t="s">
        <v>1127</v>
      </c>
      <c r="T8" s="410" t="s">
        <v>1128</v>
      </c>
      <c r="U8" s="432"/>
      <c r="V8" s="434"/>
      <c r="W8" s="434"/>
      <c r="Y8" s="151"/>
      <c r="Z8" s="480" t="s">
        <v>1093</v>
      </c>
      <c r="AA8" s="480"/>
      <c r="AB8" s="481"/>
      <c r="AC8" s="493" t="s">
        <v>959</v>
      </c>
      <c r="AD8" s="495"/>
      <c r="AE8" s="491" t="s">
        <v>1127</v>
      </c>
      <c r="AF8" s="410" t="s">
        <v>1128</v>
      </c>
      <c r="AG8" s="432"/>
      <c r="AH8" s="434"/>
      <c r="AI8" s="434"/>
      <c r="AM8" s="181" t="s">
        <v>790</v>
      </c>
      <c r="AN8" s="228" t="s">
        <v>951</v>
      </c>
      <c r="AO8" s="180" t="s">
        <v>952</v>
      </c>
      <c r="AP8" s="227" t="s">
        <v>953</v>
      </c>
      <c r="AQ8" s="186" t="s">
        <v>957</v>
      </c>
      <c r="AR8" s="246" t="s">
        <v>958</v>
      </c>
      <c r="AS8" s="492"/>
      <c r="AT8" s="411"/>
      <c r="AU8" s="413"/>
      <c r="AV8" s="411"/>
      <c r="AW8" s="411"/>
      <c r="AY8" s="181" t="s">
        <v>790</v>
      </c>
      <c r="AZ8" s="228" t="s">
        <v>951</v>
      </c>
      <c r="BA8" s="180" t="s">
        <v>952</v>
      </c>
      <c r="BB8" s="227" t="s">
        <v>953</v>
      </c>
      <c r="BC8" s="186" t="s">
        <v>957</v>
      </c>
      <c r="BD8" s="246" t="s">
        <v>958</v>
      </c>
      <c r="BE8" s="492"/>
      <c r="BF8" s="411"/>
      <c r="BG8" s="413"/>
      <c r="BH8" s="411"/>
      <c r="BI8" s="411"/>
      <c r="BK8" s="181" t="s">
        <v>790</v>
      </c>
      <c r="BL8" s="228" t="s">
        <v>951</v>
      </c>
      <c r="BM8" s="180" t="s">
        <v>952</v>
      </c>
      <c r="BN8" s="227" t="s">
        <v>953</v>
      </c>
      <c r="BO8" s="186" t="s">
        <v>957</v>
      </c>
      <c r="BP8" s="246" t="s">
        <v>958</v>
      </c>
      <c r="BQ8" s="492"/>
      <c r="BR8" s="411"/>
      <c r="BS8" s="413"/>
      <c r="BT8" s="434"/>
      <c r="BU8" s="502"/>
    </row>
    <row r="9" spans="1:82" ht="16.149999999999999" thickBot="1">
      <c r="A9" s="181" t="s">
        <v>790</v>
      </c>
      <c r="B9" s="228" t="s">
        <v>951</v>
      </c>
      <c r="C9" s="180" t="s">
        <v>952</v>
      </c>
      <c r="D9" s="227" t="s">
        <v>953</v>
      </c>
      <c r="E9" s="186" t="s">
        <v>957</v>
      </c>
      <c r="F9" s="246" t="s">
        <v>958</v>
      </c>
      <c r="G9" s="492"/>
      <c r="H9" s="411"/>
      <c r="I9" s="413"/>
      <c r="J9" s="411"/>
      <c r="K9" s="411"/>
      <c r="M9" s="181" t="s">
        <v>790</v>
      </c>
      <c r="N9" s="228" t="s">
        <v>951</v>
      </c>
      <c r="O9" s="180" t="s">
        <v>952</v>
      </c>
      <c r="P9" s="227" t="s">
        <v>953</v>
      </c>
      <c r="Q9" s="186" t="s">
        <v>957</v>
      </c>
      <c r="R9" s="246" t="s">
        <v>958</v>
      </c>
      <c r="S9" s="492"/>
      <c r="T9" s="411"/>
      <c r="U9" s="413"/>
      <c r="V9" s="411"/>
      <c r="W9" s="411"/>
      <c r="Y9" s="181" t="s">
        <v>790</v>
      </c>
      <c r="Z9" s="228" t="s">
        <v>951</v>
      </c>
      <c r="AA9" s="180" t="s">
        <v>952</v>
      </c>
      <c r="AB9" s="227" t="s">
        <v>953</v>
      </c>
      <c r="AC9" s="186" t="s">
        <v>957</v>
      </c>
      <c r="AD9" s="246" t="s">
        <v>958</v>
      </c>
      <c r="AE9" s="492"/>
      <c r="AF9" s="411"/>
      <c r="AG9" s="413"/>
      <c r="AH9" s="411"/>
      <c r="AI9" s="411"/>
      <c r="AM9" s="149" t="s">
        <v>929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>AE10</f>
        <v>0.11666666666666667</v>
      </c>
      <c r="AT9" s="234" t="b">
        <f>IF(AO9&lt;AS9,TRUE,FALSE)</f>
        <v>1</v>
      </c>
      <c r="AU9" s="323">
        <f t="shared" ref="AU9:AU30" si="0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929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1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929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2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5.75">
      <c r="A10" s="219" t="s">
        <v>929</v>
      </c>
      <c r="B10" s="155">
        <f>ABS('Spostamenti SAP'!F4)</f>
        <v>7.0239999999999997E-2</v>
      </c>
      <c r="C10" s="224">
        <f>ABS('Spostamenti SAP'!F5)</f>
        <v>9.9879999999999997E-2</v>
      </c>
      <c r="D10" s="225">
        <f>ABS('Spostamenti SAP'!F6)</f>
        <v>7.0289000000000004E-2</v>
      </c>
      <c r="E10" s="226">
        <f>ABS('Spostamenti SAP'!O6)</f>
        <v>1.0454E-2</v>
      </c>
      <c r="F10" s="183">
        <f>'Spostamenti SAP'!O4</f>
        <v>1.0468999999999999E-2</v>
      </c>
      <c r="G10" s="301">
        <f>35/300</f>
        <v>0.11666666666666667</v>
      </c>
      <c r="H10" s="298" t="b">
        <f>IF(C10&lt;G10,TRUE,FALSE)</f>
        <v>1</v>
      </c>
      <c r="I10" s="321">
        <f t="shared" ref="I10:I31" si="3">ATAN(G10/(35/2))</f>
        <v>6.6665679038682294E-3</v>
      </c>
      <c r="J10" s="317" t="b">
        <f>IF(F10&lt;I10,TRUE,FALSE)</f>
        <v>0</v>
      </c>
      <c r="K10" s="317" t="b">
        <f>IF(E10&lt;I10,TRUE,FALSE)</f>
        <v>0</v>
      </c>
      <c r="M10" s="256" t="s">
        <v>929</v>
      </c>
      <c r="N10" s="151">
        <f>B10-0.001</f>
        <v>6.9239999999999996E-2</v>
      </c>
      <c r="O10" s="47">
        <f>C10-0.001</f>
        <v>9.8879999999999996E-2</v>
      </c>
      <c r="P10" s="168">
        <f>D10-0.001</f>
        <v>6.9289000000000003E-2</v>
      </c>
      <c r="Q10" s="266">
        <f>E10-0.001</f>
        <v>9.4540000000000006E-3</v>
      </c>
      <c r="R10" s="270">
        <f>F10-0.001</f>
        <v>9.4689999999999983E-3</v>
      </c>
      <c r="S10" s="301">
        <f>35/300</f>
        <v>0.11666666666666667</v>
      </c>
      <c r="T10" s="276" t="b">
        <f>IF(O10&lt;S10,TRUE,FALSE)</f>
        <v>1</v>
      </c>
      <c r="U10" s="321">
        <f t="shared" ref="U10:U31" si="4">ATAN(S10/(35/2))</f>
        <v>6.6665679038682294E-3</v>
      </c>
      <c r="V10" s="317" t="b">
        <f>IF(R10&lt;U10,TRUE,FALSE)</f>
        <v>0</v>
      </c>
      <c r="W10" s="317" t="b">
        <f>IF(Q10&lt;U10,TRUE,FALSE)</f>
        <v>0</v>
      </c>
      <c r="Y10" s="256" t="s">
        <v>929</v>
      </c>
      <c r="Z10" s="151">
        <f>B10-0.001</f>
        <v>6.9239999999999996E-2</v>
      </c>
      <c r="AA10" s="47">
        <f>C10-0.001</f>
        <v>9.8879999999999996E-2</v>
      </c>
      <c r="AB10" s="229">
        <f>D10-0.001</f>
        <v>6.9289000000000003E-2</v>
      </c>
      <c r="AC10" s="151">
        <f>E10-0.001</f>
        <v>9.4540000000000006E-3</v>
      </c>
      <c r="AD10" s="229">
        <f>F10-0.001</f>
        <v>9.4689999999999983E-3</v>
      </c>
      <c r="AE10" s="273">
        <f>S10</f>
        <v>0.11666666666666667</v>
      </c>
      <c r="AF10" s="234" t="b">
        <f>IF(AA10&lt;AE10,TRUE,FALSE)</f>
        <v>1</v>
      </c>
      <c r="AG10" s="321">
        <f t="shared" ref="AG10:AG31" si="5">ATAN(AE10/(35/2))</f>
        <v>6.6665679038682294E-3</v>
      </c>
      <c r="AH10" s="317" t="b">
        <f>IF(AD10&lt;AG10,TRUE,FALSE)</f>
        <v>0</v>
      </c>
      <c r="AI10" s="317" t="b">
        <f>IF(AC10&lt;AG10,TRUE,FALSE)</f>
        <v>0</v>
      </c>
      <c r="AM10" s="148" t="s">
        <v>930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ref="AS10:AS30" si="6">AE11</f>
        <v>0.11666666666666667</v>
      </c>
      <c r="AT10" s="325" t="b">
        <f t="shared" ref="AT10:AT30" si="7">IF(AO10&lt;AS10,TRUE,FALSE)</f>
        <v>1</v>
      </c>
      <c r="AU10" s="322">
        <f t="shared" si="0"/>
        <v>6.6665679038682294E-3</v>
      </c>
      <c r="AV10" s="318" t="b">
        <f t="shared" ref="AV10:AV30" si="8">IF(AR10&lt;AU10,TRUE,FALSE)</f>
        <v>0</v>
      </c>
      <c r="AW10" s="318" t="b">
        <f t="shared" ref="AW10:AW30" si="9">IF(AQ10&lt;AU10,TRUE,FALSE)</f>
        <v>0</v>
      </c>
      <c r="AY10" s="148" t="s">
        <v>930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10">AS10</f>
        <v>0.11666666666666667</v>
      </c>
      <c r="BF10" s="283" t="b">
        <f t="shared" ref="BF10:BF30" si="11">IF(BA10&lt;BE10,TRUE,FALSE)</f>
        <v>1</v>
      </c>
      <c r="BG10" s="304">
        <f t="shared" si="1"/>
        <v>6.6665679038682294E-3</v>
      </c>
      <c r="BH10" s="318" t="b">
        <f t="shared" ref="BH10:BH30" si="12">IF(BD10&lt;BG10,TRUE,FALSE)</f>
        <v>0</v>
      </c>
      <c r="BI10" s="318" t="b">
        <f t="shared" ref="BI10:BI30" si="13">IF(BC10&lt;BG10,TRUE,FALSE)</f>
        <v>0</v>
      </c>
      <c r="BK10" s="148" t="s">
        <v>930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14">BE10</f>
        <v>0.11666666666666667</v>
      </c>
      <c r="BR10" s="288" t="b">
        <f t="shared" ref="BR10:BR30" si="15">IF(BM10&lt;BQ10,TRUE,FALSE)</f>
        <v>1</v>
      </c>
      <c r="BS10" s="304">
        <f t="shared" si="2"/>
        <v>6.6665679038682294E-3</v>
      </c>
      <c r="BT10" s="318" t="b">
        <f t="shared" ref="BT10:BT30" si="16">IF(BP10&lt;BS10,TRUE,FALSE)</f>
        <v>0</v>
      </c>
      <c r="BU10" s="315" t="b">
        <f t="shared" ref="BU10:BU30" si="17">IF(BO10&lt;BS10,TRUE,FALSE)</f>
        <v>0</v>
      </c>
    </row>
    <row r="11" spans="1:82" ht="15.75">
      <c r="A11" s="203" t="s">
        <v>930</v>
      </c>
      <c r="B11" s="157">
        <f>ABS('Spostamenti SAP'!F7)</f>
        <v>6.9028000000000006E-2</v>
      </c>
      <c r="C11" s="185">
        <f>ABS('Spostamenti SAP'!F8)</f>
        <v>9.7996E-2</v>
      </c>
      <c r="D11" s="187">
        <f>ABS('Spostamenti SAP'!F9)</f>
        <v>6.9067000000000003E-2</v>
      </c>
      <c r="E11" s="184">
        <f>ABS('Spostamenti SAP'!O7)</f>
        <v>1.0293999999999999E-2</v>
      </c>
      <c r="F11" s="179">
        <f>'Spostamenti SAP'!O5</f>
        <v>1.0305999999999999E-2</v>
      </c>
      <c r="G11" s="302">
        <f t="shared" ref="G11:G31" si="18">35/300</f>
        <v>0.11666666666666667</v>
      </c>
      <c r="H11" s="299" t="b">
        <f t="shared" ref="H11:H31" si="19">IF(C11&lt;G11,TRUE,FALSE)</f>
        <v>1</v>
      </c>
      <c r="I11" s="304">
        <f t="shared" si="3"/>
        <v>6.6665679038682294E-3</v>
      </c>
      <c r="J11" s="318" t="b">
        <f t="shared" ref="J11:J31" si="20">IF(F11&lt;I11,TRUE,FALSE)</f>
        <v>0</v>
      </c>
      <c r="K11" s="318" t="b">
        <f t="shared" ref="K11:K31" si="21">IF(E11&lt;I11,TRUE,FALSE)</f>
        <v>0</v>
      </c>
      <c r="M11" s="190" t="s">
        <v>930</v>
      </c>
      <c r="N11" s="215">
        <f t="shared" ref="N11:N31" si="22">B11-0.001</f>
        <v>6.8028000000000005E-2</v>
      </c>
      <c r="O11" s="214">
        <f t="shared" ref="O11:O31" si="23">C11-0.001</f>
        <v>9.6995999999999999E-2</v>
      </c>
      <c r="P11" s="262">
        <f t="shared" ref="P11:P31" si="24">D11-0.001</f>
        <v>6.8067000000000003E-2</v>
      </c>
      <c r="Q11" s="267">
        <f t="shared" ref="Q11:Q31" si="25">E11-0.001</f>
        <v>9.2940000000000002E-3</v>
      </c>
      <c r="R11" s="271">
        <f t="shared" ref="R11:R31" si="26">F11-0.001</f>
        <v>9.3059999999999983E-3</v>
      </c>
      <c r="S11" s="302">
        <f t="shared" ref="S11:S31" si="27">35/300</f>
        <v>0.11666666666666667</v>
      </c>
      <c r="T11" s="277" t="b">
        <f t="shared" ref="T11:T31" si="28">IF(O11&lt;S11,TRUE,FALSE)</f>
        <v>1</v>
      </c>
      <c r="U11" s="304">
        <f t="shared" si="4"/>
        <v>6.6665679038682294E-3</v>
      </c>
      <c r="V11" s="318" t="b">
        <f t="shared" ref="V11:V31" si="29">IF(R11&lt;U11,TRUE,FALSE)</f>
        <v>0</v>
      </c>
      <c r="W11" s="318" t="b">
        <f t="shared" ref="W11:W31" si="30">IF(Q11&lt;U11,TRUE,FALSE)</f>
        <v>0</v>
      </c>
      <c r="Y11" s="190" t="s">
        <v>930</v>
      </c>
      <c r="Z11" s="215">
        <f t="shared" ref="Z11:Z31" si="31">B11-0.001</f>
        <v>6.8028000000000005E-2</v>
      </c>
      <c r="AA11" s="214">
        <f t="shared" ref="AA11:AA31" si="32">C11-0.001</f>
        <v>9.6995999999999999E-2</v>
      </c>
      <c r="AB11" s="179">
        <f t="shared" ref="AB11:AB31" si="33">D11-0.001</f>
        <v>6.8067000000000003E-2</v>
      </c>
      <c r="AC11" s="215">
        <f t="shared" ref="AC11:AC31" si="34">E11-0.001</f>
        <v>9.2940000000000002E-3</v>
      </c>
      <c r="AD11" s="179">
        <f t="shared" ref="AD11:AD31" si="35">F11-0.001</f>
        <v>9.3059999999999983E-3</v>
      </c>
      <c r="AE11" s="274">
        <f t="shared" ref="AE11:AE31" si="36">S11</f>
        <v>0.11666666666666667</v>
      </c>
      <c r="AF11" s="268" t="b">
        <f t="shared" ref="AF11:AF31" si="37">IF(AA11&lt;AE11,TRUE,FALSE)</f>
        <v>1</v>
      </c>
      <c r="AG11" s="304">
        <f t="shared" si="5"/>
        <v>6.6665679038682294E-3</v>
      </c>
      <c r="AH11" s="318" t="b">
        <f t="shared" ref="AH11:AH31" si="38">IF(AD11&lt;AG11,TRUE,FALSE)</f>
        <v>0</v>
      </c>
      <c r="AI11" s="318" t="b">
        <f t="shared" ref="AI11:AI31" si="39">IF(AC11&lt;AG11,TRUE,FALSE)</f>
        <v>0</v>
      </c>
      <c r="AM11" s="148" t="s">
        <v>931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6"/>
        <v>0.11666666666666667</v>
      </c>
      <c r="AT11" s="325" t="b">
        <f t="shared" si="7"/>
        <v>1</v>
      </c>
      <c r="AU11" s="322">
        <f t="shared" si="0"/>
        <v>6.6665679038682294E-3</v>
      </c>
      <c r="AV11" s="318" t="b">
        <f t="shared" si="8"/>
        <v>0</v>
      </c>
      <c r="AW11" s="318" t="b">
        <f t="shared" si="9"/>
        <v>0</v>
      </c>
      <c r="AY11" s="148" t="s">
        <v>931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10"/>
        <v>0.11666666666666667</v>
      </c>
      <c r="BF11" s="283" t="b">
        <f t="shared" si="11"/>
        <v>1</v>
      </c>
      <c r="BG11" s="304">
        <f t="shared" si="1"/>
        <v>6.6665679038682294E-3</v>
      </c>
      <c r="BH11" s="318" t="b">
        <f t="shared" si="12"/>
        <v>0</v>
      </c>
      <c r="BI11" s="318" t="b">
        <f t="shared" si="13"/>
        <v>0</v>
      </c>
      <c r="BK11" s="148" t="s">
        <v>931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14"/>
        <v>0.11666666666666667</v>
      </c>
      <c r="BR11" s="288" t="b">
        <f t="shared" si="15"/>
        <v>1</v>
      </c>
      <c r="BS11" s="304">
        <f t="shared" si="2"/>
        <v>6.6665679038682294E-3</v>
      </c>
      <c r="BT11" s="318" t="b">
        <f t="shared" si="16"/>
        <v>0</v>
      </c>
      <c r="BU11" s="315" t="b">
        <f t="shared" si="17"/>
        <v>0</v>
      </c>
    </row>
    <row r="12" spans="1:82" ht="15.75">
      <c r="A12" s="203" t="s">
        <v>931</v>
      </c>
      <c r="B12" s="157">
        <f>ABS('Spostamenti SAP'!F10)</f>
        <v>6.7806000000000005E-2</v>
      </c>
      <c r="C12" s="185">
        <f>ABS('Spostamenti SAP'!F11)</f>
        <v>9.6179000000000001E-2</v>
      </c>
      <c r="D12" s="187">
        <f>ABS('Spostamenti SAP'!F12)</f>
        <v>6.7835999999999994E-2</v>
      </c>
      <c r="E12" s="184">
        <f>ABS('Spostamenti SAP'!O8)</f>
        <v>1.0118E-2</v>
      </c>
      <c r="F12" s="179">
        <v>1.013E-2</v>
      </c>
      <c r="G12" s="302">
        <f t="shared" si="18"/>
        <v>0.11666666666666667</v>
      </c>
      <c r="H12" s="299" t="b">
        <f t="shared" si="19"/>
        <v>1</v>
      </c>
      <c r="I12" s="304">
        <f t="shared" si="3"/>
        <v>6.6665679038682294E-3</v>
      </c>
      <c r="J12" s="318" t="b">
        <f t="shared" si="20"/>
        <v>0</v>
      </c>
      <c r="K12" s="318" t="b">
        <f t="shared" si="21"/>
        <v>0</v>
      </c>
      <c r="M12" s="190" t="s">
        <v>931</v>
      </c>
      <c r="N12" s="215">
        <f t="shared" si="22"/>
        <v>6.6806000000000004E-2</v>
      </c>
      <c r="O12" s="214">
        <f t="shared" si="23"/>
        <v>9.5179E-2</v>
      </c>
      <c r="P12" s="262">
        <f t="shared" si="24"/>
        <v>6.6835999999999993E-2</v>
      </c>
      <c r="Q12" s="267">
        <f t="shared" si="25"/>
        <v>9.1180000000000011E-3</v>
      </c>
      <c r="R12" s="271">
        <f t="shared" si="26"/>
        <v>9.1299999999999992E-3</v>
      </c>
      <c r="S12" s="302">
        <f t="shared" si="27"/>
        <v>0.11666666666666667</v>
      </c>
      <c r="T12" s="277" t="b">
        <f t="shared" si="28"/>
        <v>1</v>
      </c>
      <c r="U12" s="304">
        <f t="shared" si="4"/>
        <v>6.6665679038682294E-3</v>
      </c>
      <c r="V12" s="318" t="b">
        <f t="shared" si="29"/>
        <v>0</v>
      </c>
      <c r="W12" s="318" t="b">
        <f t="shared" si="30"/>
        <v>0</v>
      </c>
      <c r="Y12" s="190" t="s">
        <v>931</v>
      </c>
      <c r="Z12" s="215">
        <f t="shared" si="31"/>
        <v>6.6806000000000004E-2</v>
      </c>
      <c r="AA12" s="214">
        <f t="shared" si="32"/>
        <v>9.5179E-2</v>
      </c>
      <c r="AB12" s="179">
        <f t="shared" si="33"/>
        <v>6.6835999999999993E-2</v>
      </c>
      <c r="AC12" s="215">
        <f t="shared" si="34"/>
        <v>9.1180000000000011E-3</v>
      </c>
      <c r="AD12" s="179">
        <f t="shared" si="35"/>
        <v>9.1299999999999992E-3</v>
      </c>
      <c r="AE12" s="274">
        <f t="shared" si="36"/>
        <v>0.11666666666666667</v>
      </c>
      <c r="AF12" s="268" t="b">
        <f t="shared" si="37"/>
        <v>1</v>
      </c>
      <c r="AG12" s="304">
        <f t="shared" si="5"/>
        <v>6.6665679038682294E-3</v>
      </c>
      <c r="AH12" s="318" t="b">
        <f t="shared" si="38"/>
        <v>0</v>
      </c>
      <c r="AI12" s="318" t="b">
        <f t="shared" si="39"/>
        <v>0</v>
      </c>
      <c r="AM12" s="148" t="s">
        <v>932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6"/>
        <v>0.11666666666666667</v>
      </c>
      <c r="AT12" s="325" t="b">
        <f t="shared" si="7"/>
        <v>1</v>
      </c>
      <c r="AU12" s="322">
        <f t="shared" si="0"/>
        <v>6.6665679038682294E-3</v>
      </c>
      <c r="AV12" s="318" t="b">
        <f t="shared" si="8"/>
        <v>0</v>
      </c>
      <c r="AW12" s="318" t="b">
        <f t="shared" si="9"/>
        <v>0</v>
      </c>
      <c r="AY12" s="148" t="s">
        <v>932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10"/>
        <v>0.11666666666666667</v>
      </c>
      <c r="BF12" s="283" t="b">
        <f t="shared" si="11"/>
        <v>1</v>
      </c>
      <c r="BG12" s="304">
        <f t="shared" si="1"/>
        <v>6.6665679038682294E-3</v>
      </c>
      <c r="BH12" s="318" t="b">
        <f t="shared" si="12"/>
        <v>0</v>
      </c>
      <c r="BI12" s="318" t="b">
        <f t="shared" si="13"/>
        <v>0</v>
      </c>
      <c r="BK12" s="148" t="s">
        <v>932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14"/>
        <v>0.11666666666666667</v>
      </c>
      <c r="BR12" s="288" t="b">
        <f t="shared" si="15"/>
        <v>1</v>
      </c>
      <c r="BS12" s="304">
        <f t="shared" si="2"/>
        <v>6.6665679038682294E-3</v>
      </c>
      <c r="BT12" s="318" t="b">
        <f t="shared" si="16"/>
        <v>0</v>
      </c>
      <c r="BU12" s="315" t="b">
        <f t="shared" si="17"/>
        <v>0</v>
      </c>
    </row>
    <row r="13" spans="1:82" ht="15.75">
      <c r="A13" s="203" t="s">
        <v>932</v>
      </c>
      <c r="B13" s="157">
        <f>ABS('Spostamenti SAP'!F13)</f>
        <v>6.6539000000000001E-2</v>
      </c>
      <c r="C13" s="185">
        <f>ABS('Spostamenti SAP'!F14)</f>
        <v>9.4355999999999995E-2</v>
      </c>
      <c r="D13" s="187">
        <f>ABS('Spostamenti SAP'!F15)</f>
        <v>6.6560999999999995E-2</v>
      </c>
      <c r="E13" s="184">
        <f>ABS('Spostamenti SAP'!O28)</f>
        <v>9.9319999999999999E-3</v>
      </c>
      <c r="F13" s="179">
        <f>'Spostamenti SAP'!O9</f>
        <v>9.9399999999999992E-3</v>
      </c>
      <c r="G13" s="302">
        <f t="shared" si="18"/>
        <v>0.11666666666666667</v>
      </c>
      <c r="H13" s="299" t="b">
        <f t="shared" si="19"/>
        <v>1</v>
      </c>
      <c r="I13" s="304">
        <f t="shared" si="3"/>
        <v>6.6665679038682294E-3</v>
      </c>
      <c r="J13" s="318" t="b">
        <f t="shared" si="20"/>
        <v>0</v>
      </c>
      <c r="K13" s="318" t="b">
        <f t="shared" si="21"/>
        <v>0</v>
      </c>
      <c r="M13" s="190" t="s">
        <v>932</v>
      </c>
      <c r="N13" s="215">
        <f t="shared" si="22"/>
        <v>6.5539E-2</v>
      </c>
      <c r="O13" s="214">
        <f t="shared" si="23"/>
        <v>9.3355999999999995E-2</v>
      </c>
      <c r="P13" s="262">
        <f t="shared" si="24"/>
        <v>6.5560999999999994E-2</v>
      </c>
      <c r="Q13" s="267">
        <f t="shared" si="25"/>
        <v>8.931999999999999E-3</v>
      </c>
      <c r="R13" s="271">
        <f t="shared" si="26"/>
        <v>8.94E-3</v>
      </c>
      <c r="S13" s="302">
        <f t="shared" si="27"/>
        <v>0.11666666666666667</v>
      </c>
      <c r="T13" s="277" t="b">
        <f t="shared" si="28"/>
        <v>1</v>
      </c>
      <c r="U13" s="304">
        <f t="shared" si="4"/>
        <v>6.6665679038682294E-3</v>
      </c>
      <c r="V13" s="318" t="b">
        <f t="shared" si="29"/>
        <v>0</v>
      </c>
      <c r="W13" s="318" t="b">
        <f t="shared" si="30"/>
        <v>0</v>
      </c>
      <c r="Y13" s="190" t="s">
        <v>932</v>
      </c>
      <c r="Z13" s="215">
        <f t="shared" si="31"/>
        <v>6.5539E-2</v>
      </c>
      <c r="AA13" s="214">
        <f t="shared" si="32"/>
        <v>9.3355999999999995E-2</v>
      </c>
      <c r="AB13" s="179">
        <f t="shared" si="33"/>
        <v>6.5560999999999994E-2</v>
      </c>
      <c r="AC13" s="215">
        <f t="shared" si="34"/>
        <v>8.931999999999999E-3</v>
      </c>
      <c r="AD13" s="179">
        <f t="shared" si="35"/>
        <v>8.94E-3</v>
      </c>
      <c r="AE13" s="274">
        <f t="shared" si="36"/>
        <v>0.11666666666666667</v>
      </c>
      <c r="AF13" s="268" t="b">
        <f t="shared" si="37"/>
        <v>1</v>
      </c>
      <c r="AG13" s="304">
        <f t="shared" si="5"/>
        <v>6.6665679038682294E-3</v>
      </c>
      <c r="AH13" s="318" t="b">
        <f t="shared" si="38"/>
        <v>0</v>
      </c>
      <c r="AI13" s="318" t="b">
        <f t="shared" si="39"/>
        <v>0</v>
      </c>
      <c r="AM13" s="148" t="s">
        <v>933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6"/>
        <v>0.11666666666666667</v>
      </c>
      <c r="AT13" s="325" t="b">
        <f t="shared" si="7"/>
        <v>1</v>
      </c>
      <c r="AU13" s="322">
        <f t="shared" si="0"/>
        <v>6.6665679038682294E-3</v>
      </c>
      <c r="AV13" s="318" t="b">
        <f t="shared" si="8"/>
        <v>0</v>
      </c>
      <c r="AW13" s="318" t="b">
        <f t="shared" si="9"/>
        <v>0</v>
      </c>
      <c r="AY13" s="148" t="s">
        <v>933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10"/>
        <v>0.11666666666666667</v>
      </c>
      <c r="BF13" s="283" t="b">
        <f t="shared" si="11"/>
        <v>1</v>
      </c>
      <c r="BG13" s="304">
        <f t="shared" si="1"/>
        <v>6.6665679038682294E-3</v>
      </c>
      <c r="BH13" s="318" t="b">
        <f t="shared" si="12"/>
        <v>0</v>
      </c>
      <c r="BI13" s="318" t="b">
        <f t="shared" si="13"/>
        <v>0</v>
      </c>
      <c r="BK13" s="148" t="s">
        <v>933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14"/>
        <v>0.11666666666666667</v>
      </c>
      <c r="BR13" s="288" t="b">
        <f t="shared" si="15"/>
        <v>1</v>
      </c>
      <c r="BS13" s="304">
        <f t="shared" si="2"/>
        <v>6.6665679038682294E-3</v>
      </c>
      <c r="BT13" s="318" t="b">
        <f t="shared" si="16"/>
        <v>0</v>
      </c>
      <c r="BU13" s="315" t="b">
        <f t="shared" si="17"/>
        <v>0</v>
      </c>
    </row>
    <row r="14" spans="1:82" ht="15.75">
      <c r="A14" s="203" t="s">
        <v>933</v>
      </c>
      <c r="B14" s="157">
        <f>ABS('Spostamenti SAP'!F16)</f>
        <v>6.5197000000000005E-2</v>
      </c>
      <c r="C14" s="185">
        <f>ABS('Spostamenti SAP'!F17)</f>
        <v>9.2453999999999995E-2</v>
      </c>
      <c r="D14" s="187">
        <f>ABS('Spostamenti SAP'!F18)</f>
        <v>6.5212000000000006E-2</v>
      </c>
      <c r="E14" s="184">
        <f>ABS('Spostamenti SAP'!O29)</f>
        <v>9.7330000000000003E-3</v>
      </c>
      <c r="F14" s="179">
        <f>'Spostamenti SAP'!O10</f>
        <v>9.7389999999999994E-3</v>
      </c>
      <c r="G14" s="302">
        <f t="shared" si="18"/>
        <v>0.11666666666666667</v>
      </c>
      <c r="H14" s="299" t="b">
        <f t="shared" si="19"/>
        <v>1</v>
      </c>
      <c r="I14" s="304">
        <f t="shared" si="3"/>
        <v>6.6665679038682294E-3</v>
      </c>
      <c r="J14" s="318" t="b">
        <f t="shared" si="20"/>
        <v>0</v>
      </c>
      <c r="K14" s="318" t="b">
        <f t="shared" si="21"/>
        <v>0</v>
      </c>
      <c r="M14" s="190" t="s">
        <v>933</v>
      </c>
      <c r="N14" s="215">
        <f t="shared" si="22"/>
        <v>6.4197000000000004E-2</v>
      </c>
      <c r="O14" s="214">
        <f t="shared" si="23"/>
        <v>9.1453999999999994E-2</v>
      </c>
      <c r="P14" s="262">
        <f t="shared" si="24"/>
        <v>6.4212000000000005E-2</v>
      </c>
      <c r="Q14" s="267">
        <f t="shared" si="25"/>
        <v>8.7330000000000012E-3</v>
      </c>
      <c r="R14" s="271">
        <f t="shared" si="26"/>
        <v>8.7390000000000002E-3</v>
      </c>
      <c r="S14" s="302">
        <f t="shared" si="27"/>
        <v>0.11666666666666667</v>
      </c>
      <c r="T14" s="277" t="b">
        <f t="shared" si="28"/>
        <v>1</v>
      </c>
      <c r="U14" s="304">
        <f t="shared" si="4"/>
        <v>6.6665679038682294E-3</v>
      </c>
      <c r="V14" s="318" t="b">
        <f t="shared" si="29"/>
        <v>0</v>
      </c>
      <c r="W14" s="318" t="b">
        <f t="shared" si="30"/>
        <v>0</v>
      </c>
      <c r="Y14" s="190" t="s">
        <v>933</v>
      </c>
      <c r="Z14" s="215">
        <f t="shared" si="31"/>
        <v>6.4197000000000004E-2</v>
      </c>
      <c r="AA14" s="214">
        <f t="shared" si="32"/>
        <v>9.1453999999999994E-2</v>
      </c>
      <c r="AB14" s="179">
        <f t="shared" si="33"/>
        <v>6.4212000000000005E-2</v>
      </c>
      <c r="AC14" s="215">
        <f t="shared" si="34"/>
        <v>8.7330000000000012E-3</v>
      </c>
      <c r="AD14" s="179">
        <f t="shared" si="35"/>
        <v>8.7390000000000002E-3</v>
      </c>
      <c r="AE14" s="274">
        <f t="shared" si="36"/>
        <v>0.11666666666666667</v>
      </c>
      <c r="AF14" s="268" t="b">
        <f t="shared" si="37"/>
        <v>1</v>
      </c>
      <c r="AG14" s="304">
        <f t="shared" si="5"/>
        <v>6.6665679038682294E-3</v>
      </c>
      <c r="AH14" s="318" t="b">
        <f t="shared" si="38"/>
        <v>0</v>
      </c>
      <c r="AI14" s="318" t="b">
        <f t="shared" si="39"/>
        <v>0</v>
      </c>
      <c r="AM14" s="148" t="s">
        <v>934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6"/>
        <v>0.11666666666666667</v>
      </c>
      <c r="AT14" s="325" t="b">
        <f t="shared" si="7"/>
        <v>1</v>
      </c>
      <c r="AU14" s="322">
        <f t="shared" si="0"/>
        <v>6.6665679038682294E-3</v>
      </c>
      <c r="AV14" s="318" t="b">
        <f t="shared" si="8"/>
        <v>0</v>
      </c>
      <c r="AW14" s="318" t="b">
        <f t="shared" si="9"/>
        <v>0</v>
      </c>
      <c r="AY14" s="148" t="s">
        <v>934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10"/>
        <v>0.11666666666666667</v>
      </c>
      <c r="BF14" s="283" t="b">
        <f t="shared" si="11"/>
        <v>1</v>
      </c>
      <c r="BG14" s="304">
        <f t="shared" si="1"/>
        <v>6.6665679038682294E-3</v>
      </c>
      <c r="BH14" s="318" t="b">
        <f t="shared" si="12"/>
        <v>0</v>
      </c>
      <c r="BI14" s="318" t="b">
        <f t="shared" si="13"/>
        <v>0</v>
      </c>
      <c r="BK14" s="148" t="s">
        <v>934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14"/>
        <v>0.11666666666666667</v>
      </c>
      <c r="BR14" s="288" t="b">
        <f t="shared" si="15"/>
        <v>1</v>
      </c>
      <c r="BS14" s="304">
        <f t="shared" si="2"/>
        <v>6.6665679038682294E-3</v>
      </c>
      <c r="BT14" s="318" t="b">
        <f t="shared" si="16"/>
        <v>0</v>
      </c>
      <c r="BU14" s="315" t="b">
        <f t="shared" si="17"/>
        <v>0</v>
      </c>
    </row>
    <row r="15" spans="1:82" ht="15.75">
      <c r="A15" s="203" t="s">
        <v>934</v>
      </c>
      <c r="B15" s="157">
        <f>ABS('Spostamenti SAP'!F19)</f>
        <v>6.3766000000000003E-2</v>
      </c>
      <c r="C15" s="185">
        <f>ABS('Spostamenti SAP'!F20)</f>
        <v>9.0430999999999997E-2</v>
      </c>
      <c r="D15" s="187">
        <f>ABS('Spostamenti SAP'!F21)</f>
        <v>6.3773999999999997E-2</v>
      </c>
      <c r="E15" s="184">
        <f>ABS('Spostamenti SAP'!O30)</f>
        <v>9.5209999999999999E-3</v>
      </c>
      <c r="F15" s="179">
        <f>'Spostamenti SAP'!O11</f>
        <v>9.5250000000000005E-3</v>
      </c>
      <c r="G15" s="302">
        <f t="shared" si="18"/>
        <v>0.11666666666666667</v>
      </c>
      <c r="H15" s="299" t="b">
        <f t="shared" si="19"/>
        <v>1</v>
      </c>
      <c r="I15" s="304">
        <f t="shared" si="3"/>
        <v>6.6665679038682294E-3</v>
      </c>
      <c r="J15" s="318" t="b">
        <f t="shared" si="20"/>
        <v>0</v>
      </c>
      <c r="K15" s="318" t="b">
        <f t="shared" si="21"/>
        <v>0</v>
      </c>
      <c r="M15" s="190" t="s">
        <v>934</v>
      </c>
      <c r="N15" s="215">
        <f t="shared" si="22"/>
        <v>6.2766000000000002E-2</v>
      </c>
      <c r="O15" s="214">
        <f t="shared" si="23"/>
        <v>8.9430999999999997E-2</v>
      </c>
      <c r="P15" s="262">
        <f t="shared" si="24"/>
        <v>6.2773999999999996E-2</v>
      </c>
      <c r="Q15" s="267">
        <f t="shared" si="25"/>
        <v>8.5210000000000008E-3</v>
      </c>
      <c r="R15" s="271">
        <f t="shared" si="26"/>
        <v>8.5250000000000013E-3</v>
      </c>
      <c r="S15" s="302">
        <f t="shared" si="27"/>
        <v>0.11666666666666667</v>
      </c>
      <c r="T15" s="277" t="b">
        <f t="shared" si="28"/>
        <v>1</v>
      </c>
      <c r="U15" s="304">
        <f t="shared" si="4"/>
        <v>6.6665679038682294E-3</v>
      </c>
      <c r="V15" s="318" t="b">
        <f t="shared" si="29"/>
        <v>0</v>
      </c>
      <c r="W15" s="318" t="b">
        <f t="shared" si="30"/>
        <v>0</v>
      </c>
      <c r="Y15" s="190" t="s">
        <v>934</v>
      </c>
      <c r="Z15" s="215">
        <f t="shared" si="31"/>
        <v>6.2766000000000002E-2</v>
      </c>
      <c r="AA15" s="214">
        <f t="shared" si="32"/>
        <v>8.9430999999999997E-2</v>
      </c>
      <c r="AB15" s="179">
        <f t="shared" si="33"/>
        <v>6.2773999999999996E-2</v>
      </c>
      <c r="AC15" s="215">
        <f t="shared" si="34"/>
        <v>8.5210000000000008E-3</v>
      </c>
      <c r="AD15" s="179">
        <f t="shared" si="35"/>
        <v>8.5250000000000013E-3</v>
      </c>
      <c r="AE15" s="274">
        <f t="shared" si="36"/>
        <v>0.11666666666666667</v>
      </c>
      <c r="AF15" s="268" t="b">
        <f t="shared" si="37"/>
        <v>1</v>
      </c>
      <c r="AG15" s="304">
        <f t="shared" si="5"/>
        <v>6.6665679038682294E-3</v>
      </c>
      <c r="AH15" s="318" t="b">
        <f t="shared" si="38"/>
        <v>0</v>
      </c>
      <c r="AI15" s="318" t="b">
        <f t="shared" si="39"/>
        <v>0</v>
      </c>
      <c r="AM15" s="148" t="s">
        <v>935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6"/>
        <v>0.11666666666666667</v>
      </c>
      <c r="AT15" s="325" t="b">
        <f t="shared" si="7"/>
        <v>1</v>
      </c>
      <c r="AU15" s="322">
        <f t="shared" si="0"/>
        <v>6.6665679038682294E-3</v>
      </c>
      <c r="AV15" s="318" t="b">
        <f t="shared" si="8"/>
        <v>0</v>
      </c>
      <c r="AW15" s="318" t="b">
        <f t="shared" si="9"/>
        <v>0</v>
      </c>
      <c r="AY15" s="148" t="s">
        <v>935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10"/>
        <v>0.11666666666666667</v>
      </c>
      <c r="BF15" s="283" t="b">
        <f t="shared" si="11"/>
        <v>1</v>
      </c>
      <c r="BG15" s="304">
        <f t="shared" si="1"/>
        <v>6.6665679038682294E-3</v>
      </c>
      <c r="BH15" s="318" t="b">
        <f t="shared" si="12"/>
        <v>0</v>
      </c>
      <c r="BI15" s="318" t="b">
        <f t="shared" si="13"/>
        <v>0</v>
      </c>
      <c r="BK15" s="148" t="s">
        <v>935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14"/>
        <v>0.11666666666666667</v>
      </c>
      <c r="BR15" s="288" t="b">
        <f t="shared" si="15"/>
        <v>1</v>
      </c>
      <c r="BS15" s="304">
        <f t="shared" si="2"/>
        <v>6.6665679038682294E-3</v>
      </c>
      <c r="BT15" s="318" t="b">
        <f t="shared" si="16"/>
        <v>0</v>
      </c>
      <c r="BU15" s="315" t="b">
        <f t="shared" si="17"/>
        <v>0</v>
      </c>
    </row>
    <row r="16" spans="1:82" ht="15.75">
      <c r="A16" s="203" t="s">
        <v>935</v>
      </c>
      <c r="B16" s="157">
        <f>ABS('Spostamenti SAP'!F22)</f>
        <v>6.2264E-2</v>
      </c>
      <c r="C16" s="185">
        <f>ABS('Spostamenti SAP'!F23)</f>
        <v>8.8299000000000002E-2</v>
      </c>
      <c r="D16" s="187">
        <f>ABS('Spostamenti SAP'!F24)</f>
        <v>6.2264E-2</v>
      </c>
      <c r="E16" s="184">
        <f>ABS('Spostamenti SAP'!O31)</f>
        <v>9.2999999999999992E-3</v>
      </c>
      <c r="F16" s="179">
        <f>'Spostamenti SAP'!O12</f>
        <v>9.3010000000000002E-3</v>
      </c>
      <c r="G16" s="302">
        <f t="shared" si="18"/>
        <v>0.11666666666666667</v>
      </c>
      <c r="H16" s="299" t="b">
        <f t="shared" si="19"/>
        <v>1</v>
      </c>
      <c r="I16" s="304">
        <f t="shared" si="3"/>
        <v>6.6665679038682294E-3</v>
      </c>
      <c r="J16" s="318" t="b">
        <f t="shared" si="20"/>
        <v>0</v>
      </c>
      <c r="K16" s="318" t="b">
        <f t="shared" si="21"/>
        <v>0</v>
      </c>
      <c r="M16" s="190" t="s">
        <v>935</v>
      </c>
      <c r="N16" s="215">
        <f t="shared" si="22"/>
        <v>6.1263999999999999E-2</v>
      </c>
      <c r="O16" s="214">
        <f t="shared" si="23"/>
        <v>8.7299000000000002E-2</v>
      </c>
      <c r="P16" s="262">
        <f t="shared" si="24"/>
        <v>6.1263999999999999E-2</v>
      </c>
      <c r="Q16" s="267">
        <f t="shared" si="25"/>
        <v>8.2999999999999984E-3</v>
      </c>
      <c r="R16" s="271">
        <f t="shared" si="26"/>
        <v>8.3009999999999994E-3</v>
      </c>
      <c r="S16" s="302">
        <f t="shared" si="27"/>
        <v>0.11666666666666667</v>
      </c>
      <c r="T16" s="277" t="b">
        <f t="shared" si="28"/>
        <v>1</v>
      </c>
      <c r="U16" s="304">
        <f t="shared" si="4"/>
        <v>6.6665679038682294E-3</v>
      </c>
      <c r="V16" s="318" t="b">
        <f t="shared" si="29"/>
        <v>0</v>
      </c>
      <c r="W16" s="318" t="b">
        <f t="shared" si="30"/>
        <v>0</v>
      </c>
      <c r="Y16" s="190" t="s">
        <v>935</v>
      </c>
      <c r="Z16" s="215">
        <f t="shared" si="31"/>
        <v>6.1263999999999999E-2</v>
      </c>
      <c r="AA16" s="214">
        <f t="shared" si="32"/>
        <v>8.7299000000000002E-2</v>
      </c>
      <c r="AB16" s="179">
        <f t="shared" si="33"/>
        <v>6.1263999999999999E-2</v>
      </c>
      <c r="AC16" s="215">
        <f t="shared" si="34"/>
        <v>8.2999999999999984E-3</v>
      </c>
      <c r="AD16" s="179">
        <f t="shared" si="35"/>
        <v>8.3009999999999994E-3</v>
      </c>
      <c r="AE16" s="274">
        <f t="shared" si="36"/>
        <v>0.11666666666666667</v>
      </c>
      <c r="AF16" s="268" t="b">
        <f t="shared" si="37"/>
        <v>1</v>
      </c>
      <c r="AG16" s="304">
        <f t="shared" si="5"/>
        <v>6.6665679038682294E-3</v>
      </c>
      <c r="AH16" s="318" t="b">
        <f t="shared" si="38"/>
        <v>0</v>
      </c>
      <c r="AI16" s="318" t="b">
        <f t="shared" si="39"/>
        <v>0</v>
      </c>
      <c r="AM16" s="148" t="s">
        <v>936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6"/>
        <v>0.11666666666666667</v>
      </c>
      <c r="AT16" s="325" t="b">
        <f t="shared" si="7"/>
        <v>1</v>
      </c>
      <c r="AU16" s="322">
        <f t="shared" si="0"/>
        <v>6.6665679038682294E-3</v>
      </c>
      <c r="AV16" s="318" t="b">
        <f t="shared" si="8"/>
        <v>0</v>
      </c>
      <c r="AW16" s="318" t="b">
        <f t="shared" si="9"/>
        <v>0</v>
      </c>
      <c r="AY16" s="148" t="s">
        <v>936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10"/>
        <v>0.11666666666666667</v>
      </c>
      <c r="BF16" s="283" t="b">
        <f t="shared" si="11"/>
        <v>1</v>
      </c>
      <c r="BG16" s="304">
        <f t="shared" si="1"/>
        <v>6.6665679038682294E-3</v>
      </c>
      <c r="BH16" s="318" t="b">
        <f t="shared" si="12"/>
        <v>0</v>
      </c>
      <c r="BI16" s="318" t="b">
        <f t="shared" si="13"/>
        <v>0</v>
      </c>
      <c r="BK16" s="148" t="s">
        <v>936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14"/>
        <v>0.11666666666666667</v>
      </c>
      <c r="BR16" s="288" t="b">
        <f t="shared" si="15"/>
        <v>1</v>
      </c>
      <c r="BS16" s="304">
        <f t="shared" si="2"/>
        <v>6.6665679038682294E-3</v>
      </c>
      <c r="BT16" s="318" t="b">
        <f t="shared" si="16"/>
        <v>0</v>
      </c>
      <c r="BU16" s="315" t="b">
        <f t="shared" si="17"/>
        <v>0</v>
      </c>
    </row>
    <row r="17" spans="1:73" ht="15.75">
      <c r="A17" s="203" t="s">
        <v>936</v>
      </c>
      <c r="B17" s="157">
        <f>ABS('Spostamenti SAP'!F25)</f>
        <v>6.0769999999999998E-2</v>
      </c>
      <c r="C17" s="185">
        <f>ABS('Spostamenti SAP'!F26)</f>
        <v>8.6146E-2</v>
      </c>
      <c r="D17" s="187">
        <f>ABS('Spostamenti SAP'!F27)</f>
        <v>6.0759000000000001E-2</v>
      </c>
      <c r="E17" s="184">
        <f>ABS('Spostamenti SAP'!O32)</f>
        <v>9.0819999999999998E-3</v>
      </c>
      <c r="F17" s="179">
        <f>'Spostamenti SAP'!O13</f>
        <v>9.0790000000000003E-3</v>
      </c>
      <c r="G17" s="302">
        <f t="shared" si="18"/>
        <v>0.11666666666666667</v>
      </c>
      <c r="H17" s="299" t="b">
        <f t="shared" si="19"/>
        <v>1</v>
      </c>
      <c r="I17" s="304">
        <f t="shared" si="3"/>
        <v>6.6665679038682294E-3</v>
      </c>
      <c r="J17" s="318" t="b">
        <f t="shared" si="20"/>
        <v>0</v>
      </c>
      <c r="K17" s="318" t="b">
        <f t="shared" si="21"/>
        <v>0</v>
      </c>
      <c r="M17" s="190" t="s">
        <v>936</v>
      </c>
      <c r="N17" s="215">
        <f t="shared" si="22"/>
        <v>5.9769999999999997E-2</v>
      </c>
      <c r="O17" s="214">
        <f t="shared" si="23"/>
        <v>8.5145999999999999E-2</v>
      </c>
      <c r="P17" s="262">
        <f t="shared" si="24"/>
        <v>5.9759E-2</v>
      </c>
      <c r="Q17" s="267">
        <f t="shared" si="25"/>
        <v>8.0819999999999989E-3</v>
      </c>
      <c r="R17" s="271">
        <f t="shared" si="26"/>
        <v>8.0789999999999994E-3</v>
      </c>
      <c r="S17" s="302">
        <f t="shared" si="27"/>
        <v>0.11666666666666667</v>
      </c>
      <c r="T17" s="277" t="b">
        <f t="shared" si="28"/>
        <v>1</v>
      </c>
      <c r="U17" s="304">
        <f t="shared" si="4"/>
        <v>6.6665679038682294E-3</v>
      </c>
      <c r="V17" s="318" t="b">
        <f t="shared" si="29"/>
        <v>0</v>
      </c>
      <c r="W17" s="318" t="b">
        <f t="shared" si="30"/>
        <v>0</v>
      </c>
      <c r="Y17" s="190" t="s">
        <v>936</v>
      </c>
      <c r="Z17" s="215">
        <f t="shared" si="31"/>
        <v>5.9769999999999997E-2</v>
      </c>
      <c r="AA17" s="214">
        <f t="shared" si="32"/>
        <v>8.5145999999999999E-2</v>
      </c>
      <c r="AB17" s="179">
        <f t="shared" si="33"/>
        <v>5.9759E-2</v>
      </c>
      <c r="AC17" s="215">
        <f t="shared" si="34"/>
        <v>8.0819999999999989E-3</v>
      </c>
      <c r="AD17" s="179">
        <f t="shared" si="35"/>
        <v>8.0789999999999994E-3</v>
      </c>
      <c r="AE17" s="274">
        <f t="shared" si="36"/>
        <v>0.11666666666666667</v>
      </c>
      <c r="AF17" s="268" t="b">
        <f t="shared" si="37"/>
        <v>1</v>
      </c>
      <c r="AG17" s="304">
        <f t="shared" si="5"/>
        <v>6.6665679038682294E-3</v>
      </c>
      <c r="AH17" s="318" t="b">
        <f t="shared" si="38"/>
        <v>0</v>
      </c>
      <c r="AI17" s="318" t="b">
        <f t="shared" si="39"/>
        <v>0</v>
      </c>
      <c r="AM17" s="148" t="s">
        <v>937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6"/>
        <v>0.11666666666666667</v>
      </c>
      <c r="AT17" s="325" t="b">
        <f t="shared" si="7"/>
        <v>1</v>
      </c>
      <c r="AU17" s="322">
        <f t="shared" si="0"/>
        <v>6.6665679038682294E-3</v>
      </c>
      <c r="AV17" s="318" t="b">
        <f t="shared" si="8"/>
        <v>0</v>
      </c>
      <c r="AW17" s="318" t="b">
        <f t="shared" si="9"/>
        <v>0</v>
      </c>
      <c r="AY17" s="148" t="s">
        <v>937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10"/>
        <v>0.11666666666666667</v>
      </c>
      <c r="BF17" s="283" t="b">
        <f t="shared" si="11"/>
        <v>1</v>
      </c>
      <c r="BG17" s="304">
        <f t="shared" si="1"/>
        <v>6.6665679038682294E-3</v>
      </c>
      <c r="BH17" s="318" t="b">
        <f t="shared" si="12"/>
        <v>0</v>
      </c>
      <c r="BI17" s="318" t="b">
        <f t="shared" si="13"/>
        <v>0</v>
      </c>
      <c r="BK17" s="148" t="s">
        <v>937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14"/>
        <v>0.11666666666666667</v>
      </c>
      <c r="BR17" s="288" t="b">
        <f t="shared" si="15"/>
        <v>1</v>
      </c>
      <c r="BS17" s="304">
        <f t="shared" si="2"/>
        <v>6.6665679038682294E-3</v>
      </c>
      <c r="BT17" s="318" t="b">
        <f t="shared" si="16"/>
        <v>0</v>
      </c>
      <c r="BU17" s="315" t="b">
        <f t="shared" si="17"/>
        <v>0</v>
      </c>
    </row>
    <row r="18" spans="1:73" ht="15.75">
      <c r="A18" s="203" t="s">
        <v>937</v>
      </c>
      <c r="B18" s="157">
        <f>ABS('Spostamenti SAP'!F28)</f>
        <v>5.9448000000000001E-2</v>
      </c>
      <c r="C18" s="185">
        <f>ABS('Spostamenti SAP'!F29)</f>
        <v>8.4177000000000002E-2</v>
      </c>
      <c r="D18" s="187">
        <f>ABS('Spostamenti SAP'!F30)</f>
        <v>5.9426E-2</v>
      </c>
      <c r="E18" s="184">
        <f>ABS('Spostamenti SAP'!O33)</f>
        <v>8.8900000000000003E-3</v>
      </c>
      <c r="F18" s="179">
        <f>'Spostamenti SAP'!O14</f>
        <v>8.8830000000000003E-3</v>
      </c>
      <c r="G18" s="302">
        <f t="shared" si="18"/>
        <v>0.11666666666666667</v>
      </c>
      <c r="H18" s="299" t="b">
        <f t="shared" si="19"/>
        <v>1</v>
      </c>
      <c r="I18" s="304">
        <f t="shared" si="3"/>
        <v>6.6665679038682294E-3</v>
      </c>
      <c r="J18" s="318" t="b">
        <f t="shared" si="20"/>
        <v>0</v>
      </c>
      <c r="K18" s="318" t="b">
        <f t="shared" si="21"/>
        <v>0</v>
      </c>
      <c r="M18" s="190" t="s">
        <v>937</v>
      </c>
      <c r="N18" s="215">
        <f t="shared" si="22"/>
        <v>5.8448E-2</v>
      </c>
      <c r="O18" s="214">
        <f t="shared" si="23"/>
        <v>8.3177000000000001E-2</v>
      </c>
      <c r="P18" s="262">
        <f t="shared" si="24"/>
        <v>5.8425999999999999E-2</v>
      </c>
      <c r="Q18" s="267">
        <f t="shared" si="25"/>
        <v>7.8900000000000012E-3</v>
      </c>
      <c r="R18" s="271">
        <f t="shared" si="26"/>
        <v>7.8830000000000011E-3</v>
      </c>
      <c r="S18" s="302">
        <f t="shared" si="27"/>
        <v>0.11666666666666667</v>
      </c>
      <c r="T18" s="277" t="b">
        <f t="shared" si="28"/>
        <v>1</v>
      </c>
      <c r="U18" s="304">
        <f t="shared" si="4"/>
        <v>6.6665679038682294E-3</v>
      </c>
      <c r="V18" s="318" t="b">
        <f t="shared" si="29"/>
        <v>0</v>
      </c>
      <c r="W18" s="318" t="b">
        <f t="shared" si="30"/>
        <v>0</v>
      </c>
      <c r="Y18" s="190" t="s">
        <v>937</v>
      </c>
      <c r="Z18" s="215">
        <f t="shared" si="31"/>
        <v>5.8448E-2</v>
      </c>
      <c r="AA18" s="214">
        <f t="shared" si="32"/>
        <v>8.3177000000000001E-2</v>
      </c>
      <c r="AB18" s="179">
        <f t="shared" si="33"/>
        <v>5.8425999999999999E-2</v>
      </c>
      <c r="AC18" s="215">
        <f t="shared" si="34"/>
        <v>7.8900000000000012E-3</v>
      </c>
      <c r="AD18" s="179">
        <f t="shared" si="35"/>
        <v>7.8830000000000011E-3</v>
      </c>
      <c r="AE18" s="274">
        <f t="shared" si="36"/>
        <v>0.11666666666666667</v>
      </c>
      <c r="AF18" s="268" t="b">
        <f t="shared" si="37"/>
        <v>1</v>
      </c>
      <c r="AG18" s="304">
        <f t="shared" si="5"/>
        <v>6.6665679038682294E-3</v>
      </c>
      <c r="AH18" s="318" t="b">
        <f t="shared" si="38"/>
        <v>0</v>
      </c>
      <c r="AI18" s="318" t="b">
        <f t="shared" si="39"/>
        <v>0</v>
      </c>
      <c r="AM18" s="148" t="s">
        <v>938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6"/>
        <v>0.11666666666666667</v>
      </c>
      <c r="AT18" s="325" t="b">
        <f t="shared" si="7"/>
        <v>1</v>
      </c>
      <c r="AU18" s="322">
        <f t="shared" si="0"/>
        <v>6.6665679038682294E-3</v>
      </c>
      <c r="AV18" s="318" t="b">
        <f t="shared" si="8"/>
        <v>0</v>
      </c>
      <c r="AW18" s="318" t="b">
        <f t="shared" si="9"/>
        <v>0</v>
      </c>
      <c r="AY18" s="148" t="s">
        <v>938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10"/>
        <v>0.11666666666666667</v>
      </c>
      <c r="BF18" s="283" t="b">
        <f t="shared" si="11"/>
        <v>1</v>
      </c>
      <c r="BG18" s="304">
        <f t="shared" si="1"/>
        <v>6.6665679038682294E-3</v>
      </c>
      <c r="BH18" s="318" t="b">
        <f t="shared" si="12"/>
        <v>0</v>
      </c>
      <c r="BI18" s="318" t="b">
        <f t="shared" si="13"/>
        <v>0</v>
      </c>
      <c r="BK18" s="148" t="s">
        <v>938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14"/>
        <v>0.11666666666666667</v>
      </c>
      <c r="BR18" s="288" t="b">
        <f t="shared" si="15"/>
        <v>1</v>
      </c>
      <c r="BS18" s="304">
        <f t="shared" si="2"/>
        <v>6.6665679038682294E-3</v>
      </c>
      <c r="BT18" s="318" t="b">
        <f t="shared" si="16"/>
        <v>0</v>
      </c>
      <c r="BU18" s="315" t="b">
        <f t="shared" si="17"/>
        <v>0</v>
      </c>
    </row>
    <row r="19" spans="1:73" ht="15.75">
      <c r="A19" s="203" t="s">
        <v>938</v>
      </c>
      <c r="B19" s="157">
        <f>ABS('Spostamenti SAP'!F31)</f>
        <v>5.8720000000000001E-2</v>
      </c>
      <c r="C19" s="185">
        <f>ABS('Spostamenti SAP'!F32)</f>
        <v>8.3014000000000004E-2</v>
      </c>
      <c r="D19" s="187">
        <f>ABS('Spostamenti SAP'!F33)</f>
        <v>5.8691E-2</v>
      </c>
      <c r="E19" s="184">
        <f>ABS('Spostamenti SAP'!O34)</f>
        <v>8.7819999999999999E-3</v>
      </c>
      <c r="F19" s="179">
        <f>'Spostamenti SAP'!O15</f>
        <v>8.7709999999999993E-3</v>
      </c>
      <c r="G19" s="302">
        <f t="shared" si="18"/>
        <v>0.11666666666666667</v>
      </c>
      <c r="H19" s="299" t="b">
        <f t="shared" si="19"/>
        <v>1</v>
      </c>
      <c r="I19" s="304">
        <f t="shared" si="3"/>
        <v>6.6665679038682294E-3</v>
      </c>
      <c r="J19" s="318" t="b">
        <f t="shared" si="20"/>
        <v>0</v>
      </c>
      <c r="K19" s="318" t="b">
        <f t="shared" si="21"/>
        <v>0</v>
      </c>
      <c r="M19" s="190" t="s">
        <v>938</v>
      </c>
      <c r="N19" s="215">
        <f t="shared" si="22"/>
        <v>5.772E-2</v>
      </c>
      <c r="O19" s="214">
        <f t="shared" si="23"/>
        <v>8.2014000000000004E-2</v>
      </c>
      <c r="P19" s="262">
        <f t="shared" si="24"/>
        <v>5.7690999999999999E-2</v>
      </c>
      <c r="Q19" s="267">
        <f t="shared" si="25"/>
        <v>7.7819999999999999E-3</v>
      </c>
      <c r="R19" s="271">
        <f t="shared" si="26"/>
        <v>7.7709999999999993E-3</v>
      </c>
      <c r="S19" s="302">
        <f t="shared" si="27"/>
        <v>0.11666666666666667</v>
      </c>
      <c r="T19" s="277" t="b">
        <f t="shared" si="28"/>
        <v>1</v>
      </c>
      <c r="U19" s="304">
        <f t="shared" si="4"/>
        <v>6.6665679038682294E-3</v>
      </c>
      <c r="V19" s="318" t="b">
        <f t="shared" si="29"/>
        <v>0</v>
      </c>
      <c r="W19" s="318" t="b">
        <f t="shared" si="30"/>
        <v>0</v>
      </c>
      <c r="Y19" s="190" t="s">
        <v>938</v>
      </c>
      <c r="Z19" s="215">
        <f t="shared" si="31"/>
        <v>5.772E-2</v>
      </c>
      <c r="AA19" s="214">
        <f t="shared" si="32"/>
        <v>8.2014000000000004E-2</v>
      </c>
      <c r="AB19" s="179">
        <f t="shared" si="33"/>
        <v>5.7690999999999999E-2</v>
      </c>
      <c r="AC19" s="215">
        <f t="shared" si="34"/>
        <v>7.7819999999999999E-3</v>
      </c>
      <c r="AD19" s="179">
        <f t="shared" si="35"/>
        <v>7.7709999999999993E-3</v>
      </c>
      <c r="AE19" s="274">
        <f t="shared" si="36"/>
        <v>0.11666666666666667</v>
      </c>
      <c r="AF19" s="268" t="b">
        <f t="shared" si="37"/>
        <v>1</v>
      </c>
      <c r="AG19" s="304">
        <f t="shared" si="5"/>
        <v>6.6665679038682294E-3</v>
      </c>
      <c r="AH19" s="318" t="b">
        <f t="shared" si="38"/>
        <v>0</v>
      </c>
      <c r="AI19" s="318" t="b">
        <f t="shared" si="39"/>
        <v>0</v>
      </c>
      <c r="AM19" s="148" t="s">
        <v>939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6"/>
        <v>0.11666666666666667</v>
      </c>
      <c r="AT19" s="325" t="b">
        <f t="shared" si="7"/>
        <v>1</v>
      </c>
      <c r="AU19" s="322">
        <f t="shared" si="0"/>
        <v>6.6665679038682294E-3</v>
      </c>
      <c r="AV19" s="318" t="b">
        <f t="shared" si="8"/>
        <v>0</v>
      </c>
      <c r="AW19" s="318" t="b">
        <f t="shared" si="9"/>
        <v>0</v>
      </c>
      <c r="AY19" s="148" t="s">
        <v>939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10"/>
        <v>0.11666666666666667</v>
      </c>
      <c r="BF19" s="283" t="b">
        <f t="shared" si="11"/>
        <v>1</v>
      </c>
      <c r="BG19" s="304">
        <f t="shared" si="1"/>
        <v>6.6665679038682294E-3</v>
      </c>
      <c r="BH19" s="318" t="b">
        <f t="shared" si="12"/>
        <v>0</v>
      </c>
      <c r="BI19" s="318" t="b">
        <f t="shared" si="13"/>
        <v>0</v>
      </c>
      <c r="BK19" s="148" t="s">
        <v>939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14"/>
        <v>0.11666666666666667</v>
      </c>
      <c r="BR19" s="288" t="b">
        <f t="shared" si="15"/>
        <v>1</v>
      </c>
      <c r="BS19" s="304">
        <f t="shared" si="2"/>
        <v>6.6665679038682294E-3</v>
      </c>
      <c r="BT19" s="318" t="b">
        <f t="shared" si="16"/>
        <v>0</v>
      </c>
      <c r="BU19" s="315" t="b">
        <f t="shared" si="17"/>
        <v>0</v>
      </c>
    </row>
    <row r="20" spans="1:73" ht="15.75">
      <c r="A20" s="203" t="s">
        <v>939</v>
      </c>
      <c r="B20" s="157">
        <f>ABS('Spostamenti SAP'!F34)</f>
        <v>5.8458000000000003E-2</v>
      </c>
      <c r="C20" s="185">
        <f>ABS('Spostamenti SAP'!F35)</f>
        <v>8.2542000000000004E-2</v>
      </c>
      <c r="D20" s="187">
        <f>ABS('Spostamenti SAP'!F36)</f>
        <v>5.8425999999999999E-2</v>
      </c>
      <c r="E20" s="184">
        <f>ABS('Spostamenti SAP'!O35)</f>
        <v>8.744E-3</v>
      </c>
      <c r="F20" s="179">
        <f>'Spostamenti SAP'!O16</f>
        <v>8.7320000000000002E-3</v>
      </c>
      <c r="G20" s="302">
        <f t="shared" si="18"/>
        <v>0.11666666666666667</v>
      </c>
      <c r="H20" s="299" t="b">
        <f t="shared" si="19"/>
        <v>1</v>
      </c>
      <c r="I20" s="304">
        <f t="shared" si="3"/>
        <v>6.6665679038682294E-3</v>
      </c>
      <c r="J20" s="318" t="b">
        <f t="shared" si="20"/>
        <v>0</v>
      </c>
      <c r="K20" s="318" t="b">
        <f t="shared" si="21"/>
        <v>0</v>
      </c>
      <c r="M20" s="190" t="s">
        <v>939</v>
      </c>
      <c r="N20" s="215">
        <f t="shared" si="22"/>
        <v>5.7458000000000002E-2</v>
      </c>
      <c r="O20" s="214">
        <f t="shared" si="23"/>
        <v>8.1542000000000003E-2</v>
      </c>
      <c r="P20" s="262">
        <f t="shared" si="24"/>
        <v>5.7425999999999998E-2</v>
      </c>
      <c r="Q20" s="267">
        <f t="shared" si="25"/>
        <v>7.744E-3</v>
      </c>
      <c r="R20" s="271">
        <f t="shared" si="26"/>
        <v>7.7320000000000002E-3</v>
      </c>
      <c r="S20" s="302">
        <f t="shared" si="27"/>
        <v>0.11666666666666667</v>
      </c>
      <c r="T20" s="277" t="b">
        <f t="shared" si="28"/>
        <v>1</v>
      </c>
      <c r="U20" s="304">
        <f t="shared" si="4"/>
        <v>6.6665679038682294E-3</v>
      </c>
      <c r="V20" s="318" t="b">
        <f t="shared" si="29"/>
        <v>0</v>
      </c>
      <c r="W20" s="318" t="b">
        <f t="shared" si="30"/>
        <v>0</v>
      </c>
      <c r="Y20" s="190" t="s">
        <v>939</v>
      </c>
      <c r="Z20" s="215">
        <f t="shared" si="31"/>
        <v>5.7458000000000002E-2</v>
      </c>
      <c r="AA20" s="214">
        <f t="shared" si="32"/>
        <v>8.1542000000000003E-2</v>
      </c>
      <c r="AB20" s="179">
        <f t="shared" si="33"/>
        <v>5.7425999999999998E-2</v>
      </c>
      <c r="AC20" s="215">
        <f t="shared" si="34"/>
        <v>7.744E-3</v>
      </c>
      <c r="AD20" s="179">
        <f t="shared" si="35"/>
        <v>7.7320000000000002E-3</v>
      </c>
      <c r="AE20" s="274">
        <f t="shared" si="36"/>
        <v>0.11666666666666667</v>
      </c>
      <c r="AF20" s="268" t="b">
        <f t="shared" si="37"/>
        <v>1</v>
      </c>
      <c r="AG20" s="304">
        <f t="shared" si="5"/>
        <v>6.6665679038682294E-3</v>
      </c>
      <c r="AH20" s="318" t="b">
        <f t="shared" si="38"/>
        <v>0</v>
      </c>
      <c r="AI20" s="318" t="b">
        <f t="shared" si="39"/>
        <v>0</v>
      </c>
      <c r="AM20" s="148" t="s">
        <v>940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6"/>
        <v>0.11666666666666667</v>
      </c>
      <c r="AT20" s="325" t="b">
        <f t="shared" si="7"/>
        <v>1</v>
      </c>
      <c r="AU20" s="322">
        <f t="shared" si="0"/>
        <v>6.6665679038682294E-3</v>
      </c>
      <c r="AV20" s="318" t="b">
        <f t="shared" si="8"/>
        <v>0</v>
      </c>
      <c r="AW20" s="318" t="b">
        <f t="shared" si="9"/>
        <v>0</v>
      </c>
      <c r="AY20" s="148" t="s">
        <v>940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10"/>
        <v>0.11666666666666667</v>
      </c>
      <c r="BF20" s="283" t="b">
        <f t="shared" si="11"/>
        <v>1</v>
      </c>
      <c r="BG20" s="304">
        <f t="shared" si="1"/>
        <v>6.6665679038682294E-3</v>
      </c>
      <c r="BH20" s="318" t="b">
        <f t="shared" si="12"/>
        <v>0</v>
      </c>
      <c r="BI20" s="318" t="b">
        <f t="shared" si="13"/>
        <v>0</v>
      </c>
      <c r="BK20" s="148" t="s">
        <v>940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14"/>
        <v>0.11666666666666667</v>
      </c>
      <c r="BR20" s="288" t="b">
        <f t="shared" si="15"/>
        <v>1</v>
      </c>
      <c r="BS20" s="304">
        <f t="shared" si="2"/>
        <v>6.6665679038682294E-3</v>
      </c>
      <c r="BT20" s="318" t="b">
        <f t="shared" si="16"/>
        <v>0</v>
      </c>
      <c r="BU20" s="315" t="b">
        <f t="shared" si="17"/>
        <v>0</v>
      </c>
    </row>
    <row r="21" spans="1:73" ht="15.75">
      <c r="A21" s="203" t="s">
        <v>940</v>
      </c>
      <c r="B21" s="157">
        <f>ABS('Spostamenti SAP'!F37)</f>
        <v>5.8401000000000002E-2</v>
      </c>
      <c r="C21" s="185">
        <f>ABS('Spostamenti SAP'!F38)</f>
        <v>8.2410999999999998E-2</v>
      </c>
      <c r="D21" s="187">
        <f>ABS('Spostamenti SAP'!F39)</f>
        <v>5.8368999999999997E-2</v>
      </c>
      <c r="E21" s="184">
        <f>ABS('Spostamenti SAP'!O36)</f>
        <v>8.737E-3</v>
      </c>
      <c r="F21" s="179">
        <f>'Spostamenti SAP'!O17</f>
        <v>8.7250000000000001E-3</v>
      </c>
      <c r="G21" s="302">
        <f t="shared" si="18"/>
        <v>0.11666666666666667</v>
      </c>
      <c r="H21" s="299" t="b">
        <f t="shared" si="19"/>
        <v>1</v>
      </c>
      <c r="I21" s="304">
        <f t="shared" si="3"/>
        <v>6.6665679038682294E-3</v>
      </c>
      <c r="J21" s="318" t="b">
        <f t="shared" si="20"/>
        <v>0</v>
      </c>
      <c r="K21" s="318" t="b">
        <f t="shared" si="21"/>
        <v>0</v>
      </c>
      <c r="M21" s="190" t="s">
        <v>940</v>
      </c>
      <c r="N21" s="215">
        <f t="shared" si="22"/>
        <v>5.7401000000000001E-2</v>
      </c>
      <c r="O21" s="214">
        <f t="shared" si="23"/>
        <v>8.1410999999999997E-2</v>
      </c>
      <c r="P21" s="262">
        <f t="shared" si="24"/>
        <v>5.7368999999999996E-2</v>
      </c>
      <c r="Q21" s="267">
        <f t="shared" si="25"/>
        <v>7.737E-3</v>
      </c>
      <c r="R21" s="271">
        <f t="shared" si="26"/>
        <v>7.7250000000000001E-3</v>
      </c>
      <c r="S21" s="302">
        <f t="shared" si="27"/>
        <v>0.11666666666666667</v>
      </c>
      <c r="T21" s="277" t="b">
        <f t="shared" si="28"/>
        <v>1</v>
      </c>
      <c r="U21" s="304">
        <f t="shared" si="4"/>
        <v>6.6665679038682294E-3</v>
      </c>
      <c r="V21" s="318" t="b">
        <f t="shared" si="29"/>
        <v>0</v>
      </c>
      <c r="W21" s="318" t="b">
        <f t="shared" si="30"/>
        <v>0</v>
      </c>
      <c r="Y21" s="190" t="s">
        <v>940</v>
      </c>
      <c r="Z21" s="215">
        <f t="shared" si="31"/>
        <v>5.7401000000000001E-2</v>
      </c>
      <c r="AA21" s="214">
        <f t="shared" si="32"/>
        <v>8.1410999999999997E-2</v>
      </c>
      <c r="AB21" s="179">
        <f t="shared" si="33"/>
        <v>5.7368999999999996E-2</v>
      </c>
      <c r="AC21" s="215">
        <f t="shared" si="34"/>
        <v>7.737E-3</v>
      </c>
      <c r="AD21" s="179">
        <f t="shared" si="35"/>
        <v>7.7250000000000001E-3</v>
      </c>
      <c r="AE21" s="274">
        <f t="shared" si="36"/>
        <v>0.11666666666666667</v>
      </c>
      <c r="AF21" s="268" t="b">
        <f t="shared" si="37"/>
        <v>1</v>
      </c>
      <c r="AG21" s="304">
        <f t="shared" si="5"/>
        <v>6.6665679038682294E-3</v>
      </c>
      <c r="AH21" s="318" t="b">
        <f t="shared" si="38"/>
        <v>0</v>
      </c>
      <c r="AI21" s="318" t="b">
        <f t="shared" si="39"/>
        <v>0</v>
      </c>
      <c r="AM21" s="148" t="s">
        <v>941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6"/>
        <v>0.11666666666666667</v>
      </c>
      <c r="AT21" s="325" t="b">
        <f t="shared" si="7"/>
        <v>1</v>
      </c>
      <c r="AU21" s="322">
        <f t="shared" si="0"/>
        <v>6.6665679038682294E-3</v>
      </c>
      <c r="AV21" s="318" t="b">
        <f t="shared" si="8"/>
        <v>0</v>
      </c>
      <c r="AW21" s="318" t="b">
        <f t="shared" si="9"/>
        <v>0</v>
      </c>
      <c r="AY21" s="148" t="s">
        <v>941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10"/>
        <v>0.11666666666666667</v>
      </c>
      <c r="BF21" s="283" t="b">
        <f t="shared" si="11"/>
        <v>1</v>
      </c>
      <c r="BG21" s="304">
        <f t="shared" si="1"/>
        <v>6.6665679038682294E-3</v>
      </c>
      <c r="BH21" s="318" t="b">
        <f t="shared" si="12"/>
        <v>0</v>
      </c>
      <c r="BI21" s="318" t="b">
        <f t="shared" si="13"/>
        <v>0</v>
      </c>
      <c r="BK21" s="148" t="s">
        <v>941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14"/>
        <v>0.11666666666666667</v>
      </c>
      <c r="BR21" s="288" t="b">
        <f t="shared" si="15"/>
        <v>1</v>
      </c>
      <c r="BS21" s="304">
        <f t="shared" si="2"/>
        <v>6.6665679038682294E-3</v>
      </c>
      <c r="BT21" s="318" t="b">
        <f t="shared" si="16"/>
        <v>0</v>
      </c>
      <c r="BU21" s="315" t="b">
        <f t="shared" si="17"/>
        <v>0</v>
      </c>
    </row>
    <row r="22" spans="1:73" ht="15.75">
      <c r="A22" s="203" t="s">
        <v>941</v>
      </c>
      <c r="B22" s="157">
        <f>ABS('Spostamenti SAP'!F40)</f>
        <v>5.8555000000000003E-2</v>
      </c>
      <c r="C22" s="185">
        <f>ABS('Spostamenti SAP'!F41)</f>
        <v>8.2647999999999999E-2</v>
      </c>
      <c r="D22" s="187">
        <f>ABS('Spostamenti SAP'!F42)</f>
        <v>5.8525000000000001E-2</v>
      </c>
      <c r="E22" s="184">
        <f>ABS('Spostamenti SAP'!O37)</f>
        <v>8.7620000000000007E-3</v>
      </c>
      <c r="F22" s="179">
        <f>'Spostamenti SAP'!O18</f>
        <v>8.7510000000000001E-3</v>
      </c>
      <c r="G22" s="302">
        <f t="shared" si="18"/>
        <v>0.11666666666666667</v>
      </c>
      <c r="H22" s="299" t="b">
        <f t="shared" si="19"/>
        <v>1</v>
      </c>
      <c r="I22" s="304">
        <f t="shared" si="3"/>
        <v>6.6665679038682294E-3</v>
      </c>
      <c r="J22" s="318" t="b">
        <f t="shared" si="20"/>
        <v>0</v>
      </c>
      <c r="K22" s="318" t="b">
        <f t="shared" si="21"/>
        <v>0</v>
      </c>
      <c r="M22" s="190" t="s">
        <v>941</v>
      </c>
      <c r="N22" s="215">
        <f t="shared" si="22"/>
        <v>5.7555000000000002E-2</v>
      </c>
      <c r="O22" s="214">
        <f t="shared" si="23"/>
        <v>8.1647999999999998E-2</v>
      </c>
      <c r="P22" s="262">
        <f t="shared" si="24"/>
        <v>5.7525E-2</v>
      </c>
      <c r="Q22" s="267">
        <f t="shared" si="25"/>
        <v>7.7620000000000007E-3</v>
      </c>
      <c r="R22" s="271">
        <f t="shared" si="26"/>
        <v>7.7510000000000001E-3</v>
      </c>
      <c r="S22" s="302">
        <f t="shared" si="27"/>
        <v>0.11666666666666667</v>
      </c>
      <c r="T22" s="277" t="b">
        <f t="shared" si="28"/>
        <v>1</v>
      </c>
      <c r="U22" s="304">
        <f t="shared" si="4"/>
        <v>6.6665679038682294E-3</v>
      </c>
      <c r="V22" s="318" t="b">
        <f t="shared" si="29"/>
        <v>0</v>
      </c>
      <c r="W22" s="318" t="b">
        <f t="shared" si="30"/>
        <v>0</v>
      </c>
      <c r="Y22" s="190" t="s">
        <v>941</v>
      </c>
      <c r="Z22" s="215">
        <f t="shared" si="31"/>
        <v>5.7555000000000002E-2</v>
      </c>
      <c r="AA22" s="214">
        <f t="shared" si="32"/>
        <v>8.1647999999999998E-2</v>
      </c>
      <c r="AB22" s="179">
        <f t="shared" si="33"/>
        <v>5.7525E-2</v>
      </c>
      <c r="AC22" s="215">
        <f t="shared" si="34"/>
        <v>7.7620000000000007E-3</v>
      </c>
      <c r="AD22" s="179">
        <f t="shared" si="35"/>
        <v>7.7510000000000001E-3</v>
      </c>
      <c r="AE22" s="274">
        <f t="shared" si="36"/>
        <v>0.11666666666666667</v>
      </c>
      <c r="AF22" s="268" t="b">
        <f t="shared" si="37"/>
        <v>1</v>
      </c>
      <c r="AG22" s="304">
        <f t="shared" si="5"/>
        <v>6.6665679038682294E-3</v>
      </c>
      <c r="AH22" s="318" t="b">
        <f t="shared" si="38"/>
        <v>0</v>
      </c>
      <c r="AI22" s="318" t="b">
        <f t="shared" si="39"/>
        <v>0</v>
      </c>
      <c r="AM22" s="148" t="s">
        <v>942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6"/>
        <v>0.11666666666666667</v>
      </c>
      <c r="AT22" s="325" t="b">
        <f t="shared" si="7"/>
        <v>1</v>
      </c>
      <c r="AU22" s="322">
        <f t="shared" si="0"/>
        <v>6.6665679038682294E-3</v>
      </c>
      <c r="AV22" s="318" t="b">
        <f t="shared" si="8"/>
        <v>0</v>
      </c>
      <c r="AW22" s="318" t="b">
        <f t="shared" si="9"/>
        <v>0</v>
      </c>
      <c r="AY22" s="148" t="s">
        <v>942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10"/>
        <v>0.11666666666666667</v>
      </c>
      <c r="BF22" s="283" t="b">
        <f t="shared" si="11"/>
        <v>1</v>
      </c>
      <c r="BG22" s="304">
        <f t="shared" si="1"/>
        <v>6.6665679038682294E-3</v>
      </c>
      <c r="BH22" s="318" t="b">
        <f t="shared" si="12"/>
        <v>0</v>
      </c>
      <c r="BI22" s="318" t="b">
        <f t="shared" si="13"/>
        <v>0</v>
      </c>
      <c r="BK22" s="148" t="s">
        <v>942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14"/>
        <v>0.11666666666666667</v>
      </c>
      <c r="BR22" s="288" t="b">
        <f t="shared" si="15"/>
        <v>1</v>
      </c>
      <c r="BS22" s="304">
        <f t="shared" si="2"/>
        <v>6.6665679038682294E-3</v>
      </c>
      <c r="BT22" s="318" t="b">
        <f t="shared" si="16"/>
        <v>0</v>
      </c>
      <c r="BU22" s="315" t="b">
        <f t="shared" si="17"/>
        <v>0</v>
      </c>
    </row>
    <row r="23" spans="1:73" ht="15.75">
      <c r="A23" s="203" t="s">
        <v>942</v>
      </c>
      <c r="B23" s="157">
        <f>ABS('Spostamenti SAP'!F43)</f>
        <v>5.9149E-2</v>
      </c>
      <c r="C23" s="185">
        <f>ABS('Spostamenti SAP'!F44)</f>
        <v>8.3618999999999999E-2</v>
      </c>
      <c r="D23" s="187">
        <f>ABS('Spostamenti SAP'!F45)</f>
        <v>5.9124999999999997E-2</v>
      </c>
      <c r="E23" s="184">
        <f>ABS('Spostamenti SAP'!O38)</f>
        <v>8.8520000000000005E-3</v>
      </c>
      <c r="F23" s="179">
        <f>'Spostamenti SAP'!O19</f>
        <v>8.8439999999999994E-3</v>
      </c>
      <c r="G23" s="302">
        <f t="shared" si="18"/>
        <v>0.11666666666666667</v>
      </c>
      <c r="H23" s="299" t="b">
        <f t="shared" si="19"/>
        <v>1</v>
      </c>
      <c r="I23" s="304">
        <f t="shared" si="3"/>
        <v>6.6665679038682294E-3</v>
      </c>
      <c r="J23" s="318" t="b">
        <f t="shared" si="20"/>
        <v>0</v>
      </c>
      <c r="K23" s="318" t="b">
        <f t="shared" si="21"/>
        <v>0</v>
      </c>
      <c r="M23" s="190" t="s">
        <v>942</v>
      </c>
      <c r="N23" s="215">
        <f t="shared" si="22"/>
        <v>5.8148999999999999E-2</v>
      </c>
      <c r="O23" s="214">
        <f t="shared" si="23"/>
        <v>8.2618999999999998E-2</v>
      </c>
      <c r="P23" s="262">
        <f t="shared" si="24"/>
        <v>5.8124999999999996E-2</v>
      </c>
      <c r="Q23" s="267">
        <f t="shared" si="25"/>
        <v>7.8520000000000013E-3</v>
      </c>
      <c r="R23" s="271">
        <f t="shared" si="26"/>
        <v>7.8440000000000003E-3</v>
      </c>
      <c r="S23" s="302">
        <f t="shared" si="27"/>
        <v>0.11666666666666667</v>
      </c>
      <c r="T23" s="277" t="b">
        <f t="shared" si="28"/>
        <v>1</v>
      </c>
      <c r="U23" s="304">
        <f t="shared" si="4"/>
        <v>6.6665679038682294E-3</v>
      </c>
      <c r="V23" s="318" t="b">
        <f t="shared" si="29"/>
        <v>0</v>
      </c>
      <c r="W23" s="318" t="b">
        <f t="shared" si="30"/>
        <v>0</v>
      </c>
      <c r="Y23" s="190" t="s">
        <v>942</v>
      </c>
      <c r="Z23" s="215">
        <f t="shared" si="31"/>
        <v>5.8148999999999999E-2</v>
      </c>
      <c r="AA23" s="214">
        <f t="shared" si="32"/>
        <v>8.2618999999999998E-2</v>
      </c>
      <c r="AB23" s="179">
        <f t="shared" si="33"/>
        <v>5.8124999999999996E-2</v>
      </c>
      <c r="AC23" s="215">
        <f t="shared" si="34"/>
        <v>7.8520000000000013E-3</v>
      </c>
      <c r="AD23" s="179">
        <f t="shared" si="35"/>
        <v>7.8440000000000003E-3</v>
      </c>
      <c r="AE23" s="274">
        <f t="shared" si="36"/>
        <v>0.11666666666666667</v>
      </c>
      <c r="AF23" s="268" t="b">
        <f t="shared" si="37"/>
        <v>1</v>
      </c>
      <c r="AG23" s="304">
        <f t="shared" si="5"/>
        <v>6.6665679038682294E-3</v>
      </c>
      <c r="AH23" s="318" t="b">
        <f t="shared" si="38"/>
        <v>0</v>
      </c>
      <c r="AI23" s="318" t="b">
        <f t="shared" si="39"/>
        <v>0</v>
      </c>
      <c r="AM23" s="148" t="s">
        <v>943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6"/>
        <v>0.11666666666666667</v>
      </c>
      <c r="AT23" s="325" t="b">
        <f t="shared" si="7"/>
        <v>1</v>
      </c>
      <c r="AU23" s="322">
        <f t="shared" si="0"/>
        <v>6.6665679038682294E-3</v>
      </c>
      <c r="AV23" s="318" t="b">
        <f t="shared" si="8"/>
        <v>0</v>
      </c>
      <c r="AW23" s="318" t="b">
        <f t="shared" si="9"/>
        <v>0</v>
      </c>
      <c r="AY23" s="148" t="s">
        <v>943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10"/>
        <v>0.11666666666666667</v>
      </c>
      <c r="BF23" s="283" t="b">
        <f t="shared" si="11"/>
        <v>1</v>
      </c>
      <c r="BG23" s="304">
        <f t="shared" si="1"/>
        <v>6.6665679038682294E-3</v>
      </c>
      <c r="BH23" s="318" t="b">
        <f t="shared" si="12"/>
        <v>0</v>
      </c>
      <c r="BI23" s="318" t="b">
        <f t="shared" si="13"/>
        <v>0</v>
      </c>
      <c r="BK23" s="148" t="s">
        <v>943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14"/>
        <v>0.11666666666666667</v>
      </c>
      <c r="BR23" s="288" t="b">
        <f t="shared" si="15"/>
        <v>1</v>
      </c>
      <c r="BS23" s="304">
        <f t="shared" si="2"/>
        <v>6.6665679038682294E-3</v>
      </c>
      <c r="BT23" s="318" t="b">
        <f t="shared" si="16"/>
        <v>0</v>
      </c>
      <c r="BU23" s="315" t="b">
        <f t="shared" si="17"/>
        <v>0</v>
      </c>
    </row>
    <row r="24" spans="1:73" ht="15.75">
      <c r="A24" s="203" t="s">
        <v>943</v>
      </c>
      <c r="B24" s="157">
        <f>ABS('Spostamenti SAP'!F46)</f>
        <v>6.0366999999999997E-2</v>
      </c>
      <c r="C24" s="185">
        <f>ABS('Spostamenti SAP'!F47)</f>
        <v>8.5500000000000007E-2</v>
      </c>
      <c r="D24" s="187">
        <f>ABS('Spostamenti SAP'!F48)</f>
        <v>6.0353999999999998E-2</v>
      </c>
      <c r="E24" s="184">
        <f>ABS('Spostamenti SAP'!O39)</f>
        <v>9.0270000000000003E-3</v>
      </c>
      <c r="F24" s="179">
        <f>'Spostamenti SAP'!O20</f>
        <v>9.0240000000000008E-3</v>
      </c>
      <c r="G24" s="302">
        <f t="shared" si="18"/>
        <v>0.11666666666666667</v>
      </c>
      <c r="H24" s="299" t="b">
        <f t="shared" si="19"/>
        <v>1</v>
      </c>
      <c r="I24" s="304">
        <f t="shared" si="3"/>
        <v>6.6665679038682294E-3</v>
      </c>
      <c r="J24" s="318" t="b">
        <f t="shared" si="20"/>
        <v>0</v>
      </c>
      <c r="K24" s="318" t="b">
        <f t="shared" si="21"/>
        <v>0</v>
      </c>
      <c r="M24" s="190" t="s">
        <v>943</v>
      </c>
      <c r="N24" s="215">
        <f t="shared" si="22"/>
        <v>5.9366999999999996E-2</v>
      </c>
      <c r="O24" s="214">
        <f t="shared" si="23"/>
        <v>8.4500000000000006E-2</v>
      </c>
      <c r="P24" s="262">
        <f t="shared" si="24"/>
        <v>5.9353999999999997E-2</v>
      </c>
      <c r="Q24" s="267">
        <f t="shared" si="25"/>
        <v>8.0269999999999994E-3</v>
      </c>
      <c r="R24" s="271">
        <f t="shared" si="26"/>
        <v>8.0239999999999999E-3</v>
      </c>
      <c r="S24" s="302">
        <f t="shared" si="27"/>
        <v>0.11666666666666667</v>
      </c>
      <c r="T24" s="277" t="b">
        <f t="shared" si="28"/>
        <v>1</v>
      </c>
      <c r="U24" s="304">
        <f t="shared" si="4"/>
        <v>6.6665679038682294E-3</v>
      </c>
      <c r="V24" s="318" t="b">
        <f t="shared" si="29"/>
        <v>0</v>
      </c>
      <c r="W24" s="318" t="b">
        <f t="shared" si="30"/>
        <v>0</v>
      </c>
      <c r="Y24" s="190" t="s">
        <v>943</v>
      </c>
      <c r="Z24" s="215">
        <f t="shared" si="31"/>
        <v>5.9366999999999996E-2</v>
      </c>
      <c r="AA24" s="214">
        <f t="shared" si="32"/>
        <v>8.4500000000000006E-2</v>
      </c>
      <c r="AB24" s="179">
        <f t="shared" si="33"/>
        <v>5.9353999999999997E-2</v>
      </c>
      <c r="AC24" s="215">
        <f t="shared" si="34"/>
        <v>8.0269999999999994E-3</v>
      </c>
      <c r="AD24" s="179">
        <f t="shared" si="35"/>
        <v>8.0239999999999999E-3</v>
      </c>
      <c r="AE24" s="274">
        <f t="shared" si="36"/>
        <v>0.11666666666666667</v>
      </c>
      <c r="AF24" s="268" t="b">
        <f t="shared" si="37"/>
        <v>1</v>
      </c>
      <c r="AG24" s="304">
        <f t="shared" si="5"/>
        <v>6.6665679038682294E-3</v>
      </c>
      <c r="AH24" s="318" t="b">
        <f t="shared" si="38"/>
        <v>0</v>
      </c>
      <c r="AI24" s="318" t="b">
        <f t="shared" si="39"/>
        <v>0</v>
      </c>
      <c r="AM24" s="148" t="s">
        <v>944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6"/>
        <v>0.11666666666666667</v>
      </c>
      <c r="AT24" s="325" t="b">
        <f t="shared" si="7"/>
        <v>1</v>
      </c>
      <c r="AU24" s="322">
        <f t="shared" si="0"/>
        <v>6.6665679038682294E-3</v>
      </c>
      <c r="AV24" s="318" t="b">
        <f t="shared" si="8"/>
        <v>0</v>
      </c>
      <c r="AW24" s="318" t="b">
        <f t="shared" si="9"/>
        <v>0</v>
      </c>
      <c r="AY24" s="148" t="s">
        <v>944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10"/>
        <v>0.11666666666666667</v>
      </c>
      <c r="BF24" s="283" t="b">
        <f t="shared" si="11"/>
        <v>1</v>
      </c>
      <c r="BG24" s="304">
        <f t="shared" si="1"/>
        <v>6.6665679038682294E-3</v>
      </c>
      <c r="BH24" s="318" t="b">
        <f t="shared" si="12"/>
        <v>0</v>
      </c>
      <c r="BI24" s="318" t="b">
        <f t="shared" si="13"/>
        <v>0</v>
      </c>
      <c r="BK24" s="148" t="s">
        <v>944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14"/>
        <v>0.11666666666666667</v>
      </c>
      <c r="BR24" s="288" t="b">
        <f t="shared" si="15"/>
        <v>1</v>
      </c>
      <c r="BS24" s="304">
        <f t="shared" si="2"/>
        <v>6.6665679038682294E-3</v>
      </c>
      <c r="BT24" s="318" t="b">
        <f t="shared" si="16"/>
        <v>0</v>
      </c>
      <c r="BU24" s="315" t="b">
        <f t="shared" si="17"/>
        <v>0</v>
      </c>
    </row>
    <row r="25" spans="1:73" ht="15.75">
      <c r="A25" s="203" t="s">
        <v>944</v>
      </c>
      <c r="B25" s="157">
        <f>ABS('Spostamenti SAP'!F49)</f>
        <v>6.1834E-2</v>
      </c>
      <c r="C25" s="185">
        <f>ABS('Spostamenti SAP'!F50)</f>
        <v>8.7661000000000003E-2</v>
      </c>
      <c r="D25" s="187">
        <f>ABS('Spostamenti SAP'!F51)</f>
        <v>6.1830999999999997E-2</v>
      </c>
      <c r="E25" s="184">
        <f>ABS('Spostamenti SAP'!O40)</f>
        <v>9.2379999999999997E-3</v>
      </c>
      <c r="F25" s="179">
        <f>'Spostamenti SAP'!O21</f>
        <v>9.2390000000000007E-3</v>
      </c>
      <c r="G25" s="302">
        <f t="shared" si="18"/>
        <v>0.11666666666666667</v>
      </c>
      <c r="H25" s="299" t="b">
        <f t="shared" si="19"/>
        <v>1</v>
      </c>
      <c r="I25" s="304">
        <f t="shared" si="3"/>
        <v>6.6665679038682294E-3</v>
      </c>
      <c r="J25" s="318" t="b">
        <f t="shared" si="20"/>
        <v>0</v>
      </c>
      <c r="K25" s="318" t="b">
        <f t="shared" si="21"/>
        <v>0</v>
      </c>
      <c r="M25" s="190" t="s">
        <v>944</v>
      </c>
      <c r="N25" s="215">
        <f t="shared" si="22"/>
        <v>6.0833999999999999E-2</v>
      </c>
      <c r="O25" s="214">
        <f t="shared" si="23"/>
        <v>8.6661000000000002E-2</v>
      </c>
      <c r="P25" s="262">
        <f t="shared" si="24"/>
        <v>6.0830999999999996E-2</v>
      </c>
      <c r="Q25" s="267">
        <f t="shared" si="25"/>
        <v>8.2379999999999988E-3</v>
      </c>
      <c r="R25" s="271">
        <f t="shared" si="26"/>
        <v>8.2389999999999998E-3</v>
      </c>
      <c r="S25" s="302">
        <f t="shared" si="27"/>
        <v>0.11666666666666667</v>
      </c>
      <c r="T25" s="277" t="b">
        <f t="shared" si="28"/>
        <v>1</v>
      </c>
      <c r="U25" s="304">
        <f t="shared" si="4"/>
        <v>6.6665679038682294E-3</v>
      </c>
      <c r="V25" s="318" t="b">
        <f t="shared" si="29"/>
        <v>0</v>
      </c>
      <c r="W25" s="318" t="b">
        <f t="shared" si="30"/>
        <v>0</v>
      </c>
      <c r="Y25" s="190" t="s">
        <v>944</v>
      </c>
      <c r="Z25" s="215">
        <f t="shared" si="31"/>
        <v>6.0833999999999999E-2</v>
      </c>
      <c r="AA25" s="214">
        <f t="shared" si="32"/>
        <v>8.6661000000000002E-2</v>
      </c>
      <c r="AB25" s="179">
        <f t="shared" si="33"/>
        <v>6.0830999999999996E-2</v>
      </c>
      <c r="AC25" s="215">
        <f t="shared" si="34"/>
        <v>8.2379999999999988E-3</v>
      </c>
      <c r="AD25" s="179">
        <f t="shared" si="35"/>
        <v>8.2389999999999998E-3</v>
      </c>
      <c r="AE25" s="274">
        <f t="shared" si="36"/>
        <v>0.11666666666666667</v>
      </c>
      <c r="AF25" s="268" t="b">
        <f t="shared" si="37"/>
        <v>1</v>
      </c>
      <c r="AG25" s="304">
        <f t="shared" si="5"/>
        <v>6.6665679038682294E-3</v>
      </c>
      <c r="AH25" s="318" t="b">
        <f t="shared" si="38"/>
        <v>0</v>
      </c>
      <c r="AI25" s="318" t="b">
        <f t="shared" si="39"/>
        <v>0</v>
      </c>
      <c r="AM25" s="148" t="s">
        <v>945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6"/>
        <v>0.11666666666666667</v>
      </c>
      <c r="AT25" s="325" t="b">
        <f t="shared" si="7"/>
        <v>1</v>
      </c>
      <c r="AU25" s="322">
        <f t="shared" si="0"/>
        <v>6.6665679038682294E-3</v>
      </c>
      <c r="AV25" s="318" t="b">
        <f t="shared" si="8"/>
        <v>0</v>
      </c>
      <c r="AW25" s="318" t="b">
        <f t="shared" si="9"/>
        <v>0</v>
      </c>
      <c r="AY25" s="148" t="s">
        <v>945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10"/>
        <v>0.11666666666666667</v>
      </c>
      <c r="BF25" s="283" t="b">
        <f t="shared" si="11"/>
        <v>1</v>
      </c>
      <c r="BG25" s="304">
        <f t="shared" si="1"/>
        <v>6.6665679038682294E-3</v>
      </c>
      <c r="BH25" s="318" t="b">
        <f t="shared" si="12"/>
        <v>0</v>
      </c>
      <c r="BI25" s="318" t="b">
        <f t="shared" si="13"/>
        <v>0</v>
      </c>
      <c r="BK25" s="148" t="s">
        <v>945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14"/>
        <v>0.11666666666666667</v>
      </c>
      <c r="BR25" s="288" t="b">
        <f t="shared" si="15"/>
        <v>1</v>
      </c>
      <c r="BS25" s="304">
        <f t="shared" si="2"/>
        <v>6.6665679038682294E-3</v>
      </c>
      <c r="BT25" s="318" t="b">
        <f t="shared" si="16"/>
        <v>0</v>
      </c>
      <c r="BU25" s="315" t="b">
        <f t="shared" si="17"/>
        <v>0</v>
      </c>
    </row>
    <row r="26" spans="1:73" ht="15.75">
      <c r="A26" s="203" t="s">
        <v>945</v>
      </c>
      <c r="B26" s="157">
        <f>ABS('Spostamenti SAP'!F52)</f>
        <v>6.3358999999999999E-2</v>
      </c>
      <c r="C26" s="185">
        <f>ABS('Spostamenti SAP'!F53)</f>
        <v>8.9848999999999998E-2</v>
      </c>
      <c r="D26" s="187">
        <f>ABS('Spostamenti SAP'!F54)</f>
        <v>6.3365000000000005E-2</v>
      </c>
      <c r="E26" s="184">
        <f>ABS('Spostamenti SAP'!O41)</f>
        <v>9.4610000000000007E-3</v>
      </c>
      <c r="F26" s="179">
        <f>'Spostamenti SAP'!O22</f>
        <v>9.4649999999999995E-3</v>
      </c>
      <c r="G26" s="302">
        <f t="shared" si="18"/>
        <v>0.11666666666666667</v>
      </c>
      <c r="H26" s="299" t="b">
        <f t="shared" si="19"/>
        <v>1</v>
      </c>
      <c r="I26" s="304">
        <f t="shared" si="3"/>
        <v>6.6665679038682294E-3</v>
      </c>
      <c r="J26" s="318" t="b">
        <f t="shared" si="20"/>
        <v>0</v>
      </c>
      <c r="K26" s="318" t="b">
        <f t="shared" si="21"/>
        <v>0</v>
      </c>
      <c r="M26" s="190" t="s">
        <v>945</v>
      </c>
      <c r="N26" s="215">
        <f t="shared" si="22"/>
        <v>6.2358999999999998E-2</v>
      </c>
      <c r="O26" s="214">
        <f t="shared" si="23"/>
        <v>8.8848999999999997E-2</v>
      </c>
      <c r="P26" s="262">
        <f t="shared" si="24"/>
        <v>6.2365000000000004E-2</v>
      </c>
      <c r="Q26" s="267">
        <f t="shared" si="25"/>
        <v>8.4609999999999998E-3</v>
      </c>
      <c r="R26" s="271">
        <f t="shared" si="26"/>
        <v>8.4650000000000003E-3</v>
      </c>
      <c r="S26" s="302">
        <f t="shared" si="27"/>
        <v>0.11666666666666667</v>
      </c>
      <c r="T26" s="277" t="b">
        <f t="shared" si="28"/>
        <v>1</v>
      </c>
      <c r="U26" s="304">
        <f t="shared" si="4"/>
        <v>6.6665679038682294E-3</v>
      </c>
      <c r="V26" s="318" t="b">
        <f t="shared" si="29"/>
        <v>0</v>
      </c>
      <c r="W26" s="318" t="b">
        <f t="shared" si="30"/>
        <v>0</v>
      </c>
      <c r="Y26" s="190" t="s">
        <v>945</v>
      </c>
      <c r="Z26" s="215">
        <f t="shared" si="31"/>
        <v>6.2358999999999998E-2</v>
      </c>
      <c r="AA26" s="214">
        <f t="shared" si="32"/>
        <v>8.8848999999999997E-2</v>
      </c>
      <c r="AB26" s="179">
        <f t="shared" si="33"/>
        <v>6.2365000000000004E-2</v>
      </c>
      <c r="AC26" s="215">
        <f t="shared" si="34"/>
        <v>8.4609999999999998E-3</v>
      </c>
      <c r="AD26" s="179">
        <f t="shared" si="35"/>
        <v>8.4650000000000003E-3</v>
      </c>
      <c r="AE26" s="274">
        <f t="shared" si="36"/>
        <v>0.11666666666666667</v>
      </c>
      <c r="AF26" s="268" t="b">
        <f t="shared" si="37"/>
        <v>1</v>
      </c>
      <c r="AG26" s="304">
        <f t="shared" si="5"/>
        <v>6.6665679038682294E-3</v>
      </c>
      <c r="AH26" s="318" t="b">
        <f t="shared" si="38"/>
        <v>0</v>
      </c>
      <c r="AI26" s="318" t="b">
        <f t="shared" si="39"/>
        <v>0</v>
      </c>
      <c r="AM26" s="148" t="s">
        <v>946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6"/>
        <v>0.11666666666666667</v>
      </c>
      <c r="AT26" s="325" t="b">
        <f t="shared" si="7"/>
        <v>1</v>
      </c>
      <c r="AU26" s="322">
        <f t="shared" si="0"/>
        <v>6.6665679038682294E-3</v>
      </c>
      <c r="AV26" s="318" t="b">
        <f t="shared" si="8"/>
        <v>0</v>
      </c>
      <c r="AW26" s="318" t="b">
        <f t="shared" si="9"/>
        <v>0</v>
      </c>
      <c r="AY26" s="148" t="s">
        <v>946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10"/>
        <v>0.11666666666666667</v>
      </c>
      <c r="BF26" s="283" t="b">
        <f t="shared" si="11"/>
        <v>1</v>
      </c>
      <c r="BG26" s="304">
        <f t="shared" si="1"/>
        <v>6.6665679038682294E-3</v>
      </c>
      <c r="BH26" s="318" t="b">
        <f t="shared" si="12"/>
        <v>0</v>
      </c>
      <c r="BI26" s="318" t="b">
        <f t="shared" si="13"/>
        <v>0</v>
      </c>
      <c r="BK26" s="148" t="s">
        <v>946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14"/>
        <v>0.11666666666666667</v>
      </c>
      <c r="BR26" s="288" t="b">
        <f t="shared" si="15"/>
        <v>1</v>
      </c>
      <c r="BS26" s="304">
        <f t="shared" si="2"/>
        <v>6.6665679038682294E-3</v>
      </c>
      <c r="BT26" s="318" t="b">
        <f t="shared" si="16"/>
        <v>0</v>
      </c>
      <c r="BU26" s="315" t="b">
        <f t="shared" si="17"/>
        <v>0</v>
      </c>
    </row>
    <row r="27" spans="1:73" ht="15.75">
      <c r="A27" s="203" t="s">
        <v>946</v>
      </c>
      <c r="B27" s="157">
        <f>ABS('Spostamenti SAP'!F55)</f>
        <v>6.4840999999999996E-2</v>
      </c>
      <c r="C27" s="185">
        <f>ABS('Spostamenti SAP'!F56)</f>
        <v>9.1952000000000006E-2</v>
      </c>
      <c r="D27" s="187">
        <f>ABS('Spostamenti SAP'!F57)</f>
        <v>6.4854999999999996E-2</v>
      </c>
      <c r="E27" s="184">
        <f>ABS('Spostamenti SAP'!O42)</f>
        <v>9.6799999999999994E-3</v>
      </c>
      <c r="F27" s="179">
        <f>'Spostamenti SAP'!O23</f>
        <v>9.6860000000000002E-3</v>
      </c>
      <c r="G27" s="302">
        <f t="shared" si="18"/>
        <v>0.11666666666666667</v>
      </c>
      <c r="H27" s="299" t="b">
        <f t="shared" si="19"/>
        <v>1</v>
      </c>
      <c r="I27" s="304">
        <f t="shared" si="3"/>
        <v>6.6665679038682294E-3</v>
      </c>
      <c r="J27" s="318" t="b">
        <f t="shared" si="20"/>
        <v>0</v>
      </c>
      <c r="K27" s="318" t="b">
        <f t="shared" si="21"/>
        <v>0</v>
      </c>
      <c r="M27" s="190" t="s">
        <v>946</v>
      </c>
      <c r="N27" s="215">
        <f t="shared" si="22"/>
        <v>6.3840999999999995E-2</v>
      </c>
      <c r="O27" s="214">
        <f t="shared" si="23"/>
        <v>9.0952000000000005E-2</v>
      </c>
      <c r="P27" s="262">
        <f t="shared" si="24"/>
        <v>6.3854999999999995E-2</v>
      </c>
      <c r="Q27" s="267">
        <f t="shared" si="25"/>
        <v>8.6800000000000002E-3</v>
      </c>
      <c r="R27" s="271">
        <f t="shared" si="26"/>
        <v>8.6859999999999993E-3</v>
      </c>
      <c r="S27" s="302">
        <f t="shared" si="27"/>
        <v>0.11666666666666667</v>
      </c>
      <c r="T27" s="277" t="b">
        <f t="shared" si="28"/>
        <v>1</v>
      </c>
      <c r="U27" s="304">
        <f t="shared" si="4"/>
        <v>6.6665679038682294E-3</v>
      </c>
      <c r="V27" s="318" t="b">
        <f t="shared" si="29"/>
        <v>0</v>
      </c>
      <c r="W27" s="318" t="b">
        <f t="shared" si="30"/>
        <v>0</v>
      </c>
      <c r="Y27" s="190" t="s">
        <v>946</v>
      </c>
      <c r="Z27" s="215">
        <f t="shared" si="31"/>
        <v>6.3840999999999995E-2</v>
      </c>
      <c r="AA27" s="214">
        <f t="shared" si="32"/>
        <v>9.0952000000000005E-2</v>
      </c>
      <c r="AB27" s="179">
        <f t="shared" si="33"/>
        <v>6.3854999999999995E-2</v>
      </c>
      <c r="AC27" s="215">
        <f t="shared" si="34"/>
        <v>8.6800000000000002E-3</v>
      </c>
      <c r="AD27" s="179">
        <f t="shared" si="35"/>
        <v>8.6859999999999993E-3</v>
      </c>
      <c r="AE27" s="274">
        <f t="shared" si="36"/>
        <v>0.11666666666666667</v>
      </c>
      <c r="AF27" s="268" t="b">
        <f t="shared" si="37"/>
        <v>1</v>
      </c>
      <c r="AG27" s="304">
        <f t="shared" si="5"/>
        <v>6.6665679038682294E-3</v>
      </c>
      <c r="AH27" s="318" t="b">
        <f t="shared" si="38"/>
        <v>0</v>
      </c>
      <c r="AI27" s="318" t="b">
        <f t="shared" si="39"/>
        <v>0</v>
      </c>
      <c r="AM27" s="148" t="s">
        <v>947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6"/>
        <v>0.11666666666666667</v>
      </c>
      <c r="AT27" s="325" t="b">
        <f t="shared" si="7"/>
        <v>1</v>
      </c>
      <c r="AU27" s="322">
        <f t="shared" si="0"/>
        <v>6.6665679038682294E-3</v>
      </c>
      <c r="AV27" s="318" t="b">
        <f t="shared" si="8"/>
        <v>0</v>
      </c>
      <c r="AW27" s="318" t="b">
        <f t="shared" si="9"/>
        <v>0</v>
      </c>
      <c r="AY27" s="148" t="s">
        <v>947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10"/>
        <v>0.11666666666666667</v>
      </c>
      <c r="BF27" s="283" t="b">
        <f t="shared" si="11"/>
        <v>1</v>
      </c>
      <c r="BG27" s="304">
        <f t="shared" si="1"/>
        <v>6.6665679038682294E-3</v>
      </c>
      <c r="BH27" s="318" t="b">
        <f t="shared" si="12"/>
        <v>0</v>
      </c>
      <c r="BI27" s="318" t="b">
        <f t="shared" si="13"/>
        <v>0</v>
      </c>
      <c r="BK27" s="148" t="s">
        <v>947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14"/>
        <v>0.11666666666666667</v>
      </c>
      <c r="BR27" s="288" t="b">
        <f t="shared" si="15"/>
        <v>1</v>
      </c>
      <c r="BS27" s="304">
        <f t="shared" si="2"/>
        <v>6.6665679038682294E-3</v>
      </c>
      <c r="BT27" s="318" t="b">
        <f t="shared" si="16"/>
        <v>0</v>
      </c>
      <c r="BU27" s="315" t="b">
        <f t="shared" si="17"/>
        <v>0</v>
      </c>
    </row>
    <row r="28" spans="1:73" ht="15.75">
      <c r="A28" s="203" t="s">
        <v>947</v>
      </c>
      <c r="B28" s="157">
        <f>ABS('Spostamenti SAP'!F57)</f>
        <v>6.4854999999999996E-2</v>
      </c>
      <c r="C28" s="185">
        <f>ABS('Spostamenti SAP'!F23)</f>
        <v>8.8299000000000002E-2</v>
      </c>
      <c r="D28" s="187">
        <f>ABS('Spostamenti SAP'!F24)</f>
        <v>6.2264E-2</v>
      </c>
      <c r="E28" s="184">
        <f>ABS('Spostamenti SAP'!O43)</f>
        <v>9.8879999999999992E-3</v>
      </c>
      <c r="F28" s="179">
        <f>'Spostamenti SAP'!O24</f>
        <v>9.8960000000000003E-3</v>
      </c>
      <c r="G28" s="302">
        <f t="shared" si="18"/>
        <v>0.11666666666666667</v>
      </c>
      <c r="H28" s="299" t="b">
        <f t="shared" si="19"/>
        <v>1</v>
      </c>
      <c r="I28" s="304">
        <f t="shared" si="3"/>
        <v>6.6665679038682294E-3</v>
      </c>
      <c r="J28" s="318" t="b">
        <f t="shared" si="20"/>
        <v>0</v>
      </c>
      <c r="K28" s="318" t="b">
        <f t="shared" si="21"/>
        <v>0</v>
      </c>
      <c r="M28" s="190" t="s">
        <v>947</v>
      </c>
      <c r="N28" s="215">
        <f t="shared" si="22"/>
        <v>6.3854999999999995E-2</v>
      </c>
      <c r="O28" s="214">
        <f t="shared" si="23"/>
        <v>8.7299000000000002E-2</v>
      </c>
      <c r="P28" s="262">
        <f t="shared" si="24"/>
        <v>6.1263999999999999E-2</v>
      </c>
      <c r="Q28" s="267">
        <f t="shared" si="25"/>
        <v>8.8880000000000001E-3</v>
      </c>
      <c r="R28" s="271">
        <f t="shared" si="26"/>
        <v>8.8960000000000011E-3</v>
      </c>
      <c r="S28" s="302">
        <f t="shared" si="27"/>
        <v>0.11666666666666667</v>
      </c>
      <c r="T28" s="277" t="b">
        <f t="shared" si="28"/>
        <v>1</v>
      </c>
      <c r="U28" s="304">
        <f t="shared" si="4"/>
        <v>6.6665679038682294E-3</v>
      </c>
      <c r="V28" s="318" t="b">
        <f t="shared" si="29"/>
        <v>0</v>
      </c>
      <c r="W28" s="318" t="b">
        <f t="shared" si="30"/>
        <v>0</v>
      </c>
      <c r="Y28" s="190" t="s">
        <v>947</v>
      </c>
      <c r="Z28" s="215">
        <f t="shared" si="31"/>
        <v>6.3854999999999995E-2</v>
      </c>
      <c r="AA28" s="214">
        <f t="shared" si="32"/>
        <v>8.7299000000000002E-2</v>
      </c>
      <c r="AB28" s="179">
        <f t="shared" si="33"/>
        <v>6.1263999999999999E-2</v>
      </c>
      <c r="AC28" s="215">
        <f t="shared" si="34"/>
        <v>8.8880000000000001E-3</v>
      </c>
      <c r="AD28" s="179">
        <f t="shared" si="35"/>
        <v>8.8960000000000011E-3</v>
      </c>
      <c r="AE28" s="274">
        <f t="shared" si="36"/>
        <v>0.11666666666666667</v>
      </c>
      <c r="AF28" s="268" t="b">
        <f t="shared" si="37"/>
        <v>1</v>
      </c>
      <c r="AG28" s="304">
        <f t="shared" si="5"/>
        <v>6.6665679038682294E-3</v>
      </c>
      <c r="AH28" s="318" t="b">
        <f t="shared" si="38"/>
        <v>0</v>
      </c>
      <c r="AI28" s="318" t="b">
        <f t="shared" si="39"/>
        <v>0</v>
      </c>
      <c r="AM28" s="148" t="s">
        <v>948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6"/>
        <v>0.11666666666666667</v>
      </c>
      <c r="AT28" s="325" t="b">
        <f t="shared" si="7"/>
        <v>1</v>
      </c>
      <c r="AU28" s="322">
        <f t="shared" si="0"/>
        <v>6.6665679038682294E-3</v>
      </c>
      <c r="AV28" s="318" t="b">
        <f t="shared" si="8"/>
        <v>0</v>
      </c>
      <c r="AW28" s="318" t="b">
        <f t="shared" si="9"/>
        <v>0</v>
      </c>
      <c r="AY28" s="148" t="s">
        <v>948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10"/>
        <v>0.11666666666666667</v>
      </c>
      <c r="BF28" s="283" t="b">
        <f t="shared" si="11"/>
        <v>1</v>
      </c>
      <c r="BG28" s="304">
        <f t="shared" si="1"/>
        <v>6.6665679038682294E-3</v>
      </c>
      <c r="BH28" s="318" t="b">
        <f t="shared" si="12"/>
        <v>0</v>
      </c>
      <c r="BI28" s="318" t="b">
        <f t="shared" si="13"/>
        <v>0</v>
      </c>
      <c r="BK28" s="148" t="s">
        <v>948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14"/>
        <v>0.11666666666666667</v>
      </c>
      <c r="BR28" s="288" t="b">
        <f t="shared" si="15"/>
        <v>1</v>
      </c>
      <c r="BS28" s="304">
        <f t="shared" si="2"/>
        <v>6.6665679038682294E-3</v>
      </c>
      <c r="BT28" s="318" t="b">
        <f t="shared" si="16"/>
        <v>0</v>
      </c>
      <c r="BU28" s="315" t="b">
        <f t="shared" si="17"/>
        <v>0</v>
      </c>
    </row>
    <row r="29" spans="1:73" ht="15.75">
      <c r="A29" s="203" t="s">
        <v>948</v>
      </c>
      <c r="B29" s="157">
        <f>ABS('Spostamenti SAP'!F58)</f>
        <v>6.6245999999999999E-2</v>
      </c>
      <c r="C29" s="185">
        <f>ABS('Spostamenti SAP'!F59)</f>
        <v>9.3942999999999999E-2</v>
      </c>
      <c r="D29" s="187">
        <f>ABS('Spostamenti SAP'!F60)</f>
        <v>6.6266000000000005E-2</v>
      </c>
      <c r="E29" s="184">
        <f>ABS('Spostamenti SAP'!O44)</f>
        <v>1.0083999999999999E-2</v>
      </c>
      <c r="F29" s="179">
        <f>'Spostamenti SAP'!O25</f>
        <v>1.0094000000000001E-2</v>
      </c>
      <c r="G29" s="302">
        <f t="shared" si="18"/>
        <v>0.11666666666666667</v>
      </c>
      <c r="H29" s="299" t="b">
        <f t="shared" si="19"/>
        <v>1</v>
      </c>
      <c r="I29" s="304">
        <f t="shared" si="3"/>
        <v>6.6665679038682294E-3</v>
      </c>
      <c r="J29" s="318" t="b">
        <f t="shared" si="20"/>
        <v>0</v>
      </c>
      <c r="K29" s="318" t="b">
        <f t="shared" si="21"/>
        <v>0</v>
      </c>
      <c r="M29" s="190" t="s">
        <v>948</v>
      </c>
      <c r="N29" s="215">
        <f t="shared" si="22"/>
        <v>6.5245999999999998E-2</v>
      </c>
      <c r="O29" s="214">
        <f t="shared" si="23"/>
        <v>9.2942999999999998E-2</v>
      </c>
      <c r="P29" s="262">
        <f t="shared" si="24"/>
        <v>6.5266000000000005E-2</v>
      </c>
      <c r="Q29" s="267">
        <f t="shared" si="25"/>
        <v>9.0839999999999983E-3</v>
      </c>
      <c r="R29" s="271">
        <f t="shared" si="26"/>
        <v>9.0940000000000014E-3</v>
      </c>
      <c r="S29" s="302">
        <f t="shared" si="27"/>
        <v>0.11666666666666667</v>
      </c>
      <c r="T29" s="277" t="b">
        <f t="shared" si="28"/>
        <v>1</v>
      </c>
      <c r="U29" s="304">
        <f t="shared" si="4"/>
        <v>6.6665679038682294E-3</v>
      </c>
      <c r="V29" s="318" t="b">
        <f t="shared" si="29"/>
        <v>0</v>
      </c>
      <c r="W29" s="318" t="b">
        <f t="shared" si="30"/>
        <v>0</v>
      </c>
      <c r="Y29" s="190" t="s">
        <v>948</v>
      </c>
      <c r="Z29" s="215">
        <f t="shared" si="31"/>
        <v>6.5245999999999998E-2</v>
      </c>
      <c r="AA29" s="214">
        <f t="shared" si="32"/>
        <v>9.2942999999999998E-2</v>
      </c>
      <c r="AB29" s="179">
        <f t="shared" si="33"/>
        <v>6.5266000000000005E-2</v>
      </c>
      <c r="AC29" s="215">
        <f t="shared" si="34"/>
        <v>9.0839999999999983E-3</v>
      </c>
      <c r="AD29" s="179">
        <f t="shared" si="35"/>
        <v>9.0940000000000014E-3</v>
      </c>
      <c r="AE29" s="274">
        <f t="shared" si="36"/>
        <v>0.11666666666666667</v>
      </c>
      <c r="AF29" s="268" t="b">
        <f t="shared" si="37"/>
        <v>1</v>
      </c>
      <c r="AG29" s="304">
        <f t="shared" si="5"/>
        <v>6.6665679038682294E-3</v>
      </c>
      <c r="AH29" s="318" t="b">
        <f t="shared" si="38"/>
        <v>0</v>
      </c>
      <c r="AI29" s="318" t="b">
        <f t="shared" si="39"/>
        <v>0</v>
      </c>
      <c r="AM29" s="148" t="s">
        <v>949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6"/>
        <v>0.11666666666666667</v>
      </c>
      <c r="AT29" s="325" t="b">
        <f t="shared" si="7"/>
        <v>1</v>
      </c>
      <c r="AU29" s="322">
        <f t="shared" si="0"/>
        <v>6.6665679038682294E-3</v>
      </c>
      <c r="AV29" s="318" t="b">
        <f t="shared" si="8"/>
        <v>0</v>
      </c>
      <c r="AW29" s="318" t="b">
        <f t="shared" si="9"/>
        <v>0</v>
      </c>
      <c r="AY29" s="148" t="s">
        <v>949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10"/>
        <v>0.11666666666666667</v>
      </c>
      <c r="BF29" s="283" t="b">
        <f t="shared" si="11"/>
        <v>1</v>
      </c>
      <c r="BG29" s="304">
        <f t="shared" si="1"/>
        <v>6.6665679038682294E-3</v>
      </c>
      <c r="BH29" s="318" t="b">
        <f t="shared" si="12"/>
        <v>0</v>
      </c>
      <c r="BI29" s="318" t="b">
        <f t="shared" si="13"/>
        <v>0</v>
      </c>
      <c r="BK29" s="148" t="s">
        <v>949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14"/>
        <v>0.11666666666666667</v>
      </c>
      <c r="BR29" s="288" t="b">
        <f t="shared" si="15"/>
        <v>1</v>
      </c>
      <c r="BS29" s="304">
        <f t="shared" si="2"/>
        <v>6.6665679038682294E-3</v>
      </c>
      <c r="BT29" s="318" t="b">
        <f t="shared" si="16"/>
        <v>0</v>
      </c>
      <c r="BU29" s="315" t="b">
        <f t="shared" si="17"/>
        <v>0</v>
      </c>
    </row>
    <row r="30" spans="1:73" ht="16.149999999999999" thickBot="1">
      <c r="A30" s="203" t="s">
        <v>949</v>
      </c>
      <c r="B30" s="157">
        <f>ABS('Spostamenti SAP'!F61)</f>
        <v>6.7577999999999999E-2</v>
      </c>
      <c r="C30" s="185">
        <f>ABS('Spostamenti SAP'!F62)</f>
        <v>9.5856999999999998E-2</v>
      </c>
      <c r="D30" s="187">
        <f>ABS('Spostamenti SAP'!F63)</f>
        <v>6.7607E-2</v>
      </c>
      <c r="E30" s="184">
        <f>ABS('Spostamenti SAP'!O45)</f>
        <v>1.0269E-2</v>
      </c>
      <c r="F30" s="179">
        <f>'Spostamenti SAP'!O26</f>
        <v>1.0281E-2</v>
      </c>
      <c r="G30" s="302">
        <f t="shared" si="18"/>
        <v>0.11666666666666667</v>
      </c>
      <c r="H30" s="299" t="b">
        <f t="shared" si="19"/>
        <v>1</v>
      </c>
      <c r="I30" s="304">
        <f t="shared" si="3"/>
        <v>6.6665679038682294E-3</v>
      </c>
      <c r="J30" s="318" t="b">
        <f t="shared" si="20"/>
        <v>0</v>
      </c>
      <c r="K30" s="318" t="b">
        <f t="shared" si="21"/>
        <v>0</v>
      </c>
      <c r="M30" s="190" t="s">
        <v>949</v>
      </c>
      <c r="N30" s="215">
        <f t="shared" si="22"/>
        <v>6.6577999999999998E-2</v>
      </c>
      <c r="O30" s="214">
        <f t="shared" si="23"/>
        <v>9.4856999999999997E-2</v>
      </c>
      <c r="P30" s="262">
        <f t="shared" si="24"/>
        <v>6.6607E-2</v>
      </c>
      <c r="Q30" s="267">
        <f t="shared" si="25"/>
        <v>9.2689999999999995E-3</v>
      </c>
      <c r="R30" s="271">
        <f t="shared" si="26"/>
        <v>9.2810000000000011E-3</v>
      </c>
      <c r="S30" s="302">
        <f t="shared" si="27"/>
        <v>0.11666666666666667</v>
      </c>
      <c r="T30" s="277" t="b">
        <f t="shared" si="28"/>
        <v>1</v>
      </c>
      <c r="U30" s="304">
        <f t="shared" si="4"/>
        <v>6.6665679038682294E-3</v>
      </c>
      <c r="V30" s="318" t="b">
        <f t="shared" si="29"/>
        <v>0</v>
      </c>
      <c r="W30" s="318" t="b">
        <f t="shared" si="30"/>
        <v>0</v>
      </c>
      <c r="Y30" s="190" t="s">
        <v>949</v>
      </c>
      <c r="Z30" s="215">
        <f t="shared" si="31"/>
        <v>6.6577999999999998E-2</v>
      </c>
      <c r="AA30" s="214">
        <f t="shared" si="32"/>
        <v>9.4856999999999997E-2</v>
      </c>
      <c r="AB30" s="179">
        <f t="shared" si="33"/>
        <v>6.6607E-2</v>
      </c>
      <c r="AC30" s="215">
        <f t="shared" si="34"/>
        <v>9.2689999999999995E-3</v>
      </c>
      <c r="AD30" s="179">
        <f t="shared" si="35"/>
        <v>9.2810000000000011E-3</v>
      </c>
      <c r="AE30" s="274">
        <f t="shared" si="36"/>
        <v>0.11666666666666667</v>
      </c>
      <c r="AF30" s="268" t="b">
        <f t="shared" si="37"/>
        <v>1</v>
      </c>
      <c r="AG30" s="304">
        <f t="shared" si="5"/>
        <v>6.6665679038682294E-3</v>
      </c>
      <c r="AH30" s="318" t="b">
        <f t="shared" si="38"/>
        <v>0</v>
      </c>
      <c r="AI30" s="318" t="b">
        <f t="shared" si="39"/>
        <v>0</v>
      </c>
      <c r="AM30" s="147" t="s">
        <v>950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6"/>
        <v>0.11666666666666667</v>
      </c>
      <c r="AT30" s="236" t="b">
        <f t="shared" si="7"/>
        <v>1</v>
      </c>
      <c r="AU30" s="324">
        <f t="shared" si="0"/>
        <v>6.6665679038682294E-3</v>
      </c>
      <c r="AV30" s="319" t="b">
        <f t="shared" si="8"/>
        <v>0</v>
      </c>
      <c r="AW30" s="319" t="b">
        <f t="shared" si="9"/>
        <v>0</v>
      </c>
      <c r="AY30" s="147" t="s">
        <v>950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10"/>
        <v>0.11666666666666667</v>
      </c>
      <c r="BF30" s="269" t="b">
        <f t="shared" si="11"/>
        <v>1</v>
      </c>
      <c r="BG30" s="312">
        <f t="shared" si="1"/>
        <v>6.6665679038682294E-3</v>
      </c>
      <c r="BH30" s="319" t="b">
        <f t="shared" si="12"/>
        <v>0</v>
      </c>
      <c r="BI30" s="319" t="b">
        <f t="shared" si="13"/>
        <v>0</v>
      </c>
      <c r="BK30" s="147" t="s">
        <v>950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14"/>
        <v>0.11666666666666667</v>
      </c>
      <c r="BR30" s="289" t="b">
        <f t="shared" si="15"/>
        <v>1</v>
      </c>
      <c r="BS30" s="312">
        <f t="shared" si="2"/>
        <v>6.6665679038682294E-3</v>
      </c>
      <c r="BT30" s="319" t="b">
        <f t="shared" si="16"/>
        <v>0</v>
      </c>
      <c r="BU30" s="316" t="b">
        <f t="shared" si="17"/>
        <v>0</v>
      </c>
    </row>
    <row r="31" spans="1:73" ht="16.149999999999999" thickBot="1">
      <c r="A31" s="147" t="s">
        <v>950</v>
      </c>
      <c r="B31" s="223">
        <f>ABS('Spostamenti SAP'!F64)</f>
        <v>6.8862000000000007E-2</v>
      </c>
      <c r="C31" s="222">
        <f>ABS('Spostamenti SAP'!F65)</f>
        <v>9.7762000000000002E-2</v>
      </c>
      <c r="D31" s="221">
        <f>ABS('Spostamenti SAP'!F66)</f>
        <v>6.8900000000000003E-2</v>
      </c>
      <c r="E31" s="220">
        <f>ABS('Spostamenti SAP'!O46)</f>
        <v>1.0437999999999999E-2</v>
      </c>
      <c r="F31" s="232">
        <f>'Spostamenti SAP'!O27</f>
        <v>1.0453E-2</v>
      </c>
      <c r="G31" s="303">
        <f t="shared" si="18"/>
        <v>0.11666666666666667</v>
      </c>
      <c r="H31" s="300" t="b">
        <f t="shared" si="19"/>
        <v>1</v>
      </c>
      <c r="I31" s="312">
        <f t="shared" si="3"/>
        <v>6.6665679038682294E-3</v>
      </c>
      <c r="J31" s="319" t="b">
        <f t="shared" si="20"/>
        <v>0</v>
      </c>
      <c r="K31" s="319" t="b">
        <f t="shared" si="21"/>
        <v>0</v>
      </c>
      <c r="M31" s="257" t="s">
        <v>950</v>
      </c>
      <c r="N31" s="171">
        <f t="shared" si="22"/>
        <v>6.7862000000000006E-2</v>
      </c>
      <c r="O31" s="222">
        <f t="shared" si="23"/>
        <v>9.6762000000000001E-2</v>
      </c>
      <c r="P31" s="221">
        <f t="shared" si="24"/>
        <v>6.7900000000000002E-2</v>
      </c>
      <c r="Q31" s="249">
        <f t="shared" si="25"/>
        <v>9.4379999999999985E-3</v>
      </c>
      <c r="R31" s="272">
        <f t="shared" si="26"/>
        <v>9.4529999999999996E-3</v>
      </c>
      <c r="S31" s="303">
        <f t="shared" si="27"/>
        <v>0.11666666666666667</v>
      </c>
      <c r="T31" s="278" t="b">
        <f t="shared" si="28"/>
        <v>1</v>
      </c>
      <c r="U31" s="312">
        <f t="shared" si="4"/>
        <v>6.6665679038682294E-3</v>
      </c>
      <c r="V31" s="319" t="b">
        <f t="shared" si="29"/>
        <v>0</v>
      </c>
      <c r="W31" s="319" t="b">
        <f t="shared" si="30"/>
        <v>0</v>
      </c>
      <c r="Y31" s="257" t="s">
        <v>950</v>
      </c>
      <c r="Z31" s="171">
        <f t="shared" si="31"/>
        <v>6.7862000000000006E-2</v>
      </c>
      <c r="AA31" s="222">
        <f t="shared" si="32"/>
        <v>9.6762000000000001E-2</v>
      </c>
      <c r="AB31" s="232">
        <f t="shared" si="33"/>
        <v>6.7900000000000002E-2</v>
      </c>
      <c r="AC31" s="171">
        <f t="shared" si="34"/>
        <v>9.4379999999999985E-3</v>
      </c>
      <c r="AD31" s="232">
        <f t="shared" si="35"/>
        <v>9.4529999999999996E-3</v>
      </c>
      <c r="AE31" s="275">
        <f t="shared" si="36"/>
        <v>0.11666666666666667</v>
      </c>
      <c r="AF31" s="269" t="b">
        <f t="shared" si="37"/>
        <v>1</v>
      </c>
      <c r="AG31" s="312">
        <f t="shared" si="5"/>
        <v>6.6665679038682294E-3</v>
      </c>
      <c r="AH31" s="319" t="b">
        <f t="shared" si="38"/>
        <v>0</v>
      </c>
      <c r="AI31" s="319" t="b">
        <f t="shared" si="39"/>
        <v>0</v>
      </c>
    </row>
    <row r="33" spans="1:73" ht="14.65" thickBot="1"/>
    <row r="34" spans="1:73" ht="14.65" thickBot="1">
      <c r="AM34" s="488" t="s">
        <v>1140</v>
      </c>
      <c r="AN34" s="489"/>
      <c r="AO34" s="489"/>
      <c r="AP34" s="489"/>
      <c r="AQ34" s="489"/>
      <c r="AR34" s="489"/>
      <c r="AS34" s="489"/>
      <c r="AT34" s="490"/>
      <c r="AU34" s="412" t="s">
        <v>1131</v>
      </c>
      <c r="AV34" s="410" t="s">
        <v>1132</v>
      </c>
      <c r="AW34" s="410" t="s">
        <v>1133</v>
      </c>
      <c r="AY34" s="488" t="s">
        <v>1136</v>
      </c>
      <c r="AZ34" s="489"/>
      <c r="BA34" s="489"/>
      <c r="BB34" s="489"/>
      <c r="BC34" s="489"/>
      <c r="BD34" s="489"/>
      <c r="BE34" s="489"/>
      <c r="BF34" s="490"/>
      <c r="BG34" s="412" t="s">
        <v>1131</v>
      </c>
      <c r="BH34" s="410" t="s">
        <v>1132</v>
      </c>
      <c r="BI34" s="410" t="s">
        <v>1133</v>
      </c>
      <c r="BK34" s="488" t="s">
        <v>1138</v>
      </c>
      <c r="BL34" s="489"/>
      <c r="BM34" s="489"/>
      <c r="BN34" s="489"/>
      <c r="BO34" s="489"/>
      <c r="BP34" s="489"/>
      <c r="BQ34" s="496"/>
      <c r="BR34" s="497"/>
      <c r="BS34" s="412" t="s">
        <v>1131</v>
      </c>
      <c r="BT34" s="503" t="s">
        <v>1132</v>
      </c>
      <c r="BU34" s="410" t="s">
        <v>1133</v>
      </c>
    </row>
    <row r="35" spans="1:73" ht="14.65" customHeight="1" thickBot="1">
      <c r="A35" s="488" t="s">
        <v>1122</v>
      </c>
      <c r="B35" s="489"/>
      <c r="C35" s="489"/>
      <c r="D35" s="489"/>
      <c r="E35" s="489"/>
      <c r="F35" s="489"/>
      <c r="G35" s="489"/>
      <c r="H35" s="490"/>
      <c r="I35" s="412" t="s">
        <v>1131</v>
      </c>
      <c r="J35" s="410" t="s">
        <v>1132</v>
      </c>
      <c r="K35" s="410" t="s">
        <v>1133</v>
      </c>
      <c r="M35" s="488" t="s">
        <v>1136</v>
      </c>
      <c r="N35" s="489"/>
      <c r="O35" s="489"/>
      <c r="P35" s="489"/>
      <c r="Q35" s="489"/>
      <c r="R35" s="489"/>
      <c r="S35" s="489"/>
      <c r="T35" s="497"/>
      <c r="U35" s="412" t="s">
        <v>1131</v>
      </c>
      <c r="V35" s="410" t="s">
        <v>1132</v>
      </c>
      <c r="W35" s="410" t="s">
        <v>1133</v>
      </c>
      <c r="Y35" s="488" t="s">
        <v>1138</v>
      </c>
      <c r="Z35" s="489"/>
      <c r="AA35" s="489"/>
      <c r="AB35" s="489"/>
      <c r="AC35" s="489"/>
      <c r="AD35" s="489"/>
      <c r="AE35" s="489"/>
      <c r="AF35" s="490"/>
      <c r="AG35" s="412" t="s">
        <v>1131</v>
      </c>
      <c r="AH35" s="410" t="s">
        <v>1132</v>
      </c>
      <c r="AI35" s="410" t="s">
        <v>1133</v>
      </c>
      <c r="AM35" s="151"/>
      <c r="AN35" s="480" t="s">
        <v>1093</v>
      </c>
      <c r="AO35" s="480"/>
      <c r="AP35" s="481"/>
      <c r="AQ35" s="493" t="s">
        <v>959</v>
      </c>
      <c r="AR35" s="495"/>
      <c r="AS35" s="491" t="s">
        <v>1127</v>
      </c>
      <c r="AT35" s="410" t="s">
        <v>1128</v>
      </c>
      <c r="AU35" s="432"/>
      <c r="AV35" s="434"/>
      <c r="AW35" s="434"/>
      <c r="AY35" s="151"/>
      <c r="AZ35" s="480" t="s">
        <v>1093</v>
      </c>
      <c r="BA35" s="480"/>
      <c r="BB35" s="481"/>
      <c r="BC35" s="493" t="s">
        <v>959</v>
      </c>
      <c r="BD35" s="495"/>
      <c r="BE35" s="491" t="s">
        <v>1127</v>
      </c>
      <c r="BF35" s="410" t="s">
        <v>1128</v>
      </c>
      <c r="BG35" s="432"/>
      <c r="BH35" s="434"/>
      <c r="BI35" s="434"/>
      <c r="BK35" s="151"/>
      <c r="BL35" s="480" t="s">
        <v>1093</v>
      </c>
      <c r="BM35" s="480"/>
      <c r="BN35" s="481"/>
      <c r="BO35" s="493" t="s">
        <v>959</v>
      </c>
      <c r="BP35" s="495"/>
      <c r="BQ35" s="498" t="s">
        <v>1127</v>
      </c>
      <c r="BR35" s="410" t="s">
        <v>1128</v>
      </c>
      <c r="BS35" s="432"/>
      <c r="BT35" s="504"/>
      <c r="BU35" s="434"/>
    </row>
    <row r="36" spans="1:73" ht="14.65" customHeight="1" thickBot="1">
      <c r="A36" s="151"/>
      <c r="B36" s="480" t="s">
        <v>1093</v>
      </c>
      <c r="C36" s="480"/>
      <c r="D36" s="481"/>
      <c r="E36" s="493" t="s">
        <v>959</v>
      </c>
      <c r="F36" s="494"/>
      <c r="G36" s="491" t="s">
        <v>1127</v>
      </c>
      <c r="H36" s="410" t="s">
        <v>1128</v>
      </c>
      <c r="I36" s="432"/>
      <c r="J36" s="434"/>
      <c r="K36" s="434"/>
      <c r="M36" s="151"/>
      <c r="N36" s="480" t="s">
        <v>1093</v>
      </c>
      <c r="O36" s="480"/>
      <c r="P36" s="481"/>
      <c r="Q36" s="493" t="s">
        <v>959</v>
      </c>
      <c r="R36" s="495"/>
      <c r="S36" s="491" t="s">
        <v>1127</v>
      </c>
      <c r="T36" s="410" t="s">
        <v>1128</v>
      </c>
      <c r="U36" s="432"/>
      <c r="V36" s="434"/>
      <c r="W36" s="434"/>
      <c r="Y36" s="151"/>
      <c r="Z36" s="480" t="s">
        <v>1093</v>
      </c>
      <c r="AA36" s="480"/>
      <c r="AB36" s="481"/>
      <c r="AC36" s="493" t="s">
        <v>959</v>
      </c>
      <c r="AD36" s="495"/>
      <c r="AE36" s="491" t="s">
        <v>1127</v>
      </c>
      <c r="AF36" s="410" t="s">
        <v>1128</v>
      </c>
      <c r="AG36" s="432"/>
      <c r="AH36" s="434"/>
      <c r="AI36" s="434"/>
      <c r="AM36" s="181" t="s">
        <v>790</v>
      </c>
      <c r="AN36" s="228" t="s">
        <v>951</v>
      </c>
      <c r="AO36" s="180" t="s">
        <v>952</v>
      </c>
      <c r="AP36" s="227" t="s">
        <v>953</v>
      </c>
      <c r="AQ36" s="186" t="s">
        <v>957</v>
      </c>
      <c r="AR36" s="246" t="s">
        <v>958</v>
      </c>
      <c r="AS36" s="492"/>
      <c r="AT36" s="411"/>
      <c r="AU36" s="413"/>
      <c r="AV36" s="411"/>
      <c r="AW36" s="411"/>
      <c r="AY36" s="181" t="s">
        <v>790</v>
      </c>
      <c r="AZ36" s="228" t="s">
        <v>951</v>
      </c>
      <c r="BA36" s="180" t="s">
        <v>952</v>
      </c>
      <c r="BB36" s="227" t="s">
        <v>953</v>
      </c>
      <c r="BC36" s="186" t="s">
        <v>957</v>
      </c>
      <c r="BD36" s="246" t="s">
        <v>958</v>
      </c>
      <c r="BE36" s="492"/>
      <c r="BF36" s="411"/>
      <c r="BG36" s="413"/>
      <c r="BH36" s="411"/>
      <c r="BI36" s="411"/>
      <c r="BK36" s="181" t="s">
        <v>790</v>
      </c>
      <c r="BL36" s="228" t="s">
        <v>951</v>
      </c>
      <c r="BM36" s="180" t="s">
        <v>952</v>
      </c>
      <c r="BN36" s="227" t="s">
        <v>953</v>
      </c>
      <c r="BO36" s="186" t="s">
        <v>957</v>
      </c>
      <c r="BP36" s="246" t="s">
        <v>958</v>
      </c>
      <c r="BQ36" s="499"/>
      <c r="BR36" s="411"/>
      <c r="BS36" s="413"/>
      <c r="BT36" s="505"/>
      <c r="BU36" s="411"/>
    </row>
    <row r="37" spans="1:73" ht="16.149999999999999" thickBot="1">
      <c r="A37" s="181" t="s">
        <v>790</v>
      </c>
      <c r="B37" s="258" t="s">
        <v>951</v>
      </c>
      <c r="C37" s="259" t="s">
        <v>952</v>
      </c>
      <c r="D37" s="260" t="s">
        <v>953</v>
      </c>
      <c r="E37" s="261" t="s">
        <v>957</v>
      </c>
      <c r="F37" s="260" t="s">
        <v>958</v>
      </c>
      <c r="G37" s="492"/>
      <c r="H37" s="411"/>
      <c r="I37" s="413"/>
      <c r="J37" s="411"/>
      <c r="K37" s="411"/>
      <c r="M37" s="181" t="s">
        <v>790</v>
      </c>
      <c r="N37" s="228" t="s">
        <v>951</v>
      </c>
      <c r="O37" s="180" t="s">
        <v>952</v>
      </c>
      <c r="P37" s="227" t="s">
        <v>953</v>
      </c>
      <c r="Q37" s="186" t="s">
        <v>957</v>
      </c>
      <c r="R37" s="246" t="s">
        <v>958</v>
      </c>
      <c r="S37" s="492"/>
      <c r="T37" s="411"/>
      <c r="U37" s="413"/>
      <c r="V37" s="411"/>
      <c r="W37" s="411"/>
      <c r="Y37" s="181" t="s">
        <v>790</v>
      </c>
      <c r="Z37" s="228" t="s">
        <v>951</v>
      </c>
      <c r="AA37" s="180" t="s">
        <v>952</v>
      </c>
      <c r="AB37" s="227" t="s">
        <v>953</v>
      </c>
      <c r="AC37" s="186" t="s">
        <v>957</v>
      </c>
      <c r="AD37" s="246" t="s">
        <v>958</v>
      </c>
      <c r="AE37" s="492"/>
      <c r="AF37" s="411"/>
      <c r="AG37" s="413"/>
      <c r="AH37" s="411"/>
      <c r="AI37" s="411"/>
      <c r="AM37" s="149" t="s">
        <v>929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40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929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41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929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42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5.75">
      <c r="A38" s="256" t="s">
        <v>929</v>
      </c>
      <c r="B38" s="263">
        <f>B10+0.001</f>
        <v>7.1239999999999998E-2</v>
      </c>
      <c r="C38" s="264">
        <f>C10+0.001</f>
        <v>0.10088</v>
      </c>
      <c r="D38" s="265">
        <f>D10+0.001</f>
        <v>7.1289000000000005E-2</v>
      </c>
      <c r="E38" s="151">
        <f>E10+0.001</f>
        <v>1.1453999999999999E-2</v>
      </c>
      <c r="F38" s="229">
        <f>0.001+F10</f>
        <v>1.1469E-2</v>
      </c>
      <c r="G38" s="301">
        <f>35/300</f>
        <v>0.11666666666666667</v>
      </c>
      <c r="H38" s="234" t="b">
        <f>IF(C38&lt;G38,TRUE,FALSE)</f>
        <v>1</v>
      </c>
      <c r="I38" s="321">
        <f t="shared" ref="I38:I59" si="43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929</v>
      </c>
      <c r="N38" s="151">
        <f>B38-0.001</f>
        <v>7.0239999999999997E-2</v>
      </c>
      <c r="O38" s="47">
        <f>C38-0.005</f>
        <v>9.5879999999999993E-2</v>
      </c>
      <c r="P38" s="229">
        <f t="shared" ref="P38" si="44">D38-0.001</f>
        <v>7.0289000000000004E-2</v>
      </c>
      <c r="Q38" s="151">
        <f>E38-0.005</f>
        <v>6.4539999999999988E-3</v>
      </c>
      <c r="R38" s="229">
        <f>F38-0.005</f>
        <v>6.4689999999999999E-3</v>
      </c>
      <c r="S38" s="301">
        <f>35/300</f>
        <v>0.11666666666666667</v>
      </c>
      <c r="T38" s="279" t="b">
        <f>IF(O38&lt;S38,TRUE,FALSE)</f>
        <v>1</v>
      </c>
      <c r="U38" s="321">
        <f t="shared" ref="U38:U59" si="45">ATAN(S38/(35/2))</f>
        <v>6.6665679038682294E-3</v>
      </c>
      <c r="V38" s="327" t="b">
        <f>IF(R38&lt;U38,TRUE,FALSE)</f>
        <v>1</v>
      </c>
      <c r="W38" s="327" t="b">
        <f>IF(Q38&lt;U38,TRUE,FALSE)</f>
        <v>1</v>
      </c>
      <c r="Y38" s="256" t="s">
        <v>929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5.4689999999999999E-3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46">ATAN(AE38/(35/2))</f>
        <v>6.6665679038682294E-3</v>
      </c>
      <c r="AH38" s="327" t="b">
        <f>IF(AD38&lt;AG38,TRUE,FALSE)</f>
        <v>1</v>
      </c>
      <c r="AI38" s="326" t="b">
        <f>IF(AC38&lt;AG38,TRUE,FALSE)</f>
        <v>1</v>
      </c>
      <c r="AM38" s="148" t="s">
        <v>930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7">AE39</f>
        <v>0.11666666666666667</v>
      </c>
      <c r="AT38" s="283" t="b">
        <f t="shared" ref="AT38:AT58" si="48">IF(AO38&lt;AS38,TRUE,FALSE)</f>
        <v>1</v>
      </c>
      <c r="AU38" s="304">
        <f t="shared" si="40"/>
        <v>6.6665679038682294E-3</v>
      </c>
      <c r="AV38" s="318" t="b">
        <f t="shared" ref="AV38:AV58" si="49">IF(AR38&lt;AU38,TRUE,FALSE)</f>
        <v>0</v>
      </c>
      <c r="AW38" s="318" t="b">
        <f t="shared" ref="AW38:AW58" si="50">IF(AQ38&lt;AU38,TRUE,FALSE)</f>
        <v>0</v>
      </c>
      <c r="AY38" s="148" t="s">
        <v>930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1">AS38</f>
        <v>0.11666666666666667</v>
      </c>
      <c r="BF38" s="283" t="b">
        <f t="shared" ref="BF38:BF58" si="52">IF(BA38&lt;BE38,TRUE,FALSE)</f>
        <v>1</v>
      </c>
      <c r="BG38" s="304">
        <f t="shared" si="41"/>
        <v>6.6665679038682294E-3</v>
      </c>
      <c r="BH38" s="318" t="b">
        <f t="shared" ref="BH38:BH58" si="53">IF(BD38&lt;BG38,TRUE,FALSE)</f>
        <v>0</v>
      </c>
      <c r="BI38" s="318" t="b">
        <f t="shared" ref="BI38:BI58" si="54">IF(BC38&lt;BG38,TRUE,FALSE)</f>
        <v>0</v>
      </c>
      <c r="BK38" s="148" t="s">
        <v>930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5">BE38</f>
        <v>0.11666666666666667</v>
      </c>
      <c r="BR38" s="290" t="b">
        <f t="shared" ref="BR38:BR58" si="56">IF(BM38&lt;BQ38,TRUE,FALSE)</f>
        <v>1</v>
      </c>
      <c r="BS38" s="304">
        <f t="shared" si="42"/>
        <v>6.6665679038682294E-3</v>
      </c>
      <c r="BT38" s="318" t="b">
        <f t="shared" ref="BT38:BT58" si="57">IF(BP38&lt;BS38,TRUE,FALSE)</f>
        <v>0</v>
      </c>
      <c r="BU38" s="318" t="b">
        <f t="shared" ref="BU38:BU58" si="58">IF(BO38&lt;BS38,TRUE,FALSE)</f>
        <v>0</v>
      </c>
    </row>
    <row r="39" spans="1:73" ht="15.75">
      <c r="A39" s="190" t="s">
        <v>930</v>
      </c>
      <c r="B39" s="215">
        <f t="shared" ref="B39:E59" si="59">B11+0.001</f>
        <v>7.0028000000000007E-2</v>
      </c>
      <c r="C39" s="214">
        <f t="shared" si="59"/>
        <v>9.8996000000000001E-2</v>
      </c>
      <c r="D39" s="262">
        <f t="shared" si="59"/>
        <v>7.0067000000000004E-2</v>
      </c>
      <c r="E39" s="215">
        <f t="shared" si="59"/>
        <v>1.1293999999999998E-2</v>
      </c>
      <c r="F39" s="179">
        <f t="shared" ref="F39:F59" si="60">0.001+F11</f>
        <v>1.1306E-2</v>
      </c>
      <c r="G39" s="302">
        <f t="shared" ref="G39:G59" si="61">35/300</f>
        <v>0.11666666666666667</v>
      </c>
      <c r="H39" s="268" t="b">
        <f t="shared" ref="H39:H59" si="62">IF(C39&lt;G39,TRUE,FALSE)</f>
        <v>1</v>
      </c>
      <c r="I39" s="304">
        <f t="shared" si="43"/>
        <v>6.6665679038682294E-3</v>
      </c>
      <c r="J39" s="318" t="b">
        <f t="shared" ref="J39:J59" si="63">IF(F39&lt;I39,TRUE,FALSE)</f>
        <v>0</v>
      </c>
      <c r="K39" s="318" t="b">
        <f t="shared" ref="K39:K59" si="64">IF(E39&lt;I39,TRUE,FALSE)</f>
        <v>0</v>
      </c>
      <c r="M39" s="190" t="s">
        <v>930</v>
      </c>
      <c r="N39" s="215">
        <f t="shared" ref="N39:N59" si="65">B39-0.001</f>
        <v>6.9028000000000006E-2</v>
      </c>
      <c r="O39" s="214">
        <f t="shared" ref="O39:O58" si="66">C39-0.001</f>
        <v>9.7996E-2</v>
      </c>
      <c r="P39" s="179">
        <f t="shared" ref="P39:P59" si="67">D39-0.001</f>
        <v>6.9067000000000003E-2</v>
      </c>
      <c r="Q39" s="215">
        <f t="shared" ref="Q39:Q58" si="68">E39-0.001</f>
        <v>1.0293999999999998E-2</v>
      </c>
      <c r="R39" s="179">
        <f t="shared" ref="R39:R58" si="69">F39-0.001</f>
        <v>1.0305999999999999E-2</v>
      </c>
      <c r="S39" s="302">
        <f t="shared" ref="S39:S59" si="70">35/300</f>
        <v>0.11666666666666667</v>
      </c>
      <c r="T39" s="279" t="b">
        <f t="shared" ref="T39:T59" si="71">IF(O39&lt;S39,TRUE,FALSE)</f>
        <v>1</v>
      </c>
      <c r="U39" s="304">
        <f t="shared" si="45"/>
        <v>6.6665679038682294E-3</v>
      </c>
      <c r="V39" s="318" t="b">
        <f t="shared" ref="V39:V59" si="72">IF(R39&lt;U39,TRUE,FALSE)</f>
        <v>0</v>
      </c>
      <c r="W39" s="318" t="b">
        <f t="shared" ref="W39:W59" si="73">IF(Q39&lt;U39,TRUE,FALSE)</f>
        <v>0</v>
      </c>
      <c r="Y39" s="190" t="s">
        <v>930</v>
      </c>
      <c r="Z39" s="215">
        <f t="shared" ref="Z39:Z59" si="74">N39-0.001</f>
        <v>6.8028000000000005E-2</v>
      </c>
      <c r="AA39" s="214">
        <f t="shared" ref="AA39:AA59" si="75">O39-0.001</f>
        <v>9.6995999999999999E-2</v>
      </c>
      <c r="AB39" s="179">
        <f t="shared" ref="AB39:AB59" si="76">P39-0.001</f>
        <v>6.8067000000000003E-2</v>
      </c>
      <c r="AC39" s="215">
        <f t="shared" ref="AC39:AC59" si="77">Q39-0.001</f>
        <v>9.2939999999999967E-3</v>
      </c>
      <c r="AD39" s="179">
        <f t="shared" ref="AD39:AD59" si="78">R39-0.001</f>
        <v>9.3059999999999983E-3</v>
      </c>
      <c r="AE39" s="274">
        <f t="shared" ref="AE39:AE59" si="79">S39</f>
        <v>0.11666666666666667</v>
      </c>
      <c r="AF39" s="268" t="b">
        <f t="shared" ref="AF39:AF59" si="80">IF(AA39&lt;AE39,TRUE,FALSE)</f>
        <v>1</v>
      </c>
      <c r="AG39" s="304">
        <f t="shared" si="46"/>
        <v>6.6665679038682294E-3</v>
      </c>
      <c r="AH39" s="318" t="b">
        <f t="shared" ref="AH39:AH59" si="81">IF(AD39&lt;AG39,TRUE,FALSE)</f>
        <v>0</v>
      </c>
      <c r="AI39" s="318" t="b">
        <f t="shared" ref="AI39:AI59" si="82">IF(AC39&lt;AG39,TRUE,FALSE)</f>
        <v>0</v>
      </c>
      <c r="AM39" s="148" t="s">
        <v>931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7"/>
        <v>0.11666666666666667</v>
      </c>
      <c r="AT39" s="283" t="b">
        <f t="shared" si="48"/>
        <v>1</v>
      </c>
      <c r="AU39" s="304">
        <f t="shared" si="40"/>
        <v>6.6665679038682294E-3</v>
      </c>
      <c r="AV39" s="318" t="b">
        <f t="shared" si="49"/>
        <v>0</v>
      </c>
      <c r="AW39" s="318" t="b">
        <f t="shared" si="50"/>
        <v>0</v>
      </c>
      <c r="AY39" s="148" t="s">
        <v>931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1"/>
        <v>0.11666666666666667</v>
      </c>
      <c r="BF39" s="283" t="b">
        <f t="shared" si="52"/>
        <v>1</v>
      </c>
      <c r="BG39" s="304">
        <f t="shared" si="41"/>
        <v>6.6665679038682294E-3</v>
      </c>
      <c r="BH39" s="318" t="b">
        <f t="shared" si="53"/>
        <v>0</v>
      </c>
      <c r="BI39" s="318" t="b">
        <f t="shared" si="54"/>
        <v>0</v>
      </c>
      <c r="BK39" s="148" t="s">
        <v>931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5"/>
        <v>0.11666666666666667</v>
      </c>
      <c r="BR39" s="290" t="b">
        <f t="shared" si="56"/>
        <v>1</v>
      </c>
      <c r="BS39" s="304">
        <f t="shared" si="42"/>
        <v>6.6665679038682294E-3</v>
      </c>
      <c r="BT39" s="318" t="b">
        <f t="shared" si="57"/>
        <v>0</v>
      </c>
      <c r="BU39" s="318" t="b">
        <f t="shared" si="58"/>
        <v>0</v>
      </c>
    </row>
    <row r="40" spans="1:73" ht="15.75">
      <c r="A40" s="190" t="s">
        <v>931</v>
      </c>
      <c r="B40" s="215">
        <f t="shared" si="59"/>
        <v>6.8806000000000006E-2</v>
      </c>
      <c r="C40" s="214">
        <f t="shared" si="59"/>
        <v>9.7179000000000001E-2</v>
      </c>
      <c r="D40" s="262">
        <f t="shared" si="59"/>
        <v>6.8835999999999994E-2</v>
      </c>
      <c r="E40" s="215">
        <f t="shared" si="59"/>
        <v>1.1117999999999999E-2</v>
      </c>
      <c r="F40" s="179">
        <f t="shared" si="60"/>
        <v>1.1130000000000001E-2</v>
      </c>
      <c r="G40" s="302">
        <f t="shared" si="61"/>
        <v>0.11666666666666667</v>
      </c>
      <c r="H40" s="268" t="b">
        <f t="shared" si="62"/>
        <v>1</v>
      </c>
      <c r="I40" s="304">
        <f t="shared" si="43"/>
        <v>6.6665679038682294E-3</v>
      </c>
      <c r="J40" s="318" t="b">
        <f t="shared" si="63"/>
        <v>0</v>
      </c>
      <c r="K40" s="318" t="b">
        <f t="shared" si="64"/>
        <v>0</v>
      </c>
      <c r="M40" s="190" t="s">
        <v>931</v>
      </c>
      <c r="N40" s="215">
        <f t="shared" si="65"/>
        <v>6.7806000000000005E-2</v>
      </c>
      <c r="O40" s="214">
        <f t="shared" si="66"/>
        <v>9.6179000000000001E-2</v>
      </c>
      <c r="P40" s="179">
        <f t="shared" si="67"/>
        <v>6.7835999999999994E-2</v>
      </c>
      <c r="Q40" s="215">
        <f t="shared" si="68"/>
        <v>1.0117999999999999E-2</v>
      </c>
      <c r="R40" s="179">
        <f t="shared" si="69"/>
        <v>1.013E-2</v>
      </c>
      <c r="S40" s="302">
        <f t="shared" si="70"/>
        <v>0.11666666666666667</v>
      </c>
      <c r="T40" s="279" t="b">
        <f t="shared" si="71"/>
        <v>1</v>
      </c>
      <c r="U40" s="304">
        <f t="shared" si="45"/>
        <v>6.6665679038682294E-3</v>
      </c>
      <c r="V40" s="318" t="b">
        <f t="shared" si="72"/>
        <v>0</v>
      </c>
      <c r="W40" s="318" t="b">
        <f t="shared" si="73"/>
        <v>0</v>
      </c>
      <c r="Y40" s="190" t="s">
        <v>931</v>
      </c>
      <c r="Z40" s="215">
        <f t="shared" si="74"/>
        <v>6.6806000000000004E-2</v>
      </c>
      <c r="AA40" s="214">
        <f t="shared" si="75"/>
        <v>9.5179E-2</v>
      </c>
      <c r="AB40" s="179">
        <f t="shared" si="76"/>
        <v>6.6835999999999993E-2</v>
      </c>
      <c r="AC40" s="215">
        <f t="shared" si="77"/>
        <v>9.1179999999999976E-3</v>
      </c>
      <c r="AD40" s="179">
        <f t="shared" si="78"/>
        <v>9.1299999999999992E-3</v>
      </c>
      <c r="AE40" s="274">
        <f t="shared" si="79"/>
        <v>0.11666666666666667</v>
      </c>
      <c r="AF40" s="268" t="b">
        <f t="shared" si="80"/>
        <v>1</v>
      </c>
      <c r="AG40" s="304">
        <f t="shared" si="46"/>
        <v>6.6665679038682294E-3</v>
      </c>
      <c r="AH40" s="318" t="b">
        <f t="shared" si="81"/>
        <v>0</v>
      </c>
      <c r="AI40" s="318" t="b">
        <f t="shared" si="82"/>
        <v>0</v>
      </c>
      <c r="AM40" s="148" t="s">
        <v>932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7"/>
        <v>0.11666666666666667</v>
      </c>
      <c r="AT40" s="283" t="b">
        <f t="shared" si="48"/>
        <v>1</v>
      </c>
      <c r="AU40" s="304">
        <f t="shared" si="40"/>
        <v>6.6665679038682294E-3</v>
      </c>
      <c r="AV40" s="318" t="b">
        <f t="shared" si="49"/>
        <v>0</v>
      </c>
      <c r="AW40" s="318" t="b">
        <f t="shared" si="50"/>
        <v>0</v>
      </c>
      <c r="AY40" s="148" t="s">
        <v>932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1"/>
        <v>0.11666666666666667</v>
      </c>
      <c r="BF40" s="283" t="b">
        <f t="shared" si="52"/>
        <v>1</v>
      </c>
      <c r="BG40" s="304">
        <f t="shared" si="41"/>
        <v>6.6665679038682294E-3</v>
      </c>
      <c r="BH40" s="318" t="b">
        <f t="shared" si="53"/>
        <v>0</v>
      </c>
      <c r="BI40" s="318" t="b">
        <f t="shared" si="54"/>
        <v>0</v>
      </c>
      <c r="BK40" s="148" t="s">
        <v>932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5"/>
        <v>0.11666666666666667</v>
      </c>
      <c r="BR40" s="290" t="b">
        <f t="shared" si="56"/>
        <v>1</v>
      </c>
      <c r="BS40" s="304">
        <f t="shared" si="42"/>
        <v>6.6665679038682294E-3</v>
      </c>
      <c r="BT40" s="318" t="b">
        <f t="shared" si="57"/>
        <v>0</v>
      </c>
      <c r="BU40" s="318" t="b">
        <f t="shared" si="58"/>
        <v>0</v>
      </c>
    </row>
    <row r="41" spans="1:73" ht="15.75">
      <c r="A41" s="190" t="s">
        <v>932</v>
      </c>
      <c r="B41" s="215">
        <f t="shared" si="59"/>
        <v>6.7539000000000002E-2</v>
      </c>
      <c r="C41" s="214">
        <f t="shared" si="59"/>
        <v>9.5355999999999996E-2</v>
      </c>
      <c r="D41" s="262">
        <f t="shared" si="59"/>
        <v>6.7560999999999996E-2</v>
      </c>
      <c r="E41" s="215">
        <f t="shared" si="59"/>
        <v>1.0932000000000001E-2</v>
      </c>
      <c r="F41" s="179">
        <f t="shared" si="60"/>
        <v>1.0939999999999998E-2</v>
      </c>
      <c r="G41" s="302">
        <f t="shared" si="61"/>
        <v>0.11666666666666667</v>
      </c>
      <c r="H41" s="268" t="b">
        <f t="shared" si="62"/>
        <v>1</v>
      </c>
      <c r="I41" s="304">
        <f t="shared" si="43"/>
        <v>6.6665679038682294E-3</v>
      </c>
      <c r="J41" s="318" t="b">
        <f t="shared" si="63"/>
        <v>0</v>
      </c>
      <c r="K41" s="318" t="b">
        <f t="shared" si="64"/>
        <v>0</v>
      </c>
      <c r="M41" s="190" t="s">
        <v>932</v>
      </c>
      <c r="N41" s="215">
        <f t="shared" si="65"/>
        <v>6.6539000000000001E-2</v>
      </c>
      <c r="O41" s="214">
        <f t="shared" si="66"/>
        <v>9.4355999999999995E-2</v>
      </c>
      <c r="P41" s="179">
        <f t="shared" si="67"/>
        <v>6.6560999999999995E-2</v>
      </c>
      <c r="Q41" s="215">
        <f t="shared" si="68"/>
        <v>9.9319999999999999E-3</v>
      </c>
      <c r="R41" s="179">
        <f t="shared" si="69"/>
        <v>9.9399999999999974E-3</v>
      </c>
      <c r="S41" s="302">
        <f t="shared" si="70"/>
        <v>0.11666666666666667</v>
      </c>
      <c r="T41" s="279" t="b">
        <f t="shared" si="71"/>
        <v>1</v>
      </c>
      <c r="U41" s="304">
        <f t="shared" si="45"/>
        <v>6.6665679038682294E-3</v>
      </c>
      <c r="V41" s="318" t="b">
        <f t="shared" si="72"/>
        <v>0</v>
      </c>
      <c r="W41" s="318" t="b">
        <f t="shared" si="73"/>
        <v>0</v>
      </c>
      <c r="Y41" s="190" t="s">
        <v>932</v>
      </c>
      <c r="Z41" s="215">
        <f t="shared" si="74"/>
        <v>6.5539E-2</v>
      </c>
      <c r="AA41" s="214">
        <f t="shared" si="75"/>
        <v>9.3355999999999995E-2</v>
      </c>
      <c r="AB41" s="179">
        <f t="shared" si="76"/>
        <v>6.5560999999999994E-2</v>
      </c>
      <c r="AC41" s="215">
        <f t="shared" si="77"/>
        <v>8.931999999999999E-3</v>
      </c>
      <c r="AD41" s="179">
        <f t="shared" si="78"/>
        <v>8.9399999999999966E-3</v>
      </c>
      <c r="AE41" s="274">
        <f t="shared" si="79"/>
        <v>0.11666666666666667</v>
      </c>
      <c r="AF41" s="268" t="b">
        <f t="shared" si="80"/>
        <v>1</v>
      </c>
      <c r="AG41" s="304">
        <f t="shared" si="46"/>
        <v>6.6665679038682294E-3</v>
      </c>
      <c r="AH41" s="318" t="b">
        <f t="shared" si="81"/>
        <v>0</v>
      </c>
      <c r="AI41" s="318" t="b">
        <f t="shared" si="82"/>
        <v>0</v>
      </c>
      <c r="AM41" s="148" t="s">
        <v>933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7"/>
        <v>0.11666666666666667</v>
      </c>
      <c r="AT41" s="283" t="b">
        <f t="shared" si="48"/>
        <v>1</v>
      </c>
      <c r="AU41" s="304">
        <f t="shared" si="40"/>
        <v>6.6665679038682294E-3</v>
      </c>
      <c r="AV41" s="318" t="b">
        <f t="shared" si="49"/>
        <v>0</v>
      </c>
      <c r="AW41" s="318" t="b">
        <f t="shared" si="50"/>
        <v>0</v>
      </c>
      <c r="AY41" s="148" t="s">
        <v>933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1"/>
        <v>0.11666666666666667</v>
      </c>
      <c r="BF41" s="283" t="b">
        <f t="shared" si="52"/>
        <v>1</v>
      </c>
      <c r="BG41" s="304">
        <f t="shared" si="41"/>
        <v>6.6665679038682294E-3</v>
      </c>
      <c r="BH41" s="318" t="b">
        <f t="shared" si="53"/>
        <v>0</v>
      </c>
      <c r="BI41" s="318" t="b">
        <f t="shared" si="54"/>
        <v>0</v>
      </c>
      <c r="BK41" s="148" t="s">
        <v>933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5"/>
        <v>0.11666666666666667</v>
      </c>
      <c r="BR41" s="290" t="b">
        <f t="shared" si="56"/>
        <v>1</v>
      </c>
      <c r="BS41" s="304">
        <f t="shared" si="42"/>
        <v>6.6665679038682294E-3</v>
      </c>
      <c r="BT41" s="318" t="b">
        <f t="shared" si="57"/>
        <v>0</v>
      </c>
      <c r="BU41" s="318" t="b">
        <f t="shared" si="58"/>
        <v>0</v>
      </c>
    </row>
    <row r="42" spans="1:73" ht="15.75">
      <c r="A42" s="190" t="s">
        <v>933</v>
      </c>
      <c r="B42" s="215">
        <f t="shared" si="59"/>
        <v>6.6197000000000006E-2</v>
      </c>
      <c r="C42" s="214">
        <f t="shared" si="59"/>
        <v>9.3453999999999995E-2</v>
      </c>
      <c r="D42" s="262">
        <f t="shared" si="59"/>
        <v>6.6212000000000007E-2</v>
      </c>
      <c r="E42" s="215">
        <f t="shared" si="59"/>
        <v>1.0732999999999999E-2</v>
      </c>
      <c r="F42" s="179">
        <f t="shared" si="60"/>
        <v>1.0738999999999999E-2</v>
      </c>
      <c r="G42" s="302">
        <f t="shared" si="61"/>
        <v>0.11666666666666667</v>
      </c>
      <c r="H42" s="268" t="b">
        <f t="shared" si="62"/>
        <v>1</v>
      </c>
      <c r="I42" s="304">
        <f t="shared" si="43"/>
        <v>6.6665679038682294E-3</v>
      </c>
      <c r="J42" s="318" t="b">
        <f t="shared" si="63"/>
        <v>0</v>
      </c>
      <c r="K42" s="318" t="b">
        <f t="shared" si="64"/>
        <v>0</v>
      </c>
      <c r="M42" s="190" t="s">
        <v>933</v>
      </c>
      <c r="N42" s="215">
        <f t="shared" si="65"/>
        <v>6.5197000000000005E-2</v>
      </c>
      <c r="O42" s="214">
        <f t="shared" si="66"/>
        <v>9.2453999999999995E-2</v>
      </c>
      <c r="P42" s="179">
        <f t="shared" si="67"/>
        <v>6.5212000000000006E-2</v>
      </c>
      <c r="Q42" s="215">
        <f t="shared" si="68"/>
        <v>9.7329999999999986E-3</v>
      </c>
      <c r="R42" s="179">
        <f t="shared" si="69"/>
        <v>9.7389999999999977E-3</v>
      </c>
      <c r="S42" s="302">
        <f t="shared" si="70"/>
        <v>0.11666666666666667</v>
      </c>
      <c r="T42" s="279" t="b">
        <f t="shared" si="71"/>
        <v>1</v>
      </c>
      <c r="U42" s="304">
        <f t="shared" si="45"/>
        <v>6.6665679038682294E-3</v>
      </c>
      <c r="V42" s="318" t="b">
        <f t="shared" si="72"/>
        <v>0</v>
      </c>
      <c r="W42" s="318" t="b">
        <f t="shared" si="73"/>
        <v>0</v>
      </c>
      <c r="Y42" s="190" t="s">
        <v>933</v>
      </c>
      <c r="Z42" s="215">
        <f t="shared" si="74"/>
        <v>6.4197000000000004E-2</v>
      </c>
      <c r="AA42" s="214">
        <f t="shared" si="75"/>
        <v>9.1453999999999994E-2</v>
      </c>
      <c r="AB42" s="179">
        <f t="shared" si="76"/>
        <v>6.4212000000000005E-2</v>
      </c>
      <c r="AC42" s="215">
        <f t="shared" si="77"/>
        <v>8.7329999999999977E-3</v>
      </c>
      <c r="AD42" s="179">
        <f t="shared" si="78"/>
        <v>8.7389999999999968E-3</v>
      </c>
      <c r="AE42" s="274">
        <f t="shared" si="79"/>
        <v>0.11666666666666667</v>
      </c>
      <c r="AF42" s="268" t="b">
        <f t="shared" si="80"/>
        <v>1</v>
      </c>
      <c r="AG42" s="304">
        <f t="shared" si="46"/>
        <v>6.6665679038682294E-3</v>
      </c>
      <c r="AH42" s="318" t="b">
        <f t="shared" si="81"/>
        <v>0</v>
      </c>
      <c r="AI42" s="318" t="b">
        <f t="shared" si="82"/>
        <v>0</v>
      </c>
      <c r="AM42" s="148" t="s">
        <v>934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7"/>
        <v>0.11666666666666667</v>
      </c>
      <c r="AT42" s="283" t="b">
        <f t="shared" si="48"/>
        <v>1</v>
      </c>
      <c r="AU42" s="304">
        <f t="shared" si="40"/>
        <v>6.6665679038682294E-3</v>
      </c>
      <c r="AV42" s="318" t="b">
        <f t="shared" si="49"/>
        <v>0</v>
      </c>
      <c r="AW42" s="318" t="b">
        <f t="shared" si="50"/>
        <v>0</v>
      </c>
      <c r="AY42" s="148" t="s">
        <v>934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1"/>
        <v>0.11666666666666667</v>
      </c>
      <c r="BF42" s="283" t="b">
        <f t="shared" si="52"/>
        <v>1</v>
      </c>
      <c r="BG42" s="304">
        <f t="shared" si="41"/>
        <v>6.6665679038682294E-3</v>
      </c>
      <c r="BH42" s="318" t="b">
        <f t="shared" si="53"/>
        <v>0</v>
      </c>
      <c r="BI42" s="318" t="b">
        <f t="shared" si="54"/>
        <v>0</v>
      </c>
      <c r="BK42" s="148" t="s">
        <v>934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5"/>
        <v>0.11666666666666667</v>
      </c>
      <c r="BR42" s="290" t="b">
        <f t="shared" si="56"/>
        <v>1</v>
      </c>
      <c r="BS42" s="304">
        <f t="shared" si="42"/>
        <v>6.6665679038682294E-3</v>
      </c>
      <c r="BT42" s="318" t="b">
        <f t="shared" si="57"/>
        <v>0</v>
      </c>
      <c r="BU42" s="318" t="b">
        <f t="shared" si="58"/>
        <v>0</v>
      </c>
    </row>
    <row r="43" spans="1:73" ht="15.75">
      <c r="A43" s="190" t="s">
        <v>934</v>
      </c>
      <c r="B43" s="215">
        <f t="shared" si="59"/>
        <v>6.4766000000000004E-2</v>
      </c>
      <c r="C43" s="214">
        <f t="shared" si="59"/>
        <v>9.1430999999999998E-2</v>
      </c>
      <c r="D43" s="262">
        <f t="shared" si="59"/>
        <v>6.4773999999999998E-2</v>
      </c>
      <c r="E43" s="215">
        <f t="shared" si="59"/>
        <v>1.0520999999999999E-2</v>
      </c>
      <c r="F43" s="179">
        <f t="shared" si="60"/>
        <v>1.0525E-2</v>
      </c>
      <c r="G43" s="302">
        <f t="shared" si="61"/>
        <v>0.11666666666666667</v>
      </c>
      <c r="H43" s="268" t="b">
        <f t="shared" si="62"/>
        <v>1</v>
      </c>
      <c r="I43" s="304">
        <f t="shared" si="43"/>
        <v>6.6665679038682294E-3</v>
      </c>
      <c r="J43" s="318" t="b">
        <f t="shared" si="63"/>
        <v>0</v>
      </c>
      <c r="K43" s="318" t="b">
        <f t="shared" si="64"/>
        <v>0</v>
      </c>
      <c r="M43" s="190" t="s">
        <v>934</v>
      </c>
      <c r="N43" s="215">
        <f t="shared" si="65"/>
        <v>6.3766000000000003E-2</v>
      </c>
      <c r="O43" s="214">
        <f t="shared" si="66"/>
        <v>9.0430999999999997E-2</v>
      </c>
      <c r="P43" s="179">
        <f t="shared" si="67"/>
        <v>6.3773999999999997E-2</v>
      </c>
      <c r="Q43" s="215">
        <f t="shared" si="68"/>
        <v>9.5209999999999982E-3</v>
      </c>
      <c r="R43" s="179">
        <f t="shared" si="69"/>
        <v>9.5249999999999987E-3</v>
      </c>
      <c r="S43" s="302">
        <f t="shared" si="70"/>
        <v>0.11666666666666667</v>
      </c>
      <c r="T43" s="279" t="b">
        <f t="shared" si="71"/>
        <v>1</v>
      </c>
      <c r="U43" s="304">
        <f t="shared" si="45"/>
        <v>6.6665679038682294E-3</v>
      </c>
      <c r="V43" s="318" t="b">
        <f t="shared" si="72"/>
        <v>0</v>
      </c>
      <c r="W43" s="318" t="b">
        <f t="shared" si="73"/>
        <v>0</v>
      </c>
      <c r="Y43" s="190" t="s">
        <v>934</v>
      </c>
      <c r="Z43" s="215">
        <f t="shared" si="74"/>
        <v>6.2766000000000002E-2</v>
      </c>
      <c r="AA43" s="214">
        <f t="shared" si="75"/>
        <v>8.9430999999999997E-2</v>
      </c>
      <c r="AB43" s="179">
        <f t="shared" si="76"/>
        <v>6.2773999999999996E-2</v>
      </c>
      <c r="AC43" s="215">
        <f t="shared" si="77"/>
        <v>8.5209999999999973E-3</v>
      </c>
      <c r="AD43" s="179">
        <f t="shared" si="78"/>
        <v>8.5249999999999979E-3</v>
      </c>
      <c r="AE43" s="274">
        <f t="shared" si="79"/>
        <v>0.11666666666666667</v>
      </c>
      <c r="AF43" s="268" t="b">
        <f t="shared" si="80"/>
        <v>1</v>
      </c>
      <c r="AG43" s="304">
        <f t="shared" si="46"/>
        <v>6.6665679038682294E-3</v>
      </c>
      <c r="AH43" s="318" t="b">
        <f t="shared" si="81"/>
        <v>0</v>
      </c>
      <c r="AI43" s="318" t="b">
        <f t="shared" si="82"/>
        <v>0</v>
      </c>
      <c r="AM43" s="148" t="s">
        <v>935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7"/>
        <v>0.11666666666666667</v>
      </c>
      <c r="AT43" s="283" t="b">
        <f t="shared" si="48"/>
        <v>1</v>
      </c>
      <c r="AU43" s="304">
        <f t="shared" si="40"/>
        <v>6.6665679038682294E-3</v>
      </c>
      <c r="AV43" s="318" t="b">
        <f t="shared" si="49"/>
        <v>0</v>
      </c>
      <c r="AW43" s="318" t="b">
        <f t="shared" si="50"/>
        <v>0</v>
      </c>
      <c r="AY43" s="148" t="s">
        <v>935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1"/>
        <v>0.11666666666666667</v>
      </c>
      <c r="BF43" s="283" t="b">
        <f t="shared" si="52"/>
        <v>1</v>
      </c>
      <c r="BG43" s="304">
        <f t="shared" si="41"/>
        <v>6.6665679038682294E-3</v>
      </c>
      <c r="BH43" s="318" t="b">
        <f t="shared" si="53"/>
        <v>0</v>
      </c>
      <c r="BI43" s="318" t="b">
        <f t="shared" si="54"/>
        <v>0</v>
      </c>
      <c r="BK43" s="148" t="s">
        <v>935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5"/>
        <v>0.11666666666666667</v>
      </c>
      <c r="BR43" s="290" t="b">
        <f t="shared" si="56"/>
        <v>1</v>
      </c>
      <c r="BS43" s="304">
        <f t="shared" si="42"/>
        <v>6.6665679038682294E-3</v>
      </c>
      <c r="BT43" s="318" t="b">
        <f t="shared" si="57"/>
        <v>0</v>
      </c>
      <c r="BU43" s="318" t="b">
        <f t="shared" si="58"/>
        <v>0</v>
      </c>
    </row>
    <row r="44" spans="1:73" ht="15.75">
      <c r="A44" s="190" t="s">
        <v>935</v>
      </c>
      <c r="B44" s="215">
        <f t="shared" si="59"/>
        <v>6.3264000000000001E-2</v>
      </c>
      <c r="C44" s="214">
        <f t="shared" si="59"/>
        <v>8.9299000000000003E-2</v>
      </c>
      <c r="D44" s="262">
        <f t="shared" si="59"/>
        <v>6.3264000000000001E-2</v>
      </c>
      <c r="E44" s="215">
        <f t="shared" si="59"/>
        <v>1.03E-2</v>
      </c>
      <c r="F44" s="179">
        <f t="shared" si="60"/>
        <v>1.0301000000000001E-2</v>
      </c>
      <c r="G44" s="302">
        <f t="shared" si="61"/>
        <v>0.11666666666666667</v>
      </c>
      <c r="H44" s="268" t="b">
        <f t="shared" si="62"/>
        <v>1</v>
      </c>
      <c r="I44" s="304">
        <f t="shared" si="43"/>
        <v>6.6665679038682294E-3</v>
      </c>
      <c r="J44" s="318" t="b">
        <f t="shared" si="63"/>
        <v>0</v>
      </c>
      <c r="K44" s="318" t="b">
        <f t="shared" si="64"/>
        <v>0</v>
      </c>
      <c r="M44" s="190" t="s">
        <v>935</v>
      </c>
      <c r="N44" s="215">
        <f t="shared" si="65"/>
        <v>6.2264E-2</v>
      </c>
      <c r="O44" s="214">
        <f t="shared" si="66"/>
        <v>8.8299000000000002E-2</v>
      </c>
      <c r="P44" s="179">
        <f t="shared" si="67"/>
        <v>6.2264E-2</v>
      </c>
      <c r="Q44" s="215">
        <f t="shared" si="68"/>
        <v>9.2999999999999992E-3</v>
      </c>
      <c r="R44" s="179">
        <f t="shared" si="69"/>
        <v>9.3010000000000002E-3</v>
      </c>
      <c r="S44" s="302">
        <f t="shared" si="70"/>
        <v>0.11666666666666667</v>
      </c>
      <c r="T44" s="279" t="b">
        <f t="shared" si="71"/>
        <v>1</v>
      </c>
      <c r="U44" s="304">
        <f t="shared" si="45"/>
        <v>6.6665679038682294E-3</v>
      </c>
      <c r="V44" s="318" t="b">
        <f t="shared" si="72"/>
        <v>0</v>
      </c>
      <c r="W44" s="318" t="b">
        <f t="shared" si="73"/>
        <v>0</v>
      </c>
      <c r="Y44" s="190" t="s">
        <v>935</v>
      </c>
      <c r="Z44" s="215">
        <f t="shared" si="74"/>
        <v>6.1263999999999999E-2</v>
      </c>
      <c r="AA44" s="214">
        <f t="shared" si="75"/>
        <v>8.7299000000000002E-2</v>
      </c>
      <c r="AB44" s="179">
        <f t="shared" si="76"/>
        <v>6.1263999999999999E-2</v>
      </c>
      <c r="AC44" s="215">
        <f t="shared" si="77"/>
        <v>8.2999999999999984E-3</v>
      </c>
      <c r="AD44" s="179">
        <f t="shared" si="78"/>
        <v>8.3009999999999994E-3</v>
      </c>
      <c r="AE44" s="274">
        <f t="shared" si="79"/>
        <v>0.11666666666666667</v>
      </c>
      <c r="AF44" s="268" t="b">
        <f t="shared" si="80"/>
        <v>1</v>
      </c>
      <c r="AG44" s="304">
        <f t="shared" si="46"/>
        <v>6.6665679038682294E-3</v>
      </c>
      <c r="AH44" s="318" t="b">
        <f t="shared" si="81"/>
        <v>0</v>
      </c>
      <c r="AI44" s="318" t="b">
        <f t="shared" si="82"/>
        <v>0</v>
      </c>
      <c r="AM44" s="148" t="s">
        <v>936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7"/>
        <v>0.11666666666666667</v>
      </c>
      <c r="AT44" s="283" t="b">
        <f t="shared" si="48"/>
        <v>1</v>
      </c>
      <c r="AU44" s="304">
        <f t="shared" si="40"/>
        <v>6.6665679038682294E-3</v>
      </c>
      <c r="AV44" s="318" t="b">
        <f t="shared" si="49"/>
        <v>0</v>
      </c>
      <c r="AW44" s="318" t="b">
        <f t="shared" si="50"/>
        <v>0</v>
      </c>
      <c r="AY44" s="148" t="s">
        <v>936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1"/>
        <v>0.11666666666666667</v>
      </c>
      <c r="BF44" s="283" t="b">
        <f t="shared" si="52"/>
        <v>1</v>
      </c>
      <c r="BG44" s="304">
        <f t="shared" si="41"/>
        <v>6.6665679038682294E-3</v>
      </c>
      <c r="BH44" s="318" t="b">
        <f t="shared" si="53"/>
        <v>0</v>
      </c>
      <c r="BI44" s="318" t="b">
        <f t="shared" si="54"/>
        <v>0</v>
      </c>
      <c r="BK44" s="148" t="s">
        <v>936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5"/>
        <v>0.11666666666666667</v>
      </c>
      <c r="BR44" s="290" t="b">
        <f t="shared" si="56"/>
        <v>1</v>
      </c>
      <c r="BS44" s="304">
        <f t="shared" si="42"/>
        <v>6.6665679038682294E-3</v>
      </c>
      <c r="BT44" s="318" t="b">
        <f t="shared" si="57"/>
        <v>0</v>
      </c>
      <c r="BU44" s="318" t="b">
        <f t="shared" si="58"/>
        <v>0</v>
      </c>
    </row>
    <row r="45" spans="1:73" ht="15.75">
      <c r="A45" s="190" t="s">
        <v>936</v>
      </c>
      <c r="B45" s="215">
        <f t="shared" si="59"/>
        <v>6.1769999999999999E-2</v>
      </c>
      <c r="C45" s="214">
        <f t="shared" si="59"/>
        <v>8.7146000000000001E-2</v>
      </c>
      <c r="D45" s="262">
        <f t="shared" si="59"/>
        <v>6.1759000000000001E-2</v>
      </c>
      <c r="E45" s="215">
        <f t="shared" si="59"/>
        <v>1.0082000000000001E-2</v>
      </c>
      <c r="F45" s="179">
        <f t="shared" si="60"/>
        <v>1.0079000000000001E-2</v>
      </c>
      <c r="G45" s="302">
        <f t="shared" si="61"/>
        <v>0.11666666666666667</v>
      </c>
      <c r="H45" s="268" t="b">
        <f t="shared" si="62"/>
        <v>1</v>
      </c>
      <c r="I45" s="304">
        <f t="shared" si="43"/>
        <v>6.6665679038682294E-3</v>
      </c>
      <c r="J45" s="318" t="b">
        <f t="shared" si="63"/>
        <v>0</v>
      </c>
      <c r="K45" s="318" t="b">
        <f t="shared" si="64"/>
        <v>0</v>
      </c>
      <c r="M45" s="190" t="s">
        <v>936</v>
      </c>
      <c r="N45" s="215">
        <f t="shared" si="65"/>
        <v>6.0769999999999998E-2</v>
      </c>
      <c r="O45" s="214">
        <f>C45-0.005</f>
        <v>8.2145999999999997E-2</v>
      </c>
      <c r="P45" s="179">
        <f t="shared" si="67"/>
        <v>6.0759000000000001E-2</v>
      </c>
      <c r="Q45" s="215">
        <f>E45-0.005</f>
        <v>5.0820000000000006E-3</v>
      </c>
      <c r="R45" s="179">
        <f>F45-0.005</f>
        <v>5.079000000000001E-3</v>
      </c>
      <c r="S45" s="302">
        <f t="shared" si="70"/>
        <v>0.11666666666666667</v>
      </c>
      <c r="T45" s="279" t="b">
        <f t="shared" si="71"/>
        <v>1</v>
      </c>
      <c r="U45" s="304">
        <f t="shared" si="45"/>
        <v>6.6665679038682294E-3</v>
      </c>
      <c r="V45" s="296" t="b">
        <f t="shared" si="72"/>
        <v>1</v>
      </c>
      <c r="W45" s="296" t="b">
        <f t="shared" si="73"/>
        <v>1</v>
      </c>
      <c r="Y45" s="190" t="s">
        <v>936</v>
      </c>
      <c r="Z45" s="215">
        <f t="shared" si="74"/>
        <v>5.9769999999999997E-2</v>
      </c>
      <c r="AA45" s="214">
        <f t="shared" si="75"/>
        <v>8.1145999999999996E-2</v>
      </c>
      <c r="AB45" s="179">
        <f t="shared" si="76"/>
        <v>5.9759E-2</v>
      </c>
      <c r="AC45" s="215">
        <f t="shared" si="77"/>
        <v>4.0820000000000006E-3</v>
      </c>
      <c r="AD45" s="179">
        <f t="shared" si="78"/>
        <v>4.079000000000001E-3</v>
      </c>
      <c r="AE45" s="274">
        <f t="shared" si="79"/>
        <v>0.11666666666666667</v>
      </c>
      <c r="AF45" s="268" t="b">
        <f t="shared" si="80"/>
        <v>1</v>
      </c>
      <c r="AG45" s="304">
        <f t="shared" si="46"/>
        <v>6.6665679038682294E-3</v>
      </c>
      <c r="AH45" s="296" t="b">
        <f t="shared" si="81"/>
        <v>1</v>
      </c>
      <c r="AI45" s="296" t="b">
        <f t="shared" si="82"/>
        <v>1</v>
      </c>
      <c r="AM45" s="148" t="s">
        <v>937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7"/>
        <v>0.11666666666666667</v>
      </c>
      <c r="AT45" s="283" t="b">
        <f t="shared" si="48"/>
        <v>1</v>
      </c>
      <c r="AU45" s="304">
        <f t="shared" si="40"/>
        <v>6.6665679038682294E-3</v>
      </c>
      <c r="AV45" s="318" t="b">
        <f t="shared" si="49"/>
        <v>0</v>
      </c>
      <c r="AW45" s="318" t="b">
        <f t="shared" si="50"/>
        <v>0</v>
      </c>
      <c r="AY45" s="148" t="s">
        <v>937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1"/>
        <v>0.11666666666666667</v>
      </c>
      <c r="BF45" s="283" t="b">
        <f t="shared" si="52"/>
        <v>1</v>
      </c>
      <c r="BG45" s="304">
        <f t="shared" si="41"/>
        <v>6.6665679038682294E-3</v>
      </c>
      <c r="BH45" s="318" t="b">
        <f t="shared" si="53"/>
        <v>0</v>
      </c>
      <c r="BI45" s="318" t="b">
        <f t="shared" si="54"/>
        <v>0</v>
      </c>
      <c r="BK45" s="148" t="s">
        <v>937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5"/>
        <v>0.11666666666666667</v>
      </c>
      <c r="BR45" s="290" t="b">
        <f t="shared" si="56"/>
        <v>1</v>
      </c>
      <c r="BS45" s="304">
        <f t="shared" si="42"/>
        <v>6.6665679038682294E-3</v>
      </c>
      <c r="BT45" s="318" t="b">
        <f t="shared" si="57"/>
        <v>0</v>
      </c>
      <c r="BU45" s="318" t="b">
        <f t="shared" si="58"/>
        <v>0</v>
      </c>
    </row>
    <row r="46" spans="1:73" ht="15.75">
      <c r="A46" s="190" t="s">
        <v>937</v>
      </c>
      <c r="B46" s="215">
        <f t="shared" si="59"/>
        <v>6.0448000000000002E-2</v>
      </c>
      <c r="C46" s="214">
        <f t="shared" si="59"/>
        <v>8.5177000000000003E-2</v>
      </c>
      <c r="D46" s="262">
        <f t="shared" si="59"/>
        <v>6.0426000000000001E-2</v>
      </c>
      <c r="E46" s="215">
        <f t="shared" si="59"/>
        <v>9.8899999999999995E-3</v>
      </c>
      <c r="F46" s="179">
        <f t="shared" si="60"/>
        <v>9.8829999999999994E-3</v>
      </c>
      <c r="G46" s="302">
        <f t="shared" si="61"/>
        <v>0.11666666666666667</v>
      </c>
      <c r="H46" s="268" t="b">
        <f t="shared" si="62"/>
        <v>1</v>
      </c>
      <c r="I46" s="304">
        <f t="shared" si="43"/>
        <v>6.6665679038682294E-3</v>
      </c>
      <c r="J46" s="318" t="b">
        <f t="shared" si="63"/>
        <v>0</v>
      </c>
      <c r="K46" s="318" t="b">
        <f t="shared" si="64"/>
        <v>0</v>
      </c>
      <c r="M46" s="190" t="s">
        <v>937</v>
      </c>
      <c r="N46" s="215">
        <f t="shared" si="65"/>
        <v>5.9448000000000001E-2</v>
      </c>
      <c r="O46" s="214">
        <f t="shared" si="66"/>
        <v>8.4177000000000002E-2</v>
      </c>
      <c r="P46" s="179">
        <f t="shared" si="67"/>
        <v>5.9426E-2</v>
      </c>
      <c r="Q46" s="215">
        <f t="shared" si="68"/>
        <v>8.8899999999999986E-3</v>
      </c>
      <c r="R46" s="179">
        <f t="shared" si="69"/>
        <v>8.8829999999999985E-3</v>
      </c>
      <c r="S46" s="302">
        <f t="shared" si="70"/>
        <v>0.11666666666666667</v>
      </c>
      <c r="T46" s="279" t="b">
        <f t="shared" si="71"/>
        <v>1</v>
      </c>
      <c r="U46" s="304">
        <f t="shared" si="45"/>
        <v>6.6665679038682294E-3</v>
      </c>
      <c r="V46" s="318" t="b">
        <f t="shared" si="72"/>
        <v>0</v>
      </c>
      <c r="W46" s="318" t="b">
        <f t="shared" si="73"/>
        <v>0</v>
      </c>
      <c r="Y46" s="190" t="s">
        <v>937</v>
      </c>
      <c r="Z46" s="215">
        <f t="shared" si="74"/>
        <v>5.8448E-2</v>
      </c>
      <c r="AA46" s="214">
        <f t="shared" si="75"/>
        <v>8.3177000000000001E-2</v>
      </c>
      <c r="AB46" s="179">
        <f t="shared" si="76"/>
        <v>5.8425999999999999E-2</v>
      </c>
      <c r="AC46" s="215">
        <f t="shared" si="77"/>
        <v>7.8899999999999977E-3</v>
      </c>
      <c r="AD46" s="179">
        <f t="shared" si="78"/>
        <v>7.8829999999999976E-3</v>
      </c>
      <c r="AE46" s="274">
        <f t="shared" si="79"/>
        <v>0.11666666666666667</v>
      </c>
      <c r="AF46" s="268" t="b">
        <f t="shared" si="80"/>
        <v>1</v>
      </c>
      <c r="AG46" s="304">
        <f t="shared" si="46"/>
        <v>6.6665679038682294E-3</v>
      </c>
      <c r="AH46" s="318" t="b">
        <f t="shared" si="81"/>
        <v>0</v>
      </c>
      <c r="AI46" s="318" t="b">
        <f t="shared" si="82"/>
        <v>0</v>
      </c>
      <c r="AM46" s="148" t="s">
        <v>938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7"/>
        <v>0.11666666666666667</v>
      </c>
      <c r="AT46" s="283" t="b">
        <f t="shared" si="48"/>
        <v>1</v>
      </c>
      <c r="AU46" s="304">
        <f t="shared" si="40"/>
        <v>6.6665679038682294E-3</v>
      </c>
      <c r="AV46" s="318" t="b">
        <f t="shared" si="49"/>
        <v>0</v>
      </c>
      <c r="AW46" s="318" t="b">
        <f t="shared" si="50"/>
        <v>0</v>
      </c>
      <c r="AY46" s="148" t="s">
        <v>938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1"/>
        <v>0.11666666666666667</v>
      </c>
      <c r="BF46" s="283" t="b">
        <f t="shared" si="52"/>
        <v>1</v>
      </c>
      <c r="BG46" s="304">
        <f t="shared" si="41"/>
        <v>6.6665679038682294E-3</v>
      </c>
      <c r="BH46" s="318" t="b">
        <f t="shared" si="53"/>
        <v>0</v>
      </c>
      <c r="BI46" s="318" t="b">
        <f t="shared" si="54"/>
        <v>0</v>
      </c>
      <c r="BK46" s="148" t="s">
        <v>938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5"/>
        <v>0.11666666666666667</v>
      </c>
      <c r="BR46" s="290" t="b">
        <f t="shared" si="56"/>
        <v>1</v>
      </c>
      <c r="BS46" s="304">
        <f t="shared" si="42"/>
        <v>6.6665679038682294E-3</v>
      </c>
      <c r="BT46" s="318" t="b">
        <f t="shared" si="57"/>
        <v>0</v>
      </c>
      <c r="BU46" s="318" t="b">
        <f t="shared" si="58"/>
        <v>0</v>
      </c>
    </row>
    <row r="47" spans="1:73" ht="15.75">
      <c r="A47" s="190" t="s">
        <v>938</v>
      </c>
      <c r="B47" s="215">
        <f t="shared" si="59"/>
        <v>5.9720000000000002E-2</v>
      </c>
      <c r="C47" s="214">
        <f t="shared" si="59"/>
        <v>8.4014000000000005E-2</v>
      </c>
      <c r="D47" s="262">
        <f t="shared" si="59"/>
        <v>5.9691000000000001E-2</v>
      </c>
      <c r="E47" s="215">
        <f t="shared" si="59"/>
        <v>9.781999999999999E-3</v>
      </c>
      <c r="F47" s="179">
        <f t="shared" si="60"/>
        <v>9.7709999999999984E-3</v>
      </c>
      <c r="G47" s="302">
        <f t="shared" si="61"/>
        <v>0.11666666666666667</v>
      </c>
      <c r="H47" s="268" t="b">
        <f t="shared" si="62"/>
        <v>1</v>
      </c>
      <c r="I47" s="304">
        <f t="shared" si="43"/>
        <v>6.6665679038682294E-3</v>
      </c>
      <c r="J47" s="318" t="b">
        <f t="shared" si="63"/>
        <v>0</v>
      </c>
      <c r="K47" s="318" t="b">
        <f t="shared" si="64"/>
        <v>0</v>
      </c>
      <c r="M47" s="190" t="s">
        <v>938</v>
      </c>
      <c r="N47" s="215">
        <f t="shared" si="65"/>
        <v>5.8720000000000001E-2</v>
      </c>
      <c r="O47" s="214">
        <f t="shared" si="66"/>
        <v>8.3014000000000004E-2</v>
      </c>
      <c r="P47" s="179">
        <f t="shared" si="67"/>
        <v>5.8691E-2</v>
      </c>
      <c r="Q47" s="215">
        <f t="shared" si="68"/>
        <v>8.7819999999999981E-3</v>
      </c>
      <c r="R47" s="179">
        <f t="shared" si="69"/>
        <v>8.7709999999999975E-3</v>
      </c>
      <c r="S47" s="302">
        <f t="shared" si="70"/>
        <v>0.11666666666666667</v>
      </c>
      <c r="T47" s="279" t="b">
        <f t="shared" si="71"/>
        <v>1</v>
      </c>
      <c r="U47" s="304">
        <f t="shared" si="45"/>
        <v>6.6665679038682294E-3</v>
      </c>
      <c r="V47" s="318" t="b">
        <f t="shared" si="72"/>
        <v>0</v>
      </c>
      <c r="W47" s="318" t="b">
        <f t="shared" si="73"/>
        <v>0</v>
      </c>
      <c r="Y47" s="190" t="s">
        <v>938</v>
      </c>
      <c r="Z47" s="215">
        <f t="shared" si="74"/>
        <v>5.772E-2</v>
      </c>
      <c r="AA47" s="214">
        <f t="shared" si="75"/>
        <v>8.2014000000000004E-2</v>
      </c>
      <c r="AB47" s="179">
        <f t="shared" si="76"/>
        <v>5.7690999999999999E-2</v>
      </c>
      <c r="AC47" s="215">
        <f t="shared" si="77"/>
        <v>7.7819999999999981E-3</v>
      </c>
      <c r="AD47" s="179">
        <f t="shared" si="78"/>
        <v>7.7709999999999975E-3</v>
      </c>
      <c r="AE47" s="274">
        <f t="shared" si="79"/>
        <v>0.11666666666666667</v>
      </c>
      <c r="AF47" s="268" t="b">
        <f t="shared" si="80"/>
        <v>1</v>
      </c>
      <c r="AG47" s="304">
        <f t="shared" si="46"/>
        <v>6.6665679038682294E-3</v>
      </c>
      <c r="AH47" s="318" t="b">
        <f t="shared" si="81"/>
        <v>0</v>
      </c>
      <c r="AI47" s="318" t="b">
        <f t="shared" si="82"/>
        <v>0</v>
      </c>
      <c r="AM47" s="148" t="s">
        <v>939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7"/>
        <v>0.11666666666666667</v>
      </c>
      <c r="AT47" s="283" t="b">
        <f t="shared" si="48"/>
        <v>1</v>
      </c>
      <c r="AU47" s="304">
        <f t="shared" si="40"/>
        <v>6.6665679038682294E-3</v>
      </c>
      <c r="AV47" s="318" t="b">
        <f t="shared" si="49"/>
        <v>0</v>
      </c>
      <c r="AW47" s="318" t="b">
        <f t="shared" si="50"/>
        <v>0</v>
      </c>
      <c r="AY47" s="148" t="s">
        <v>939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1"/>
        <v>0.11666666666666667</v>
      </c>
      <c r="BF47" s="283" t="b">
        <f t="shared" si="52"/>
        <v>1</v>
      </c>
      <c r="BG47" s="304">
        <f t="shared" si="41"/>
        <v>6.6665679038682294E-3</v>
      </c>
      <c r="BH47" s="318" t="b">
        <f t="shared" si="53"/>
        <v>0</v>
      </c>
      <c r="BI47" s="318" t="b">
        <f t="shared" si="54"/>
        <v>0</v>
      </c>
      <c r="BK47" s="148" t="s">
        <v>939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5"/>
        <v>0.11666666666666667</v>
      </c>
      <c r="BR47" s="290" t="b">
        <f t="shared" si="56"/>
        <v>1</v>
      </c>
      <c r="BS47" s="304">
        <f t="shared" si="42"/>
        <v>6.6665679038682294E-3</v>
      </c>
      <c r="BT47" s="318" t="b">
        <f t="shared" si="57"/>
        <v>0</v>
      </c>
      <c r="BU47" s="318" t="b">
        <f t="shared" si="58"/>
        <v>0</v>
      </c>
    </row>
    <row r="48" spans="1:73" ht="15.75">
      <c r="A48" s="190" t="s">
        <v>939</v>
      </c>
      <c r="B48" s="215">
        <f t="shared" si="59"/>
        <v>5.9458000000000004E-2</v>
      </c>
      <c r="C48" s="214">
        <f t="shared" si="59"/>
        <v>8.3542000000000005E-2</v>
      </c>
      <c r="D48" s="262">
        <f t="shared" si="59"/>
        <v>5.9426E-2</v>
      </c>
      <c r="E48" s="215">
        <f t="shared" si="59"/>
        <v>9.7439999999999992E-3</v>
      </c>
      <c r="F48" s="179">
        <f t="shared" si="60"/>
        <v>9.7320000000000011E-3</v>
      </c>
      <c r="G48" s="302">
        <f t="shared" si="61"/>
        <v>0.11666666666666667</v>
      </c>
      <c r="H48" s="268" t="b">
        <f t="shared" si="62"/>
        <v>1</v>
      </c>
      <c r="I48" s="304">
        <f t="shared" si="43"/>
        <v>6.6665679038682294E-3</v>
      </c>
      <c r="J48" s="318" t="b">
        <f t="shared" si="63"/>
        <v>0</v>
      </c>
      <c r="K48" s="318" t="b">
        <f t="shared" si="64"/>
        <v>0</v>
      </c>
      <c r="M48" s="190" t="s">
        <v>939</v>
      </c>
      <c r="N48" s="215">
        <f t="shared" si="65"/>
        <v>5.8458000000000003E-2</v>
      </c>
      <c r="O48" s="214">
        <f t="shared" si="66"/>
        <v>8.2542000000000004E-2</v>
      </c>
      <c r="P48" s="179">
        <f t="shared" si="67"/>
        <v>5.8425999999999999E-2</v>
      </c>
      <c r="Q48" s="215">
        <f t="shared" si="68"/>
        <v>8.7439999999999983E-3</v>
      </c>
      <c r="R48" s="179">
        <f t="shared" si="69"/>
        <v>8.7320000000000002E-3</v>
      </c>
      <c r="S48" s="302">
        <f t="shared" si="70"/>
        <v>0.11666666666666667</v>
      </c>
      <c r="T48" s="279" t="b">
        <f t="shared" si="71"/>
        <v>1</v>
      </c>
      <c r="U48" s="304">
        <f t="shared" si="45"/>
        <v>6.6665679038682294E-3</v>
      </c>
      <c r="V48" s="318" t="b">
        <f t="shared" si="72"/>
        <v>0</v>
      </c>
      <c r="W48" s="318" t="b">
        <f t="shared" si="73"/>
        <v>0</v>
      </c>
      <c r="Y48" s="190" t="s">
        <v>939</v>
      </c>
      <c r="Z48" s="215">
        <f t="shared" si="74"/>
        <v>5.7458000000000002E-2</v>
      </c>
      <c r="AA48" s="214">
        <f t="shared" si="75"/>
        <v>8.1542000000000003E-2</v>
      </c>
      <c r="AB48" s="179">
        <f t="shared" si="76"/>
        <v>5.7425999999999998E-2</v>
      </c>
      <c r="AC48" s="215">
        <f t="shared" si="77"/>
        <v>7.7439999999999983E-3</v>
      </c>
      <c r="AD48" s="179">
        <f t="shared" si="78"/>
        <v>7.7320000000000002E-3</v>
      </c>
      <c r="AE48" s="274">
        <f t="shared" si="79"/>
        <v>0.11666666666666667</v>
      </c>
      <c r="AF48" s="268" t="b">
        <f t="shared" si="80"/>
        <v>1</v>
      </c>
      <c r="AG48" s="304">
        <f t="shared" si="46"/>
        <v>6.6665679038682294E-3</v>
      </c>
      <c r="AH48" s="318" t="b">
        <f t="shared" si="81"/>
        <v>0</v>
      </c>
      <c r="AI48" s="318" t="b">
        <f t="shared" si="82"/>
        <v>0</v>
      </c>
      <c r="AM48" s="148" t="s">
        <v>940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7"/>
        <v>0.11666666666666667</v>
      </c>
      <c r="AT48" s="283" t="b">
        <f t="shared" si="48"/>
        <v>1</v>
      </c>
      <c r="AU48" s="304">
        <f t="shared" si="40"/>
        <v>6.6665679038682294E-3</v>
      </c>
      <c r="AV48" s="318" t="b">
        <f t="shared" si="49"/>
        <v>0</v>
      </c>
      <c r="AW48" s="318" t="b">
        <f t="shared" si="50"/>
        <v>0</v>
      </c>
      <c r="AY48" s="148" t="s">
        <v>940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1"/>
        <v>0.11666666666666667</v>
      </c>
      <c r="BF48" s="283" t="b">
        <f t="shared" si="52"/>
        <v>1</v>
      </c>
      <c r="BG48" s="304">
        <f t="shared" si="41"/>
        <v>6.6665679038682294E-3</v>
      </c>
      <c r="BH48" s="318" t="b">
        <f t="shared" si="53"/>
        <v>0</v>
      </c>
      <c r="BI48" s="318" t="b">
        <f t="shared" si="54"/>
        <v>0</v>
      </c>
      <c r="BK48" s="148" t="s">
        <v>940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5"/>
        <v>0.11666666666666667</v>
      </c>
      <c r="BR48" s="290" t="b">
        <f t="shared" si="56"/>
        <v>1</v>
      </c>
      <c r="BS48" s="304">
        <f t="shared" si="42"/>
        <v>6.6665679038682294E-3</v>
      </c>
      <c r="BT48" s="318" t="b">
        <f t="shared" si="57"/>
        <v>0</v>
      </c>
      <c r="BU48" s="318" t="b">
        <f t="shared" si="58"/>
        <v>0</v>
      </c>
    </row>
    <row r="49" spans="1:73" ht="15.75">
      <c r="A49" s="190" t="s">
        <v>940</v>
      </c>
      <c r="B49" s="215">
        <f t="shared" si="59"/>
        <v>5.9401000000000002E-2</v>
      </c>
      <c r="C49" s="214">
        <f t="shared" si="59"/>
        <v>8.3410999999999999E-2</v>
      </c>
      <c r="D49" s="262">
        <f t="shared" si="59"/>
        <v>5.9368999999999998E-2</v>
      </c>
      <c r="E49" s="215">
        <f t="shared" si="59"/>
        <v>9.7369999999999991E-3</v>
      </c>
      <c r="F49" s="179">
        <f t="shared" si="60"/>
        <v>9.725000000000001E-3</v>
      </c>
      <c r="G49" s="302">
        <f t="shared" si="61"/>
        <v>0.11666666666666667</v>
      </c>
      <c r="H49" s="268" t="b">
        <f t="shared" si="62"/>
        <v>1</v>
      </c>
      <c r="I49" s="304">
        <f t="shared" si="43"/>
        <v>6.6665679038682294E-3</v>
      </c>
      <c r="J49" s="318" t="b">
        <f t="shared" si="63"/>
        <v>0</v>
      </c>
      <c r="K49" s="318" t="b">
        <f t="shared" si="64"/>
        <v>0</v>
      </c>
      <c r="M49" s="190" t="s">
        <v>940</v>
      </c>
      <c r="N49" s="215">
        <f t="shared" si="65"/>
        <v>5.8401000000000002E-2</v>
      </c>
      <c r="O49" s="214">
        <f t="shared" si="66"/>
        <v>8.2410999999999998E-2</v>
      </c>
      <c r="P49" s="179">
        <f t="shared" si="67"/>
        <v>5.8368999999999997E-2</v>
      </c>
      <c r="Q49" s="215">
        <f t="shared" si="68"/>
        <v>8.7369999999999982E-3</v>
      </c>
      <c r="R49" s="179">
        <f t="shared" si="69"/>
        <v>8.7250000000000001E-3</v>
      </c>
      <c r="S49" s="302">
        <f t="shared" si="70"/>
        <v>0.11666666666666667</v>
      </c>
      <c r="T49" s="279" t="b">
        <f t="shared" si="71"/>
        <v>1</v>
      </c>
      <c r="U49" s="304">
        <f t="shared" si="45"/>
        <v>6.6665679038682294E-3</v>
      </c>
      <c r="V49" s="318" t="b">
        <f t="shared" si="72"/>
        <v>0</v>
      </c>
      <c r="W49" s="318" t="b">
        <f t="shared" si="73"/>
        <v>0</v>
      </c>
      <c r="Y49" s="190" t="s">
        <v>940</v>
      </c>
      <c r="Z49" s="215">
        <f t="shared" si="74"/>
        <v>5.7401000000000001E-2</v>
      </c>
      <c r="AA49" s="214">
        <f t="shared" si="75"/>
        <v>8.1410999999999997E-2</v>
      </c>
      <c r="AB49" s="179">
        <f t="shared" si="76"/>
        <v>5.7368999999999996E-2</v>
      </c>
      <c r="AC49" s="215">
        <f t="shared" si="77"/>
        <v>7.7369999999999982E-3</v>
      </c>
      <c r="AD49" s="179">
        <f t="shared" si="78"/>
        <v>7.7250000000000001E-3</v>
      </c>
      <c r="AE49" s="274">
        <f t="shared" si="79"/>
        <v>0.11666666666666667</v>
      </c>
      <c r="AF49" s="268" t="b">
        <f t="shared" si="80"/>
        <v>1</v>
      </c>
      <c r="AG49" s="304">
        <f t="shared" si="46"/>
        <v>6.6665679038682294E-3</v>
      </c>
      <c r="AH49" s="318" t="b">
        <f t="shared" si="81"/>
        <v>0</v>
      </c>
      <c r="AI49" s="318" t="b">
        <f t="shared" si="82"/>
        <v>0</v>
      </c>
      <c r="AM49" s="148" t="s">
        <v>941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7"/>
        <v>0.11666666666666667</v>
      </c>
      <c r="AT49" s="283" t="b">
        <f t="shared" si="48"/>
        <v>1</v>
      </c>
      <c r="AU49" s="304">
        <f t="shared" si="40"/>
        <v>6.6665679038682294E-3</v>
      </c>
      <c r="AV49" s="318" t="b">
        <f t="shared" si="49"/>
        <v>0</v>
      </c>
      <c r="AW49" s="318" t="b">
        <f t="shared" si="50"/>
        <v>0</v>
      </c>
      <c r="AY49" s="148" t="s">
        <v>941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1"/>
        <v>0.11666666666666667</v>
      </c>
      <c r="BF49" s="283" t="b">
        <f t="shared" si="52"/>
        <v>1</v>
      </c>
      <c r="BG49" s="304">
        <f t="shared" si="41"/>
        <v>6.6665679038682294E-3</v>
      </c>
      <c r="BH49" s="318" t="b">
        <f t="shared" si="53"/>
        <v>0</v>
      </c>
      <c r="BI49" s="318" t="b">
        <f t="shared" si="54"/>
        <v>0</v>
      </c>
      <c r="BK49" s="148" t="s">
        <v>941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5"/>
        <v>0.11666666666666667</v>
      </c>
      <c r="BR49" s="290" t="b">
        <f t="shared" si="56"/>
        <v>1</v>
      </c>
      <c r="BS49" s="304">
        <f t="shared" si="42"/>
        <v>6.6665679038682294E-3</v>
      </c>
      <c r="BT49" s="318" t="b">
        <f t="shared" si="57"/>
        <v>0</v>
      </c>
      <c r="BU49" s="318" t="b">
        <f t="shared" si="58"/>
        <v>0</v>
      </c>
    </row>
    <row r="50" spans="1:73" ht="15.75">
      <c r="A50" s="190" t="s">
        <v>941</v>
      </c>
      <c r="B50" s="215">
        <f t="shared" si="59"/>
        <v>5.9555000000000004E-2</v>
      </c>
      <c r="C50" s="214">
        <f t="shared" si="59"/>
        <v>8.3648E-2</v>
      </c>
      <c r="D50" s="262">
        <f t="shared" si="59"/>
        <v>5.9525000000000002E-2</v>
      </c>
      <c r="E50" s="215">
        <f t="shared" si="59"/>
        <v>9.7619999999999998E-3</v>
      </c>
      <c r="F50" s="179">
        <f t="shared" si="60"/>
        <v>9.7509999999999993E-3</v>
      </c>
      <c r="G50" s="302">
        <f t="shared" si="61"/>
        <v>0.11666666666666667</v>
      </c>
      <c r="H50" s="268" t="b">
        <f t="shared" si="62"/>
        <v>1</v>
      </c>
      <c r="I50" s="304">
        <f t="shared" si="43"/>
        <v>6.6665679038682294E-3</v>
      </c>
      <c r="J50" s="318" t="b">
        <f t="shared" si="63"/>
        <v>0</v>
      </c>
      <c r="K50" s="318" t="b">
        <f t="shared" si="64"/>
        <v>0</v>
      </c>
      <c r="M50" s="190" t="s">
        <v>941</v>
      </c>
      <c r="N50" s="215">
        <f t="shared" si="65"/>
        <v>5.8555000000000003E-2</v>
      </c>
      <c r="O50" s="214">
        <f t="shared" si="66"/>
        <v>8.2647999999999999E-2</v>
      </c>
      <c r="P50" s="179">
        <f t="shared" si="67"/>
        <v>5.8525000000000001E-2</v>
      </c>
      <c r="Q50" s="215">
        <f t="shared" si="68"/>
        <v>8.761999999999999E-3</v>
      </c>
      <c r="R50" s="179">
        <f t="shared" si="69"/>
        <v>8.7509999999999984E-3</v>
      </c>
      <c r="S50" s="302">
        <f t="shared" si="70"/>
        <v>0.11666666666666667</v>
      </c>
      <c r="T50" s="279" t="b">
        <f t="shared" si="71"/>
        <v>1</v>
      </c>
      <c r="U50" s="304">
        <f t="shared" si="45"/>
        <v>6.6665679038682294E-3</v>
      </c>
      <c r="V50" s="318" t="b">
        <f t="shared" si="72"/>
        <v>0</v>
      </c>
      <c r="W50" s="318" t="b">
        <f t="shared" si="73"/>
        <v>0</v>
      </c>
      <c r="Y50" s="190" t="s">
        <v>941</v>
      </c>
      <c r="Z50" s="215">
        <f t="shared" si="74"/>
        <v>5.7555000000000002E-2</v>
      </c>
      <c r="AA50" s="214">
        <f t="shared" si="75"/>
        <v>8.1647999999999998E-2</v>
      </c>
      <c r="AB50" s="179">
        <f t="shared" si="76"/>
        <v>5.7525E-2</v>
      </c>
      <c r="AC50" s="215">
        <f t="shared" si="77"/>
        <v>7.7619999999999989E-3</v>
      </c>
      <c r="AD50" s="179">
        <f t="shared" si="78"/>
        <v>7.7509999999999983E-3</v>
      </c>
      <c r="AE50" s="274">
        <f t="shared" si="79"/>
        <v>0.11666666666666667</v>
      </c>
      <c r="AF50" s="268" t="b">
        <f t="shared" si="80"/>
        <v>1</v>
      </c>
      <c r="AG50" s="304">
        <f t="shared" si="46"/>
        <v>6.6665679038682294E-3</v>
      </c>
      <c r="AH50" s="318" t="b">
        <f t="shared" si="81"/>
        <v>0</v>
      </c>
      <c r="AI50" s="318" t="b">
        <f t="shared" si="82"/>
        <v>0</v>
      </c>
      <c r="AM50" s="148" t="s">
        <v>942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7"/>
        <v>0.11666666666666667</v>
      </c>
      <c r="AT50" s="283" t="b">
        <f t="shared" si="48"/>
        <v>1</v>
      </c>
      <c r="AU50" s="304">
        <f t="shared" si="40"/>
        <v>6.6665679038682294E-3</v>
      </c>
      <c r="AV50" s="318" t="b">
        <f t="shared" si="49"/>
        <v>0</v>
      </c>
      <c r="AW50" s="318" t="b">
        <f t="shared" si="50"/>
        <v>0</v>
      </c>
      <c r="AY50" s="148" t="s">
        <v>942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1"/>
        <v>0.11666666666666667</v>
      </c>
      <c r="BF50" s="283" t="b">
        <f t="shared" si="52"/>
        <v>1</v>
      </c>
      <c r="BG50" s="304">
        <f t="shared" si="41"/>
        <v>6.6665679038682294E-3</v>
      </c>
      <c r="BH50" s="318" t="b">
        <f t="shared" si="53"/>
        <v>0</v>
      </c>
      <c r="BI50" s="318" t="b">
        <f t="shared" si="54"/>
        <v>0</v>
      </c>
      <c r="BK50" s="148" t="s">
        <v>942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5"/>
        <v>0.11666666666666667</v>
      </c>
      <c r="BR50" s="290" t="b">
        <f t="shared" si="56"/>
        <v>1</v>
      </c>
      <c r="BS50" s="304">
        <f t="shared" si="42"/>
        <v>6.6665679038682294E-3</v>
      </c>
      <c r="BT50" s="318" t="b">
        <f t="shared" si="57"/>
        <v>0</v>
      </c>
      <c r="BU50" s="318" t="b">
        <f t="shared" si="58"/>
        <v>0</v>
      </c>
    </row>
    <row r="51" spans="1:73" ht="15.75">
      <c r="A51" s="190" t="s">
        <v>942</v>
      </c>
      <c r="B51" s="215">
        <f t="shared" si="59"/>
        <v>6.0149000000000001E-2</v>
      </c>
      <c r="C51" s="214">
        <f t="shared" si="59"/>
        <v>8.4619E-2</v>
      </c>
      <c r="D51" s="262">
        <f t="shared" si="59"/>
        <v>6.0124999999999998E-2</v>
      </c>
      <c r="E51" s="215">
        <f t="shared" si="59"/>
        <v>9.8519999999999996E-3</v>
      </c>
      <c r="F51" s="179">
        <f t="shared" si="60"/>
        <v>9.8439999999999986E-3</v>
      </c>
      <c r="G51" s="302">
        <f t="shared" si="61"/>
        <v>0.11666666666666667</v>
      </c>
      <c r="H51" s="268" t="b">
        <f t="shared" si="62"/>
        <v>1</v>
      </c>
      <c r="I51" s="304">
        <f t="shared" si="43"/>
        <v>6.6665679038682294E-3</v>
      </c>
      <c r="J51" s="318" t="b">
        <f t="shared" si="63"/>
        <v>0</v>
      </c>
      <c r="K51" s="318" t="b">
        <f t="shared" si="64"/>
        <v>0</v>
      </c>
      <c r="M51" s="190" t="s">
        <v>942</v>
      </c>
      <c r="N51" s="215">
        <f t="shared" si="65"/>
        <v>5.9149E-2</v>
      </c>
      <c r="O51" s="214">
        <f>C51-0.0005</f>
        <v>8.4118999999999999E-2</v>
      </c>
      <c r="P51" s="179">
        <f t="shared" si="67"/>
        <v>5.9124999999999997E-2</v>
      </c>
      <c r="Q51" s="215">
        <f>E51-0.0005</f>
        <v>9.3519999999999992E-3</v>
      </c>
      <c r="R51" s="179">
        <f>F51-0.0005</f>
        <v>9.3439999999999981E-3</v>
      </c>
      <c r="S51" s="302">
        <f t="shared" si="70"/>
        <v>0.11666666666666667</v>
      </c>
      <c r="T51" s="279" t="b">
        <f t="shared" si="71"/>
        <v>1</v>
      </c>
      <c r="U51" s="304">
        <f t="shared" si="45"/>
        <v>6.6665679038682294E-3</v>
      </c>
      <c r="V51" s="318" t="b">
        <f t="shared" si="72"/>
        <v>0</v>
      </c>
      <c r="W51" s="318" t="b">
        <f t="shared" si="73"/>
        <v>0</v>
      </c>
      <c r="Y51" s="190" t="s">
        <v>942</v>
      </c>
      <c r="Z51" s="215">
        <f t="shared" si="74"/>
        <v>5.8148999999999999E-2</v>
      </c>
      <c r="AA51" s="214">
        <f t="shared" si="75"/>
        <v>8.3118999999999998E-2</v>
      </c>
      <c r="AB51" s="179">
        <f t="shared" si="76"/>
        <v>5.8124999999999996E-2</v>
      </c>
      <c r="AC51" s="215">
        <f t="shared" si="77"/>
        <v>8.3519999999999983E-3</v>
      </c>
      <c r="AD51" s="179">
        <f t="shared" si="78"/>
        <v>8.3439999999999973E-3</v>
      </c>
      <c r="AE51" s="274">
        <f t="shared" si="79"/>
        <v>0.11666666666666667</v>
      </c>
      <c r="AF51" s="268" t="b">
        <f t="shared" si="80"/>
        <v>1</v>
      </c>
      <c r="AG51" s="304">
        <f t="shared" si="46"/>
        <v>6.6665679038682294E-3</v>
      </c>
      <c r="AH51" s="318" t="b">
        <f t="shared" si="81"/>
        <v>0</v>
      </c>
      <c r="AI51" s="318" t="b">
        <f t="shared" si="82"/>
        <v>0</v>
      </c>
      <c r="AM51" s="148" t="s">
        <v>943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7"/>
        <v>0.11666666666666667</v>
      </c>
      <c r="AT51" s="283" t="b">
        <f t="shared" si="48"/>
        <v>1</v>
      </c>
      <c r="AU51" s="304">
        <f t="shared" si="40"/>
        <v>6.6665679038682294E-3</v>
      </c>
      <c r="AV51" s="318" t="b">
        <f t="shared" si="49"/>
        <v>0</v>
      </c>
      <c r="AW51" s="318" t="b">
        <f t="shared" si="50"/>
        <v>0</v>
      </c>
      <c r="AY51" s="148" t="s">
        <v>943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1"/>
        <v>0.11666666666666667</v>
      </c>
      <c r="BF51" s="283" t="b">
        <f t="shared" si="52"/>
        <v>1</v>
      </c>
      <c r="BG51" s="304">
        <f t="shared" si="41"/>
        <v>6.6665679038682294E-3</v>
      </c>
      <c r="BH51" s="318" t="b">
        <f t="shared" si="53"/>
        <v>0</v>
      </c>
      <c r="BI51" s="318" t="b">
        <f t="shared" si="54"/>
        <v>0</v>
      </c>
      <c r="BK51" s="148" t="s">
        <v>943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5"/>
        <v>0.11666666666666667</v>
      </c>
      <c r="BR51" s="290" t="b">
        <f t="shared" si="56"/>
        <v>1</v>
      </c>
      <c r="BS51" s="304">
        <f t="shared" si="42"/>
        <v>6.6665679038682294E-3</v>
      </c>
      <c r="BT51" s="318" t="b">
        <f t="shared" si="57"/>
        <v>0</v>
      </c>
      <c r="BU51" s="318" t="b">
        <f t="shared" si="58"/>
        <v>0</v>
      </c>
    </row>
    <row r="52" spans="1:73" ht="15.75">
      <c r="A52" s="190" t="s">
        <v>943</v>
      </c>
      <c r="B52" s="215">
        <f t="shared" si="59"/>
        <v>6.1366999999999998E-2</v>
      </c>
      <c r="C52" s="214">
        <f t="shared" si="59"/>
        <v>8.6500000000000007E-2</v>
      </c>
      <c r="D52" s="262">
        <f t="shared" si="59"/>
        <v>6.1353999999999999E-2</v>
      </c>
      <c r="E52" s="215">
        <f t="shared" si="59"/>
        <v>1.0027000000000001E-2</v>
      </c>
      <c r="F52" s="179">
        <f t="shared" si="60"/>
        <v>1.0024000000000002E-2</v>
      </c>
      <c r="G52" s="302">
        <f t="shared" si="61"/>
        <v>0.11666666666666667</v>
      </c>
      <c r="H52" s="268" t="b">
        <f t="shared" si="62"/>
        <v>1</v>
      </c>
      <c r="I52" s="304">
        <f t="shared" si="43"/>
        <v>6.6665679038682294E-3</v>
      </c>
      <c r="J52" s="318" t="b">
        <f t="shared" si="63"/>
        <v>0</v>
      </c>
      <c r="K52" s="318" t="b">
        <f t="shared" si="64"/>
        <v>0</v>
      </c>
      <c r="M52" s="190" t="s">
        <v>943</v>
      </c>
      <c r="N52" s="215">
        <f t="shared" si="65"/>
        <v>6.0366999999999997E-2</v>
      </c>
      <c r="O52" s="214">
        <f t="shared" si="66"/>
        <v>8.5500000000000007E-2</v>
      </c>
      <c r="P52" s="179">
        <f t="shared" si="67"/>
        <v>6.0353999999999998E-2</v>
      </c>
      <c r="Q52" s="215">
        <f t="shared" si="68"/>
        <v>9.0270000000000003E-3</v>
      </c>
      <c r="R52" s="179">
        <f t="shared" si="69"/>
        <v>9.0240000000000008E-3</v>
      </c>
      <c r="S52" s="302">
        <f t="shared" si="70"/>
        <v>0.11666666666666667</v>
      </c>
      <c r="T52" s="279" t="b">
        <f t="shared" si="71"/>
        <v>1</v>
      </c>
      <c r="U52" s="304">
        <f t="shared" si="45"/>
        <v>6.6665679038682294E-3</v>
      </c>
      <c r="V52" s="318" t="b">
        <f t="shared" si="72"/>
        <v>0</v>
      </c>
      <c r="W52" s="318" t="b">
        <f t="shared" si="73"/>
        <v>0</v>
      </c>
      <c r="Y52" s="190" t="s">
        <v>943</v>
      </c>
      <c r="Z52" s="215">
        <f t="shared" si="74"/>
        <v>5.9366999999999996E-2</v>
      </c>
      <c r="AA52" s="214">
        <f t="shared" si="75"/>
        <v>8.4500000000000006E-2</v>
      </c>
      <c r="AB52" s="179">
        <f t="shared" si="76"/>
        <v>5.9353999999999997E-2</v>
      </c>
      <c r="AC52" s="215">
        <f t="shared" si="77"/>
        <v>8.0269999999999994E-3</v>
      </c>
      <c r="AD52" s="179">
        <f t="shared" si="78"/>
        <v>8.0239999999999999E-3</v>
      </c>
      <c r="AE52" s="274">
        <f t="shared" si="79"/>
        <v>0.11666666666666667</v>
      </c>
      <c r="AF52" s="268" t="b">
        <f t="shared" si="80"/>
        <v>1</v>
      </c>
      <c r="AG52" s="304">
        <f t="shared" si="46"/>
        <v>6.6665679038682294E-3</v>
      </c>
      <c r="AH52" s="318" t="b">
        <f t="shared" si="81"/>
        <v>0</v>
      </c>
      <c r="AI52" s="318" t="b">
        <f t="shared" si="82"/>
        <v>0</v>
      </c>
      <c r="AM52" s="148" t="s">
        <v>944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7"/>
        <v>0.11666666666666667</v>
      </c>
      <c r="AT52" s="283" t="b">
        <f t="shared" si="48"/>
        <v>1</v>
      </c>
      <c r="AU52" s="304">
        <f t="shared" si="40"/>
        <v>6.6665679038682294E-3</v>
      </c>
      <c r="AV52" s="318" t="b">
        <f t="shared" si="49"/>
        <v>0</v>
      </c>
      <c r="AW52" s="318" t="b">
        <f t="shared" si="50"/>
        <v>0</v>
      </c>
      <c r="AY52" s="148" t="s">
        <v>944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1"/>
        <v>0.11666666666666667</v>
      </c>
      <c r="BF52" s="283" t="b">
        <f t="shared" si="52"/>
        <v>1</v>
      </c>
      <c r="BG52" s="304">
        <f t="shared" si="41"/>
        <v>6.6665679038682294E-3</v>
      </c>
      <c r="BH52" s="318" t="b">
        <f t="shared" si="53"/>
        <v>0</v>
      </c>
      <c r="BI52" s="318" t="b">
        <f t="shared" si="54"/>
        <v>0</v>
      </c>
      <c r="BK52" s="148" t="s">
        <v>944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5"/>
        <v>0.11666666666666667</v>
      </c>
      <c r="BR52" s="290" t="b">
        <f t="shared" si="56"/>
        <v>1</v>
      </c>
      <c r="BS52" s="304">
        <f t="shared" si="42"/>
        <v>6.6665679038682294E-3</v>
      </c>
      <c r="BT52" s="318" t="b">
        <f t="shared" si="57"/>
        <v>0</v>
      </c>
      <c r="BU52" s="318" t="b">
        <f t="shared" si="58"/>
        <v>0</v>
      </c>
    </row>
    <row r="53" spans="1:73" ht="15.75">
      <c r="A53" s="190" t="s">
        <v>944</v>
      </c>
      <c r="B53" s="215">
        <f t="shared" si="59"/>
        <v>6.2834000000000001E-2</v>
      </c>
      <c r="C53" s="214">
        <f t="shared" si="59"/>
        <v>8.8661000000000004E-2</v>
      </c>
      <c r="D53" s="262">
        <f t="shared" si="59"/>
        <v>6.2830999999999998E-2</v>
      </c>
      <c r="E53" s="215">
        <f t="shared" si="59"/>
        <v>1.0238000000000001E-2</v>
      </c>
      <c r="F53" s="179">
        <f t="shared" si="60"/>
        <v>1.0239000000000002E-2</v>
      </c>
      <c r="G53" s="302">
        <f t="shared" si="61"/>
        <v>0.11666666666666667</v>
      </c>
      <c r="H53" s="268" t="b">
        <f t="shared" si="62"/>
        <v>1</v>
      </c>
      <c r="I53" s="304">
        <f t="shared" si="43"/>
        <v>6.6665679038682294E-3</v>
      </c>
      <c r="J53" s="318" t="b">
        <f t="shared" si="63"/>
        <v>0</v>
      </c>
      <c r="K53" s="318" t="b">
        <f t="shared" si="64"/>
        <v>0</v>
      </c>
      <c r="M53" s="190" t="s">
        <v>944</v>
      </c>
      <c r="N53" s="215">
        <f t="shared" si="65"/>
        <v>6.1834E-2</v>
      </c>
      <c r="O53" s="214">
        <f t="shared" si="66"/>
        <v>8.7661000000000003E-2</v>
      </c>
      <c r="P53" s="179">
        <f t="shared" si="67"/>
        <v>6.1830999999999997E-2</v>
      </c>
      <c r="Q53" s="215">
        <f t="shared" si="68"/>
        <v>9.2379999999999997E-3</v>
      </c>
      <c r="R53" s="179">
        <f t="shared" si="69"/>
        <v>9.2390000000000007E-3</v>
      </c>
      <c r="S53" s="302">
        <f t="shared" si="70"/>
        <v>0.11666666666666667</v>
      </c>
      <c r="T53" s="279" t="b">
        <f t="shared" si="71"/>
        <v>1</v>
      </c>
      <c r="U53" s="304">
        <f t="shared" si="45"/>
        <v>6.6665679038682294E-3</v>
      </c>
      <c r="V53" s="318" t="b">
        <f t="shared" si="72"/>
        <v>0</v>
      </c>
      <c r="W53" s="318" t="b">
        <f t="shared" si="73"/>
        <v>0</v>
      </c>
      <c r="Y53" s="190" t="s">
        <v>944</v>
      </c>
      <c r="Z53" s="215">
        <f t="shared" si="74"/>
        <v>6.0833999999999999E-2</v>
      </c>
      <c r="AA53" s="214">
        <f t="shared" si="75"/>
        <v>8.6661000000000002E-2</v>
      </c>
      <c r="AB53" s="179">
        <f t="shared" si="76"/>
        <v>6.0830999999999996E-2</v>
      </c>
      <c r="AC53" s="215">
        <f t="shared" si="77"/>
        <v>8.2379999999999988E-3</v>
      </c>
      <c r="AD53" s="179">
        <f t="shared" si="78"/>
        <v>8.2389999999999998E-3</v>
      </c>
      <c r="AE53" s="274">
        <f t="shared" si="79"/>
        <v>0.11666666666666667</v>
      </c>
      <c r="AF53" s="268" t="b">
        <f t="shared" si="80"/>
        <v>1</v>
      </c>
      <c r="AG53" s="304">
        <f t="shared" si="46"/>
        <v>6.6665679038682294E-3</v>
      </c>
      <c r="AH53" s="318" t="b">
        <f t="shared" si="81"/>
        <v>0</v>
      </c>
      <c r="AI53" s="318" t="b">
        <f t="shared" si="82"/>
        <v>0</v>
      </c>
      <c r="AM53" s="148" t="s">
        <v>945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7"/>
        <v>0.11666666666666667</v>
      </c>
      <c r="AT53" s="283" t="b">
        <f t="shared" si="48"/>
        <v>1</v>
      </c>
      <c r="AU53" s="304">
        <f t="shared" si="40"/>
        <v>6.6665679038682294E-3</v>
      </c>
      <c r="AV53" s="318" t="b">
        <f t="shared" si="49"/>
        <v>0</v>
      </c>
      <c r="AW53" s="318" t="b">
        <f t="shared" si="50"/>
        <v>0</v>
      </c>
      <c r="AY53" s="148" t="s">
        <v>945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1"/>
        <v>0.11666666666666667</v>
      </c>
      <c r="BF53" s="283" t="b">
        <f t="shared" si="52"/>
        <v>1</v>
      </c>
      <c r="BG53" s="304">
        <f t="shared" si="41"/>
        <v>6.6665679038682294E-3</v>
      </c>
      <c r="BH53" s="318" t="b">
        <f t="shared" si="53"/>
        <v>0</v>
      </c>
      <c r="BI53" s="318" t="b">
        <f t="shared" si="54"/>
        <v>0</v>
      </c>
      <c r="BK53" s="148" t="s">
        <v>945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5"/>
        <v>0.11666666666666667</v>
      </c>
      <c r="BR53" s="290" t="b">
        <f t="shared" si="56"/>
        <v>1</v>
      </c>
      <c r="BS53" s="304">
        <f t="shared" si="42"/>
        <v>6.6665679038682294E-3</v>
      </c>
      <c r="BT53" s="318" t="b">
        <f t="shared" si="57"/>
        <v>0</v>
      </c>
      <c r="BU53" s="318" t="b">
        <f t="shared" si="58"/>
        <v>0</v>
      </c>
    </row>
    <row r="54" spans="1:73" ht="15.75">
      <c r="A54" s="190" t="s">
        <v>945</v>
      </c>
      <c r="B54" s="215">
        <f t="shared" si="59"/>
        <v>6.4359E-2</v>
      </c>
      <c r="C54" s="214">
        <f t="shared" si="59"/>
        <v>9.0848999999999999E-2</v>
      </c>
      <c r="D54" s="262">
        <f t="shared" si="59"/>
        <v>6.4365000000000006E-2</v>
      </c>
      <c r="E54" s="215">
        <f t="shared" si="59"/>
        <v>1.0461000000000002E-2</v>
      </c>
      <c r="F54" s="179">
        <f t="shared" si="60"/>
        <v>1.0464999999999999E-2</v>
      </c>
      <c r="G54" s="302">
        <f t="shared" si="61"/>
        <v>0.11666666666666667</v>
      </c>
      <c r="H54" s="268" t="b">
        <f t="shared" si="62"/>
        <v>1</v>
      </c>
      <c r="I54" s="304">
        <f t="shared" si="43"/>
        <v>6.6665679038682294E-3</v>
      </c>
      <c r="J54" s="318" t="b">
        <f t="shared" si="63"/>
        <v>0</v>
      </c>
      <c r="K54" s="318" t="b">
        <f t="shared" si="64"/>
        <v>0</v>
      </c>
      <c r="M54" s="190" t="s">
        <v>945</v>
      </c>
      <c r="N54" s="215">
        <f t="shared" si="65"/>
        <v>6.3358999999999999E-2</v>
      </c>
      <c r="O54" s="214">
        <f t="shared" si="66"/>
        <v>8.9848999999999998E-2</v>
      </c>
      <c r="P54" s="179">
        <f t="shared" si="67"/>
        <v>6.3365000000000005E-2</v>
      </c>
      <c r="Q54" s="215">
        <f t="shared" si="68"/>
        <v>9.4610000000000007E-3</v>
      </c>
      <c r="R54" s="179">
        <f t="shared" si="69"/>
        <v>9.4649999999999977E-3</v>
      </c>
      <c r="S54" s="302">
        <f t="shared" si="70"/>
        <v>0.11666666666666667</v>
      </c>
      <c r="T54" s="279" t="b">
        <f t="shared" si="71"/>
        <v>1</v>
      </c>
      <c r="U54" s="304">
        <f t="shared" si="45"/>
        <v>6.6665679038682294E-3</v>
      </c>
      <c r="V54" s="318" t="b">
        <f t="shared" si="72"/>
        <v>0</v>
      </c>
      <c r="W54" s="318" t="b">
        <f t="shared" si="73"/>
        <v>0</v>
      </c>
      <c r="Y54" s="190" t="s">
        <v>945</v>
      </c>
      <c r="Z54" s="215">
        <f t="shared" si="74"/>
        <v>6.2358999999999998E-2</v>
      </c>
      <c r="AA54" s="214">
        <f t="shared" si="75"/>
        <v>8.8848999999999997E-2</v>
      </c>
      <c r="AB54" s="179">
        <f t="shared" si="76"/>
        <v>6.2365000000000004E-2</v>
      </c>
      <c r="AC54" s="215">
        <f t="shared" si="77"/>
        <v>8.4609999999999998E-3</v>
      </c>
      <c r="AD54" s="179">
        <f t="shared" si="78"/>
        <v>8.4649999999999968E-3</v>
      </c>
      <c r="AE54" s="274">
        <f t="shared" si="79"/>
        <v>0.11666666666666667</v>
      </c>
      <c r="AF54" s="268" t="b">
        <f t="shared" si="80"/>
        <v>1</v>
      </c>
      <c r="AG54" s="304">
        <f t="shared" si="46"/>
        <v>6.6665679038682294E-3</v>
      </c>
      <c r="AH54" s="318" t="b">
        <f t="shared" si="81"/>
        <v>0</v>
      </c>
      <c r="AI54" s="318" t="b">
        <f t="shared" si="82"/>
        <v>0</v>
      </c>
      <c r="AM54" s="148" t="s">
        <v>946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7"/>
        <v>0.11666666666666667</v>
      </c>
      <c r="AT54" s="283" t="b">
        <f t="shared" si="48"/>
        <v>1</v>
      </c>
      <c r="AU54" s="304">
        <f t="shared" si="40"/>
        <v>6.6665679038682294E-3</v>
      </c>
      <c r="AV54" s="318" t="b">
        <f t="shared" si="49"/>
        <v>0</v>
      </c>
      <c r="AW54" s="318" t="b">
        <f t="shared" si="50"/>
        <v>0</v>
      </c>
      <c r="AY54" s="148" t="s">
        <v>946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1"/>
        <v>0.11666666666666667</v>
      </c>
      <c r="BF54" s="283" t="b">
        <f t="shared" si="52"/>
        <v>1</v>
      </c>
      <c r="BG54" s="304">
        <f t="shared" si="41"/>
        <v>6.6665679038682294E-3</v>
      </c>
      <c r="BH54" s="318" t="b">
        <f t="shared" si="53"/>
        <v>0</v>
      </c>
      <c r="BI54" s="318" t="b">
        <f t="shared" si="54"/>
        <v>0</v>
      </c>
      <c r="BK54" s="148" t="s">
        <v>946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5"/>
        <v>0.11666666666666667</v>
      </c>
      <c r="BR54" s="290" t="b">
        <f t="shared" si="56"/>
        <v>1</v>
      </c>
      <c r="BS54" s="304">
        <f t="shared" si="42"/>
        <v>6.6665679038682294E-3</v>
      </c>
      <c r="BT54" s="318" t="b">
        <f t="shared" si="57"/>
        <v>0</v>
      </c>
      <c r="BU54" s="318" t="b">
        <f t="shared" si="58"/>
        <v>0</v>
      </c>
    </row>
    <row r="55" spans="1:73" ht="15.75">
      <c r="A55" s="190" t="s">
        <v>946</v>
      </c>
      <c r="B55" s="215">
        <f t="shared" si="59"/>
        <v>6.5840999999999997E-2</v>
      </c>
      <c r="C55" s="214">
        <f t="shared" si="59"/>
        <v>9.2952000000000007E-2</v>
      </c>
      <c r="D55" s="262">
        <f t="shared" si="59"/>
        <v>6.5854999999999997E-2</v>
      </c>
      <c r="E55" s="215">
        <f t="shared" si="59"/>
        <v>1.0679999999999999E-2</v>
      </c>
      <c r="F55" s="179">
        <f t="shared" si="60"/>
        <v>1.0686000000000001E-2</v>
      </c>
      <c r="G55" s="302">
        <f t="shared" si="61"/>
        <v>0.11666666666666667</v>
      </c>
      <c r="H55" s="268" t="b">
        <f t="shared" si="62"/>
        <v>1</v>
      </c>
      <c r="I55" s="304">
        <f t="shared" si="43"/>
        <v>6.6665679038682294E-3</v>
      </c>
      <c r="J55" s="318" t="b">
        <f t="shared" si="63"/>
        <v>0</v>
      </c>
      <c r="K55" s="318" t="b">
        <f t="shared" si="64"/>
        <v>0</v>
      </c>
      <c r="M55" s="190" t="s">
        <v>946</v>
      </c>
      <c r="N55" s="215">
        <f t="shared" si="65"/>
        <v>6.4840999999999996E-2</v>
      </c>
      <c r="O55" s="214">
        <f t="shared" si="66"/>
        <v>9.1952000000000006E-2</v>
      </c>
      <c r="P55" s="179">
        <f t="shared" si="67"/>
        <v>6.4854999999999996E-2</v>
      </c>
      <c r="Q55" s="215">
        <f t="shared" si="68"/>
        <v>9.6799999999999976E-3</v>
      </c>
      <c r="R55" s="179">
        <f t="shared" si="69"/>
        <v>9.6860000000000002E-3</v>
      </c>
      <c r="S55" s="302">
        <f t="shared" si="70"/>
        <v>0.11666666666666667</v>
      </c>
      <c r="T55" s="279" t="b">
        <f t="shared" si="71"/>
        <v>1</v>
      </c>
      <c r="U55" s="304">
        <f t="shared" si="45"/>
        <v>6.6665679038682294E-3</v>
      </c>
      <c r="V55" s="318" t="b">
        <f t="shared" si="72"/>
        <v>0</v>
      </c>
      <c r="W55" s="318" t="b">
        <f t="shared" si="73"/>
        <v>0</v>
      </c>
      <c r="Y55" s="190" t="s">
        <v>946</v>
      </c>
      <c r="Z55" s="215">
        <f t="shared" si="74"/>
        <v>6.3840999999999995E-2</v>
      </c>
      <c r="AA55" s="214">
        <f t="shared" si="75"/>
        <v>9.0952000000000005E-2</v>
      </c>
      <c r="AB55" s="179">
        <f t="shared" si="76"/>
        <v>6.3854999999999995E-2</v>
      </c>
      <c r="AC55" s="215">
        <f t="shared" si="77"/>
        <v>8.6799999999999967E-3</v>
      </c>
      <c r="AD55" s="179">
        <f t="shared" si="78"/>
        <v>8.6859999999999993E-3</v>
      </c>
      <c r="AE55" s="274">
        <f t="shared" si="79"/>
        <v>0.11666666666666667</v>
      </c>
      <c r="AF55" s="268" t="b">
        <f t="shared" si="80"/>
        <v>1</v>
      </c>
      <c r="AG55" s="304">
        <f t="shared" si="46"/>
        <v>6.6665679038682294E-3</v>
      </c>
      <c r="AH55" s="318" t="b">
        <f t="shared" si="81"/>
        <v>0</v>
      </c>
      <c r="AI55" s="318" t="b">
        <f t="shared" si="82"/>
        <v>0</v>
      </c>
      <c r="AM55" s="148" t="s">
        <v>947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7"/>
        <v>0.11666666666666667</v>
      </c>
      <c r="AT55" s="283" t="b">
        <f t="shared" si="48"/>
        <v>1</v>
      </c>
      <c r="AU55" s="304">
        <f t="shared" si="40"/>
        <v>6.6665679038682294E-3</v>
      </c>
      <c r="AV55" s="318" t="b">
        <f t="shared" si="49"/>
        <v>0</v>
      </c>
      <c r="AW55" s="318" t="b">
        <f t="shared" si="50"/>
        <v>0</v>
      </c>
      <c r="AY55" s="148" t="s">
        <v>947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1"/>
        <v>0.11666666666666667</v>
      </c>
      <c r="BF55" s="283" t="b">
        <f t="shared" si="52"/>
        <v>1</v>
      </c>
      <c r="BG55" s="304">
        <f t="shared" si="41"/>
        <v>6.6665679038682294E-3</v>
      </c>
      <c r="BH55" s="318" t="b">
        <f t="shared" si="53"/>
        <v>0</v>
      </c>
      <c r="BI55" s="318" t="b">
        <f t="shared" si="54"/>
        <v>0</v>
      </c>
      <c r="BK55" s="148" t="s">
        <v>947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5"/>
        <v>0.11666666666666667</v>
      </c>
      <c r="BR55" s="290" t="b">
        <f t="shared" si="56"/>
        <v>1</v>
      </c>
      <c r="BS55" s="304">
        <f t="shared" si="42"/>
        <v>6.6665679038682294E-3</v>
      </c>
      <c r="BT55" s="318" t="b">
        <f t="shared" si="57"/>
        <v>0</v>
      </c>
      <c r="BU55" s="318" t="b">
        <f t="shared" si="58"/>
        <v>0</v>
      </c>
    </row>
    <row r="56" spans="1:73" ht="15.75">
      <c r="A56" s="190" t="s">
        <v>947</v>
      </c>
      <c r="B56" s="215">
        <f t="shared" si="59"/>
        <v>6.5854999999999997E-2</v>
      </c>
      <c r="C56" s="214">
        <f t="shared" si="59"/>
        <v>8.9299000000000003E-2</v>
      </c>
      <c r="D56" s="262">
        <f t="shared" si="59"/>
        <v>6.3264000000000001E-2</v>
      </c>
      <c r="E56" s="215">
        <f t="shared" si="59"/>
        <v>1.0887999999999998E-2</v>
      </c>
      <c r="F56" s="179">
        <f t="shared" si="60"/>
        <v>1.0895999999999999E-2</v>
      </c>
      <c r="G56" s="302">
        <f t="shared" si="61"/>
        <v>0.11666666666666667</v>
      </c>
      <c r="H56" s="268" t="b">
        <f t="shared" si="62"/>
        <v>1</v>
      </c>
      <c r="I56" s="304">
        <f t="shared" si="43"/>
        <v>6.6665679038682294E-3</v>
      </c>
      <c r="J56" s="318" t="b">
        <f t="shared" si="63"/>
        <v>0</v>
      </c>
      <c r="K56" s="318" t="b">
        <f t="shared" si="64"/>
        <v>0</v>
      </c>
      <c r="M56" s="190" t="s">
        <v>947</v>
      </c>
      <c r="N56" s="215">
        <f t="shared" si="65"/>
        <v>6.4854999999999996E-2</v>
      </c>
      <c r="O56" s="214">
        <f t="shared" si="66"/>
        <v>8.8299000000000002E-2</v>
      </c>
      <c r="P56" s="179">
        <f t="shared" si="67"/>
        <v>6.2264E-2</v>
      </c>
      <c r="Q56" s="215">
        <f t="shared" si="68"/>
        <v>9.8879999999999975E-3</v>
      </c>
      <c r="R56" s="179">
        <f t="shared" si="69"/>
        <v>9.8959999999999985E-3</v>
      </c>
      <c r="S56" s="302">
        <f t="shared" si="70"/>
        <v>0.11666666666666667</v>
      </c>
      <c r="T56" s="279" t="b">
        <f t="shared" si="71"/>
        <v>1</v>
      </c>
      <c r="U56" s="304">
        <f t="shared" si="45"/>
        <v>6.6665679038682294E-3</v>
      </c>
      <c r="V56" s="318" t="b">
        <f t="shared" si="72"/>
        <v>0</v>
      </c>
      <c r="W56" s="318" t="b">
        <f t="shared" si="73"/>
        <v>0</v>
      </c>
      <c r="Y56" s="190" t="s">
        <v>947</v>
      </c>
      <c r="Z56" s="215">
        <f t="shared" si="74"/>
        <v>6.3854999999999995E-2</v>
      </c>
      <c r="AA56" s="214">
        <f t="shared" si="75"/>
        <v>8.7299000000000002E-2</v>
      </c>
      <c r="AB56" s="179">
        <f t="shared" si="76"/>
        <v>6.1263999999999999E-2</v>
      </c>
      <c r="AC56" s="215">
        <f t="shared" si="77"/>
        <v>8.8879999999999966E-3</v>
      </c>
      <c r="AD56" s="179">
        <f t="shared" si="78"/>
        <v>8.8959999999999977E-3</v>
      </c>
      <c r="AE56" s="274">
        <f t="shared" si="79"/>
        <v>0.11666666666666667</v>
      </c>
      <c r="AF56" s="268" t="b">
        <f t="shared" si="80"/>
        <v>1</v>
      </c>
      <c r="AG56" s="304">
        <f t="shared" si="46"/>
        <v>6.6665679038682294E-3</v>
      </c>
      <c r="AH56" s="318" t="b">
        <f t="shared" si="81"/>
        <v>0</v>
      </c>
      <c r="AI56" s="318" t="b">
        <f t="shared" si="82"/>
        <v>0</v>
      </c>
      <c r="AM56" s="148" t="s">
        <v>948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7"/>
        <v>0.11666666666666667</v>
      </c>
      <c r="AT56" s="283" t="b">
        <f t="shared" si="48"/>
        <v>1</v>
      </c>
      <c r="AU56" s="304">
        <f t="shared" si="40"/>
        <v>6.6665679038682294E-3</v>
      </c>
      <c r="AV56" s="318" t="b">
        <f t="shared" si="49"/>
        <v>0</v>
      </c>
      <c r="AW56" s="318" t="b">
        <f t="shared" si="50"/>
        <v>0</v>
      </c>
      <c r="AY56" s="148" t="s">
        <v>948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1"/>
        <v>0.11666666666666667</v>
      </c>
      <c r="BF56" s="283" t="b">
        <f t="shared" si="52"/>
        <v>1</v>
      </c>
      <c r="BG56" s="304">
        <f t="shared" si="41"/>
        <v>6.6665679038682294E-3</v>
      </c>
      <c r="BH56" s="318" t="b">
        <f t="shared" si="53"/>
        <v>0</v>
      </c>
      <c r="BI56" s="318" t="b">
        <f t="shared" si="54"/>
        <v>0</v>
      </c>
      <c r="BK56" s="148" t="s">
        <v>948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5"/>
        <v>0.11666666666666667</v>
      </c>
      <c r="BR56" s="290" t="b">
        <f t="shared" si="56"/>
        <v>1</v>
      </c>
      <c r="BS56" s="304">
        <f t="shared" si="42"/>
        <v>6.6665679038682294E-3</v>
      </c>
      <c r="BT56" s="318" t="b">
        <f t="shared" si="57"/>
        <v>0</v>
      </c>
      <c r="BU56" s="318" t="b">
        <f t="shared" si="58"/>
        <v>0</v>
      </c>
    </row>
    <row r="57" spans="1:73" ht="15.75">
      <c r="A57" s="190" t="s">
        <v>948</v>
      </c>
      <c r="B57" s="215">
        <f t="shared" si="59"/>
        <v>6.7246E-2</v>
      </c>
      <c r="C57" s="214">
        <f t="shared" si="59"/>
        <v>9.4943E-2</v>
      </c>
      <c r="D57" s="262">
        <f t="shared" si="59"/>
        <v>6.7266000000000006E-2</v>
      </c>
      <c r="E57" s="215">
        <f t="shared" si="59"/>
        <v>1.1084E-2</v>
      </c>
      <c r="F57" s="179">
        <f t="shared" si="60"/>
        <v>1.1094E-2</v>
      </c>
      <c r="G57" s="302">
        <f t="shared" si="61"/>
        <v>0.11666666666666667</v>
      </c>
      <c r="H57" s="268" t="b">
        <f t="shared" si="62"/>
        <v>1</v>
      </c>
      <c r="I57" s="304">
        <f t="shared" si="43"/>
        <v>6.6665679038682294E-3</v>
      </c>
      <c r="J57" s="318" t="b">
        <f t="shared" si="63"/>
        <v>0</v>
      </c>
      <c r="K57" s="318" t="b">
        <f t="shared" si="64"/>
        <v>0</v>
      </c>
      <c r="M57" s="190" t="s">
        <v>948</v>
      </c>
      <c r="N57" s="215">
        <f t="shared" si="65"/>
        <v>6.6245999999999999E-2</v>
      </c>
      <c r="O57" s="214">
        <f t="shared" si="66"/>
        <v>9.3942999999999999E-2</v>
      </c>
      <c r="P57" s="179">
        <f t="shared" si="67"/>
        <v>6.6266000000000005E-2</v>
      </c>
      <c r="Q57" s="215">
        <f t="shared" si="68"/>
        <v>1.0083999999999999E-2</v>
      </c>
      <c r="R57" s="179">
        <f t="shared" si="69"/>
        <v>1.0093999999999999E-2</v>
      </c>
      <c r="S57" s="302">
        <f t="shared" si="70"/>
        <v>0.11666666666666667</v>
      </c>
      <c r="T57" s="279" t="b">
        <f t="shared" si="71"/>
        <v>1</v>
      </c>
      <c r="U57" s="304">
        <f t="shared" si="45"/>
        <v>6.6665679038682294E-3</v>
      </c>
      <c r="V57" s="318" t="b">
        <f t="shared" si="72"/>
        <v>0</v>
      </c>
      <c r="W57" s="318" t="b">
        <f t="shared" si="73"/>
        <v>0</v>
      </c>
      <c r="Y57" s="190" t="s">
        <v>948</v>
      </c>
      <c r="Z57" s="215">
        <f t="shared" si="74"/>
        <v>6.5245999999999998E-2</v>
      </c>
      <c r="AA57" s="214">
        <f t="shared" si="75"/>
        <v>9.2942999999999998E-2</v>
      </c>
      <c r="AB57" s="179">
        <f t="shared" si="76"/>
        <v>6.5266000000000005E-2</v>
      </c>
      <c r="AC57" s="215">
        <f t="shared" si="77"/>
        <v>9.0839999999999983E-3</v>
      </c>
      <c r="AD57" s="179">
        <f t="shared" si="78"/>
        <v>9.0939999999999979E-3</v>
      </c>
      <c r="AE57" s="274">
        <f t="shared" si="79"/>
        <v>0.11666666666666667</v>
      </c>
      <c r="AF57" s="268" t="b">
        <f t="shared" si="80"/>
        <v>1</v>
      </c>
      <c r="AG57" s="304">
        <f t="shared" si="46"/>
        <v>6.6665679038682294E-3</v>
      </c>
      <c r="AH57" s="318" t="b">
        <f t="shared" si="81"/>
        <v>0</v>
      </c>
      <c r="AI57" s="318" t="b">
        <f t="shared" si="82"/>
        <v>0</v>
      </c>
      <c r="AM57" s="148" t="s">
        <v>949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7"/>
        <v>0.11666666666666667</v>
      </c>
      <c r="AT57" s="283" t="b">
        <f t="shared" si="48"/>
        <v>1</v>
      </c>
      <c r="AU57" s="304">
        <f t="shared" si="40"/>
        <v>6.6665679038682294E-3</v>
      </c>
      <c r="AV57" s="318" t="b">
        <f t="shared" si="49"/>
        <v>0</v>
      </c>
      <c r="AW57" s="318" t="b">
        <f t="shared" si="50"/>
        <v>0</v>
      </c>
      <c r="AY57" s="148" t="s">
        <v>949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1"/>
        <v>0.11666666666666667</v>
      </c>
      <c r="BF57" s="283" t="b">
        <f t="shared" si="52"/>
        <v>1</v>
      </c>
      <c r="BG57" s="304">
        <f t="shared" si="41"/>
        <v>6.6665679038682294E-3</v>
      </c>
      <c r="BH57" s="318" t="b">
        <f t="shared" si="53"/>
        <v>0</v>
      </c>
      <c r="BI57" s="318" t="b">
        <f t="shared" si="54"/>
        <v>0</v>
      </c>
      <c r="BK57" s="148" t="s">
        <v>949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5"/>
        <v>0.11666666666666667</v>
      </c>
      <c r="BR57" s="290" t="b">
        <f t="shared" si="56"/>
        <v>1</v>
      </c>
      <c r="BS57" s="304">
        <f t="shared" si="42"/>
        <v>6.6665679038682294E-3</v>
      </c>
      <c r="BT57" s="318" t="b">
        <f t="shared" si="57"/>
        <v>0</v>
      </c>
      <c r="BU57" s="318" t="b">
        <f t="shared" si="58"/>
        <v>0</v>
      </c>
    </row>
    <row r="58" spans="1:73" ht="16.149999999999999" thickBot="1">
      <c r="A58" s="190" t="s">
        <v>949</v>
      </c>
      <c r="B58" s="215">
        <f t="shared" si="59"/>
        <v>6.8578E-2</v>
      </c>
      <c r="C58" s="214">
        <f t="shared" si="59"/>
        <v>9.6856999999999999E-2</v>
      </c>
      <c r="D58" s="262">
        <f t="shared" si="59"/>
        <v>6.8607000000000001E-2</v>
      </c>
      <c r="E58" s="215">
        <f t="shared" si="59"/>
        <v>1.1269000000000001E-2</v>
      </c>
      <c r="F58" s="179">
        <f t="shared" si="60"/>
        <v>1.1280999999999999E-2</v>
      </c>
      <c r="G58" s="302">
        <f t="shared" si="61"/>
        <v>0.11666666666666667</v>
      </c>
      <c r="H58" s="268" t="b">
        <f t="shared" si="62"/>
        <v>1</v>
      </c>
      <c r="I58" s="304">
        <f t="shared" si="43"/>
        <v>6.6665679038682294E-3</v>
      </c>
      <c r="J58" s="318" t="b">
        <f t="shared" si="63"/>
        <v>0</v>
      </c>
      <c r="K58" s="318" t="b">
        <f t="shared" si="64"/>
        <v>0</v>
      </c>
      <c r="M58" s="190" t="s">
        <v>949</v>
      </c>
      <c r="N58" s="215">
        <f t="shared" si="65"/>
        <v>6.7577999999999999E-2</v>
      </c>
      <c r="O58" s="214">
        <f t="shared" si="66"/>
        <v>9.5856999999999998E-2</v>
      </c>
      <c r="P58" s="179">
        <f t="shared" si="67"/>
        <v>6.7607E-2</v>
      </c>
      <c r="Q58" s="215">
        <f t="shared" si="68"/>
        <v>1.0269E-2</v>
      </c>
      <c r="R58" s="179">
        <f t="shared" si="69"/>
        <v>1.0280999999999998E-2</v>
      </c>
      <c r="S58" s="302">
        <f t="shared" si="70"/>
        <v>0.11666666666666667</v>
      </c>
      <c r="T58" s="279" t="b">
        <f t="shared" si="71"/>
        <v>1</v>
      </c>
      <c r="U58" s="304">
        <f t="shared" si="45"/>
        <v>6.6665679038682294E-3</v>
      </c>
      <c r="V58" s="318" t="b">
        <f t="shared" si="72"/>
        <v>0</v>
      </c>
      <c r="W58" s="318" t="b">
        <f t="shared" si="73"/>
        <v>0</v>
      </c>
      <c r="Y58" s="190" t="s">
        <v>949</v>
      </c>
      <c r="Z58" s="215">
        <f t="shared" si="74"/>
        <v>6.6577999999999998E-2</v>
      </c>
      <c r="AA58" s="214">
        <f t="shared" si="75"/>
        <v>9.4856999999999997E-2</v>
      </c>
      <c r="AB58" s="179">
        <f t="shared" si="76"/>
        <v>6.6607E-2</v>
      </c>
      <c r="AC58" s="215">
        <f t="shared" si="77"/>
        <v>9.2689999999999995E-3</v>
      </c>
      <c r="AD58" s="179">
        <f t="shared" si="78"/>
        <v>9.2809999999999976E-3</v>
      </c>
      <c r="AE58" s="274">
        <f t="shared" si="79"/>
        <v>0.11666666666666667</v>
      </c>
      <c r="AF58" s="268" t="b">
        <f t="shared" si="80"/>
        <v>1</v>
      </c>
      <c r="AG58" s="304">
        <f t="shared" si="46"/>
        <v>6.6665679038682294E-3</v>
      </c>
      <c r="AH58" s="318" t="b">
        <f t="shared" si="81"/>
        <v>0</v>
      </c>
      <c r="AI58" s="318" t="b">
        <f t="shared" si="82"/>
        <v>0</v>
      </c>
      <c r="AM58" s="147" t="s">
        <v>950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7"/>
        <v>0.11666666666666667</v>
      </c>
      <c r="AT58" s="269" t="b">
        <f t="shared" si="48"/>
        <v>1</v>
      </c>
      <c r="AU58" s="312">
        <f t="shared" si="40"/>
        <v>6.6665679038682294E-3</v>
      </c>
      <c r="AV58" s="319" t="b">
        <f t="shared" si="49"/>
        <v>0</v>
      </c>
      <c r="AW58" s="319" t="b">
        <f t="shared" si="50"/>
        <v>0</v>
      </c>
      <c r="AY58" s="147" t="s">
        <v>950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1"/>
        <v>0.11666666666666667</v>
      </c>
      <c r="BF58" s="269" t="b">
        <f t="shared" si="52"/>
        <v>1</v>
      </c>
      <c r="BG58" s="312">
        <f t="shared" si="41"/>
        <v>6.6665679038682294E-3</v>
      </c>
      <c r="BH58" s="319" t="b">
        <f t="shared" si="53"/>
        <v>0</v>
      </c>
      <c r="BI58" s="319" t="b">
        <f t="shared" si="54"/>
        <v>0</v>
      </c>
      <c r="BK58" s="147" t="s">
        <v>950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5"/>
        <v>0.11666666666666667</v>
      </c>
      <c r="BR58" s="291" t="b">
        <f t="shared" si="56"/>
        <v>1</v>
      </c>
      <c r="BS58" s="312">
        <f t="shared" si="42"/>
        <v>6.6665679038682294E-3</v>
      </c>
      <c r="BT58" s="319" t="b">
        <f t="shared" si="57"/>
        <v>0</v>
      </c>
      <c r="BU58" s="319" t="b">
        <f t="shared" si="58"/>
        <v>0</v>
      </c>
    </row>
    <row r="59" spans="1:73" ht="16.149999999999999" thickBot="1">
      <c r="A59" s="257" t="s">
        <v>950</v>
      </c>
      <c r="B59" s="220">
        <f t="shared" si="59"/>
        <v>6.9862000000000007E-2</v>
      </c>
      <c r="C59" s="222">
        <f t="shared" si="59"/>
        <v>9.8762000000000003E-2</v>
      </c>
      <c r="D59" s="221">
        <f t="shared" si="59"/>
        <v>6.9900000000000004E-2</v>
      </c>
      <c r="E59" s="220">
        <f t="shared" si="59"/>
        <v>1.1438E-2</v>
      </c>
      <c r="F59" s="232">
        <f t="shared" si="60"/>
        <v>1.1453000000000001E-2</v>
      </c>
      <c r="G59" s="303">
        <f t="shared" si="61"/>
        <v>0.11666666666666667</v>
      </c>
      <c r="H59" s="269" t="b">
        <f t="shared" si="62"/>
        <v>1</v>
      </c>
      <c r="I59" s="312">
        <f t="shared" si="43"/>
        <v>6.6665679038682294E-3</v>
      </c>
      <c r="J59" s="319" t="b">
        <f t="shared" si="63"/>
        <v>0</v>
      </c>
      <c r="K59" s="319" t="b">
        <f t="shared" si="64"/>
        <v>0</v>
      </c>
      <c r="M59" s="257" t="s">
        <v>950</v>
      </c>
      <c r="N59" s="171">
        <f t="shared" si="65"/>
        <v>6.8862000000000007E-2</v>
      </c>
      <c r="O59" s="222">
        <f>C59-0.005</f>
        <v>9.3761999999999998E-2</v>
      </c>
      <c r="P59" s="232">
        <f t="shared" si="67"/>
        <v>6.8900000000000003E-2</v>
      </c>
      <c r="Q59" s="171">
        <f>E59-0.005</f>
        <v>6.4380000000000001E-3</v>
      </c>
      <c r="R59" s="232">
        <f>F59-0.005</f>
        <v>6.4530000000000013E-3</v>
      </c>
      <c r="S59" s="303">
        <f t="shared" si="70"/>
        <v>0.11666666666666667</v>
      </c>
      <c r="T59" s="280" t="b">
        <f t="shared" si="71"/>
        <v>1</v>
      </c>
      <c r="U59" s="312">
        <f t="shared" si="45"/>
        <v>6.6665679038682294E-3</v>
      </c>
      <c r="V59" s="291" t="b">
        <f t="shared" si="72"/>
        <v>1</v>
      </c>
      <c r="W59" s="291" t="b">
        <f t="shared" si="73"/>
        <v>1</v>
      </c>
      <c r="Y59" s="257" t="s">
        <v>950</v>
      </c>
      <c r="Z59" s="171">
        <f t="shared" si="74"/>
        <v>6.7862000000000006E-2</v>
      </c>
      <c r="AA59" s="222">
        <f t="shared" si="75"/>
        <v>9.2761999999999997E-2</v>
      </c>
      <c r="AB59" s="232">
        <f t="shared" si="76"/>
        <v>6.7900000000000002E-2</v>
      </c>
      <c r="AC59" s="171">
        <f t="shared" si="77"/>
        <v>5.4380000000000001E-3</v>
      </c>
      <c r="AD59" s="232">
        <f t="shared" si="78"/>
        <v>5.4530000000000012E-3</v>
      </c>
      <c r="AE59" s="275">
        <f t="shared" si="79"/>
        <v>0.11666666666666667</v>
      </c>
      <c r="AF59" s="269" t="b">
        <f t="shared" si="80"/>
        <v>1</v>
      </c>
      <c r="AG59" s="312">
        <f t="shared" si="46"/>
        <v>6.6665679038682294E-3</v>
      </c>
      <c r="AH59" s="291" t="b">
        <f t="shared" si="81"/>
        <v>1</v>
      </c>
      <c r="AI59" s="291" t="b">
        <f t="shared" si="82"/>
        <v>1</v>
      </c>
    </row>
  </sheetData>
  <mergeCells count="100">
    <mergeCell ref="BX2:CD2"/>
    <mergeCell ref="BS6:BS8"/>
    <mergeCell ref="BT6:BT8"/>
    <mergeCell ref="BU6:BU8"/>
    <mergeCell ref="BS34:BS36"/>
    <mergeCell ref="BT34:BT36"/>
    <mergeCell ref="BU34:BU36"/>
    <mergeCell ref="AW34:AW36"/>
    <mergeCell ref="BG6:BG8"/>
    <mergeCell ref="BH6:BH8"/>
    <mergeCell ref="BI6:BI8"/>
    <mergeCell ref="BG34:BG36"/>
    <mergeCell ref="BH34:BH36"/>
    <mergeCell ref="BI34:BI36"/>
    <mergeCell ref="AY34:BF34"/>
    <mergeCell ref="BE35:BE36"/>
    <mergeCell ref="BC35:BD35"/>
    <mergeCell ref="AG35:AG37"/>
    <mergeCell ref="AH35:AH37"/>
    <mergeCell ref="AI35:AI37"/>
    <mergeCell ref="AU6:AU8"/>
    <mergeCell ref="AV6:AV8"/>
    <mergeCell ref="AU34:AU36"/>
    <mergeCell ref="AV34:AV36"/>
    <mergeCell ref="AG7:AG9"/>
    <mergeCell ref="AH7:AH9"/>
    <mergeCell ref="AI7:AI9"/>
    <mergeCell ref="I7:I9"/>
    <mergeCell ref="J7:J9"/>
    <mergeCell ref="K7:K9"/>
    <mergeCell ref="I35:I37"/>
    <mergeCell ref="J35:J37"/>
    <mergeCell ref="K35:K37"/>
    <mergeCell ref="U35:U37"/>
    <mergeCell ref="V35:V37"/>
    <mergeCell ref="W35:W37"/>
    <mergeCell ref="U7:U9"/>
    <mergeCell ref="V7:V9"/>
    <mergeCell ref="W7:W9"/>
    <mergeCell ref="A7:H7"/>
    <mergeCell ref="AM3:BR3"/>
    <mergeCell ref="H36:H37"/>
    <mergeCell ref="G36:G37"/>
    <mergeCell ref="A35:H35"/>
    <mergeCell ref="M7:T7"/>
    <mergeCell ref="S8:S9"/>
    <mergeCell ref="T8:T9"/>
    <mergeCell ref="M35:T35"/>
    <mergeCell ref="S36:S37"/>
    <mergeCell ref="T36:T37"/>
    <mergeCell ref="B8:D8"/>
    <mergeCell ref="N8:P8"/>
    <mergeCell ref="H8:H9"/>
    <mergeCell ref="G8:G9"/>
    <mergeCell ref="Q36:R36"/>
    <mergeCell ref="Q8:R8"/>
    <mergeCell ref="BL7:BN7"/>
    <mergeCell ref="BO7:BP7"/>
    <mergeCell ref="BK6:BR6"/>
    <mergeCell ref="BQ7:BQ8"/>
    <mergeCell ref="BR7:BR8"/>
    <mergeCell ref="Z8:AB8"/>
    <mergeCell ref="AY6:BF6"/>
    <mergeCell ref="AN7:AP7"/>
    <mergeCell ref="AQ7:AR7"/>
    <mergeCell ref="AW6:AW8"/>
    <mergeCell ref="AZ7:BB7"/>
    <mergeCell ref="BC7:BD7"/>
    <mergeCell ref="BL35:BN35"/>
    <mergeCell ref="BO35:BP35"/>
    <mergeCell ref="AC8:AD8"/>
    <mergeCell ref="BF35:BF36"/>
    <mergeCell ref="BK34:BR34"/>
    <mergeCell ref="BQ35:BQ36"/>
    <mergeCell ref="BR35:BR36"/>
    <mergeCell ref="AF36:AF37"/>
    <mergeCell ref="AN35:AP35"/>
    <mergeCell ref="AQ35:AR35"/>
    <mergeCell ref="AZ35:BB35"/>
    <mergeCell ref="BE7:BE8"/>
    <mergeCell ref="BF7:BF8"/>
    <mergeCell ref="AM34:AT34"/>
    <mergeCell ref="AS35:AS36"/>
    <mergeCell ref="AT35:AT36"/>
    <mergeCell ref="B36:D36"/>
    <mergeCell ref="F2:AB2"/>
    <mergeCell ref="A4:AD4"/>
    <mergeCell ref="AM6:AT6"/>
    <mergeCell ref="AS7:AS8"/>
    <mergeCell ref="AT7:AT8"/>
    <mergeCell ref="Y7:AF7"/>
    <mergeCell ref="AE8:AE9"/>
    <mergeCell ref="AF8:AF9"/>
    <mergeCell ref="E36:F36"/>
    <mergeCell ref="E8:F8"/>
    <mergeCell ref="AC36:AD36"/>
    <mergeCell ref="N36:P36"/>
    <mergeCell ref="Z36:AB36"/>
    <mergeCell ref="Y35:AF35"/>
    <mergeCell ref="AE36:AE37"/>
  </mergeCells>
  <phoneticPr fontId="11" type="noConversion"/>
  <conditionalFormatting sqref="J10:K31">
    <cfRule type="cellIs" dxfId="47" priority="47" operator="lessThan">
      <formula>$J$10</formula>
    </cfRule>
    <cfRule type="cellIs" dxfId="46" priority="45" operator="lessThan">
      <formula>$F$10</formula>
    </cfRule>
    <cfRule type="cellIs" dxfId="45" priority="48" operator="lessThan">
      <formula>$J$10&lt;$F$10</formula>
    </cfRule>
  </conditionalFormatting>
  <conditionalFormatting sqref="J19:K19">
    <cfRule type="cellIs" dxfId="44" priority="46" operator="lessThan">
      <formula>$F$18</formula>
    </cfRule>
  </conditionalFormatting>
  <conditionalFormatting sqref="J38:K59">
    <cfRule type="cellIs" dxfId="43" priority="44" operator="lessThan">
      <formula>$J$10&lt;$F$10</formula>
    </cfRule>
    <cfRule type="cellIs" dxfId="42" priority="43" operator="lessThan">
      <formula>$J$10</formula>
    </cfRule>
    <cfRule type="cellIs" dxfId="41" priority="41" operator="lessThan">
      <formula>$F$10</formula>
    </cfRule>
  </conditionalFormatting>
  <conditionalFormatting sqref="J47:K47">
    <cfRule type="cellIs" dxfId="40" priority="42" operator="lessThan">
      <formula>$F$18</formula>
    </cfRule>
  </conditionalFormatting>
  <conditionalFormatting sqref="V10:W31">
    <cfRule type="cellIs" dxfId="39" priority="33" operator="lessThan">
      <formula>$F$10</formula>
    </cfRule>
    <cfRule type="cellIs" dxfId="38" priority="36" operator="lessThan">
      <formula>$J$10&lt;$F$10</formula>
    </cfRule>
    <cfRule type="cellIs" dxfId="37" priority="35" operator="lessThan">
      <formula>$J$10</formula>
    </cfRule>
  </conditionalFormatting>
  <conditionalFormatting sqref="V19:W19">
    <cfRule type="cellIs" dxfId="36" priority="34" operator="lessThan">
      <formula>$F$18</formula>
    </cfRule>
  </conditionalFormatting>
  <conditionalFormatting sqref="V38:W59">
    <cfRule type="cellIs" dxfId="35" priority="40" operator="lessThan">
      <formula>$J$10&lt;$F$10</formula>
    </cfRule>
    <cfRule type="cellIs" dxfId="34" priority="39" operator="lessThan">
      <formula>$J$10</formula>
    </cfRule>
    <cfRule type="cellIs" dxfId="33" priority="37" operator="lessThan">
      <formula>$F$10</formula>
    </cfRule>
  </conditionalFormatting>
  <conditionalFormatting sqref="V47:W47">
    <cfRule type="cellIs" dxfId="32" priority="38" operator="lessThan">
      <formula>$F$18</formula>
    </cfRule>
  </conditionalFormatting>
  <conditionalFormatting sqref="AH10:AI31">
    <cfRule type="cellIs" dxfId="31" priority="32" operator="lessThan">
      <formula>$J$10&lt;$F$10</formula>
    </cfRule>
    <cfRule type="cellIs" dxfId="30" priority="29" operator="lessThan">
      <formula>$F$10</formula>
    </cfRule>
    <cfRule type="cellIs" dxfId="29" priority="31" operator="lessThan">
      <formula>$J$10</formula>
    </cfRule>
  </conditionalFormatting>
  <conditionalFormatting sqref="AH19:AI19">
    <cfRule type="cellIs" dxfId="28" priority="30" operator="lessThan">
      <formula>$F$18</formula>
    </cfRule>
  </conditionalFormatting>
  <conditionalFormatting sqref="AH38:AI59">
    <cfRule type="cellIs" dxfId="27" priority="28" operator="lessThan">
      <formula>$J$10&lt;$F$10</formula>
    </cfRule>
    <cfRule type="cellIs" dxfId="26" priority="25" operator="lessThan">
      <formula>$F$10</formula>
    </cfRule>
    <cfRule type="cellIs" dxfId="25" priority="27" operator="lessThan">
      <formula>$J$10</formula>
    </cfRule>
  </conditionalFormatting>
  <conditionalFormatting sqref="AH47:AI47">
    <cfRule type="cellIs" dxfId="24" priority="26" operator="lessThan">
      <formula>$F$18</formula>
    </cfRule>
  </conditionalFormatting>
  <conditionalFormatting sqref="AV9:AW30">
    <cfRule type="cellIs" dxfId="23" priority="24" operator="lessThan">
      <formula>$J$10&lt;$F$10</formula>
    </cfRule>
    <cfRule type="cellIs" dxfId="22" priority="23" operator="lessThan">
      <formula>$J$10</formula>
    </cfRule>
    <cfRule type="cellIs" dxfId="21" priority="21" operator="lessThan">
      <formula>$F$10</formula>
    </cfRule>
  </conditionalFormatting>
  <conditionalFormatting sqref="AV18:AW18">
    <cfRule type="cellIs" dxfId="20" priority="22" operator="lessThan">
      <formula>$F$18</formula>
    </cfRule>
  </conditionalFormatting>
  <conditionalFormatting sqref="AV37:AW58">
    <cfRule type="cellIs" dxfId="19" priority="19" operator="lessThan">
      <formula>$J$10</formula>
    </cfRule>
    <cfRule type="cellIs" dxfId="18" priority="20" operator="lessThan">
      <formula>$J$10&lt;$F$10</formula>
    </cfRule>
    <cfRule type="cellIs" dxfId="17" priority="17" operator="lessThan">
      <formula>$F$10</formula>
    </cfRule>
  </conditionalFormatting>
  <conditionalFormatting sqref="AV46:AW46">
    <cfRule type="cellIs" dxfId="16" priority="18" operator="lessThan">
      <formula>$F$18</formula>
    </cfRule>
  </conditionalFormatting>
  <conditionalFormatting sqref="BH9:BI30">
    <cfRule type="cellIs" dxfId="15" priority="13" operator="lessThan">
      <formula>$F$10</formula>
    </cfRule>
    <cfRule type="cellIs" dxfId="14" priority="16" operator="lessThan">
      <formula>$J$10&lt;$F$10</formula>
    </cfRule>
    <cfRule type="cellIs" dxfId="13" priority="15" operator="lessThan">
      <formula>$J$10</formula>
    </cfRule>
  </conditionalFormatting>
  <conditionalFormatting sqref="BH18:BI18">
    <cfRule type="cellIs" dxfId="12" priority="14" operator="lessThan">
      <formula>$F$18</formula>
    </cfRule>
  </conditionalFormatting>
  <conditionalFormatting sqref="BH37:BI58">
    <cfRule type="cellIs" dxfId="11" priority="12" operator="lessThan">
      <formula>$J$10&lt;$F$10</formula>
    </cfRule>
    <cfRule type="cellIs" dxfId="10" priority="11" operator="lessThan">
      <formula>$J$10</formula>
    </cfRule>
    <cfRule type="cellIs" dxfId="9" priority="9" operator="lessThan">
      <formula>$F$10</formula>
    </cfRule>
  </conditionalFormatting>
  <conditionalFormatting sqref="BH46:BI46">
    <cfRule type="cellIs" dxfId="8" priority="10" operator="lessThan">
      <formula>$F$18</formula>
    </cfRule>
  </conditionalFormatting>
  <conditionalFormatting sqref="BT9:BU30">
    <cfRule type="cellIs" dxfId="7" priority="7" operator="lessThan">
      <formula>$J$10</formula>
    </cfRule>
    <cfRule type="cellIs" dxfId="6" priority="8" operator="lessThan">
      <formula>$J$10&lt;$F$10</formula>
    </cfRule>
    <cfRule type="cellIs" dxfId="5" priority="5" operator="lessThan">
      <formula>$F$10</formula>
    </cfRule>
  </conditionalFormatting>
  <conditionalFormatting sqref="BT18:BU18">
    <cfRule type="cellIs" dxfId="4" priority="6" operator="lessThan">
      <formula>$F$18</formula>
    </cfRule>
  </conditionalFormatting>
  <conditionalFormatting sqref="BT37:BU58">
    <cfRule type="cellIs" dxfId="3" priority="3" operator="lessThan">
      <formula>$J$10</formula>
    </cfRule>
    <cfRule type="cellIs" dxfId="2" priority="4" operator="lessThan">
      <formula>$J$10&lt;$F$10</formula>
    </cfRule>
    <cfRule type="cellIs" dxfId="1" priority="1" operator="lessThan">
      <formula>$F$10</formula>
    </cfRule>
  </conditionalFormatting>
  <conditionalFormatting sqref="BT46:BU46">
    <cfRule type="cellIs" dxfId="0" priority="2" operator="lessThan">
      <formula>$F$18</formula>
    </cfRule>
  </conditionalFormatting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2:BK50"/>
  <sheetViews>
    <sheetView tabSelected="1" zoomScale="50" zoomScaleNormal="50" workbookViewId="0">
      <selection activeCell="AD39" sqref="AD39"/>
    </sheetView>
  </sheetViews>
  <sheetFormatPr defaultRowHeight="14.25"/>
  <sheetData>
    <row r="2" spans="1:63">
      <c r="A2" s="460" t="s">
        <v>1123</v>
      </c>
      <c r="B2" s="460"/>
      <c r="C2" s="460"/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K2" s="460" t="s">
        <v>1125</v>
      </c>
      <c r="AL2" s="460"/>
      <c r="AM2" s="460"/>
      <c r="AN2" s="460"/>
      <c r="AO2" s="460"/>
      <c r="AP2" s="460"/>
      <c r="AQ2" s="460"/>
      <c r="AR2" s="460"/>
      <c r="AS2" s="460"/>
      <c r="AT2" s="460"/>
      <c r="AU2" s="460"/>
      <c r="AV2" s="460"/>
      <c r="AW2" s="460"/>
      <c r="AX2" s="460"/>
      <c r="AY2" s="460"/>
      <c r="AZ2" s="460"/>
      <c r="BA2" s="460"/>
      <c r="BB2" s="460"/>
      <c r="BC2" s="460"/>
      <c r="BD2" s="460"/>
      <c r="BE2" s="460"/>
      <c r="BF2" s="460"/>
      <c r="BG2" s="460"/>
      <c r="BH2" s="460"/>
      <c r="BI2" s="460"/>
      <c r="BJ2" s="460"/>
      <c r="BK2" s="460"/>
    </row>
    <row r="48" spans="36:63">
      <c r="AJ48" s="460" t="s">
        <v>1126</v>
      </c>
      <c r="AK48" s="460"/>
      <c r="AL48" s="460"/>
      <c r="AM48" s="460"/>
      <c r="AN48" s="460"/>
      <c r="AO48" s="460"/>
      <c r="AP48" s="460"/>
      <c r="AQ48" s="460"/>
      <c r="AR48" s="460"/>
      <c r="AS48" s="460"/>
      <c r="AT48" s="460"/>
      <c r="AU48" s="460"/>
      <c r="AV48" s="460"/>
      <c r="AW48" s="460"/>
      <c r="AX48" s="460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  <c r="BK48" s="460"/>
    </row>
    <row r="50" spans="1:28">
      <c r="A50" s="460" t="s">
        <v>1124</v>
      </c>
      <c r="B50" s="460"/>
      <c r="C50" s="460"/>
      <c r="D50" s="460"/>
      <c r="E50" s="460"/>
      <c r="F50" s="460"/>
      <c r="G50" s="460"/>
      <c r="H50" s="460"/>
      <c r="I50" s="460"/>
      <c r="J50" s="460"/>
      <c r="K50" s="460"/>
      <c r="L50" s="460"/>
      <c r="M50" s="460"/>
      <c r="N50" s="460"/>
      <c r="O50" s="460"/>
      <c r="P50" s="460"/>
      <c r="Q50" s="460"/>
      <c r="R50" s="460"/>
      <c r="S50" s="460"/>
      <c r="T50" s="460"/>
      <c r="U50" s="460"/>
      <c r="V50" s="460"/>
      <c r="W50" s="460"/>
      <c r="X50" s="460"/>
      <c r="Y50" s="460"/>
      <c r="Z50" s="460"/>
      <c r="AA50" s="460"/>
      <c r="AB50" s="460"/>
    </row>
  </sheetData>
  <mergeCells count="4">
    <mergeCell ref="A2:AB2"/>
    <mergeCell ref="A50:AB50"/>
    <mergeCell ref="AK2:BK2"/>
    <mergeCell ref="AJ48:BK4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14</vt:i4>
      </vt:variant>
    </vt:vector>
  </HeadingPairs>
  <TitlesOfParts>
    <vt:vector size="14" baseType="lpstr">
      <vt:lpstr>Soletta </vt:lpstr>
      <vt:lpstr>Sollecitazioni Trave SAP</vt:lpstr>
      <vt:lpstr>Sollecitazioni Soletta SAP</vt:lpstr>
      <vt:lpstr>Calcolo domanda-capacità</vt:lpstr>
      <vt:lpstr>Grafici Tasso Lavoro Dasboard</vt:lpstr>
      <vt:lpstr>Scenari</vt:lpstr>
      <vt:lpstr>Flusso dati statici sensori</vt:lpstr>
      <vt:lpstr>Tabelle Dashboard</vt:lpstr>
      <vt:lpstr>Grafici dati statici</vt:lpstr>
      <vt:lpstr>Valori Accelerazioni SAP</vt:lpstr>
      <vt:lpstr>Flusso dati dinamici sensori</vt:lpstr>
      <vt:lpstr>Spostamenti SAP</vt:lpstr>
      <vt:lpstr>CONFRONTO DATI STATICI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2023-11-21T10:42:53Z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